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25105824-CDF7-44AA-953D-03B1B1769E7E}" xr6:coauthVersionLast="47" xr6:coauthVersionMax="47" xr10:uidLastSave="{00000000-0000-0000-0000-000000000000}"/>
  <bookViews>
    <workbookView xWindow="1380" yWindow="1545" windowWidth="26070" windowHeight="13785" tabRatio="920" activeTab="5" xr2:uid="{E67E8DED-C49C-4B80-8FFF-B4E574C70854}"/>
  </bookViews>
  <sheets>
    <sheet name="Type" sheetId="3" r:id="rId1"/>
    <sheet name="Faction" sheetId="4" r:id="rId2"/>
    <sheet name="Bree-land" sheetId="19" r:id="rId3"/>
    <sheet name="Shire" sheetId="18" r:id="rId4"/>
    <sheet name="Ered Luin" sheetId="1" r:id="rId5"/>
    <sheet name="Swanfleet &amp; Cardolan" sheetId="21" r:id="rId6"/>
    <sheet name="Lone-lands" sheetId="6" r:id="rId7"/>
    <sheet name="North Downs" sheetId="7" r:id="rId8"/>
    <sheet name="Trollshaws" sheetId="10" r:id="rId9"/>
    <sheet name="Misty Mountains" sheetId="11" r:id="rId10"/>
    <sheet name="Evendim" sheetId="12" r:id="rId11"/>
    <sheet name="Angmar" sheetId="13" r:id="rId12"/>
    <sheet name="Forochel" sheetId="14" r:id="rId13"/>
    <sheet name="Eregion" sheetId="15" r:id="rId14"/>
    <sheet name="Enedwaith" sheetId="16" r:id="rId15"/>
    <sheet name="Dunland" sheetId="17" r:id="rId16"/>
    <sheet name="&lt;template&gt;" sheetId="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9" i="21" l="1"/>
  <c r="T89" i="21" s="1"/>
  <c r="U89" i="21"/>
  <c r="V89" i="21"/>
  <c r="W89" i="21"/>
  <c r="X89" i="21"/>
  <c r="Y89" i="21"/>
  <c r="Z89" i="21" s="1"/>
  <c r="AA89" i="21"/>
  <c r="AB89" i="21"/>
  <c r="AC89" i="21"/>
  <c r="AD89" i="21"/>
  <c r="AE89" i="21"/>
  <c r="AF89" i="21"/>
  <c r="AG89" i="21"/>
  <c r="AH89" i="21" s="1"/>
  <c r="AI89" i="21"/>
  <c r="AJ89" i="21"/>
  <c r="AK89" i="21"/>
  <c r="AL89" i="21"/>
  <c r="AM89" i="21"/>
  <c r="AN89" i="21"/>
  <c r="AO89" i="21"/>
  <c r="AP89" i="21"/>
  <c r="S90" i="21"/>
  <c r="T90" i="21"/>
  <c r="Q90" i="21" s="1"/>
  <c r="U90" i="21"/>
  <c r="V90" i="21"/>
  <c r="W90" i="21"/>
  <c r="X90" i="21"/>
  <c r="Y90" i="21"/>
  <c r="Z90" i="21" s="1"/>
  <c r="AA90" i="21"/>
  <c r="AB90" i="21"/>
  <c r="AC90" i="21"/>
  <c r="AD90" i="21"/>
  <c r="AE90" i="21"/>
  <c r="AF90" i="21" s="1"/>
  <c r="AG90" i="21"/>
  <c r="AH90" i="21"/>
  <c r="AI90" i="21"/>
  <c r="AJ90" i="21"/>
  <c r="AK90" i="21"/>
  <c r="AL90" i="21"/>
  <c r="AM90" i="21"/>
  <c r="AN90" i="21"/>
  <c r="AO90" i="21"/>
  <c r="AP90" i="21"/>
  <c r="S91" i="21"/>
  <c r="T91" i="21"/>
  <c r="R91" i="21" s="1"/>
  <c r="U91" i="21"/>
  <c r="V91" i="21"/>
  <c r="W91" i="21"/>
  <c r="X91" i="21"/>
  <c r="Y91" i="21"/>
  <c r="Z91" i="21"/>
  <c r="AA91" i="21"/>
  <c r="AB91" i="21"/>
  <c r="AC91" i="21"/>
  <c r="AD91" i="21" s="1"/>
  <c r="AE91" i="21"/>
  <c r="AF91" i="21" s="1"/>
  <c r="AG91" i="21"/>
  <c r="AH91" i="21"/>
  <c r="AI91" i="21"/>
  <c r="AJ91" i="21"/>
  <c r="AK91" i="21"/>
  <c r="AL91" i="21"/>
  <c r="AM91" i="21"/>
  <c r="AN91" i="21"/>
  <c r="AO91" i="21"/>
  <c r="AP91" i="21"/>
  <c r="S92" i="21"/>
  <c r="T92" i="21" s="1"/>
  <c r="U92" i="21"/>
  <c r="V92" i="21"/>
  <c r="W92" i="21"/>
  <c r="X92" i="21"/>
  <c r="Y92" i="21"/>
  <c r="Z92" i="21"/>
  <c r="AA92" i="21"/>
  <c r="AB92" i="21" s="1"/>
  <c r="AC92" i="21"/>
  <c r="AD92" i="21"/>
  <c r="AE92" i="21"/>
  <c r="AF92" i="21"/>
  <c r="AG92" i="21"/>
  <c r="AH92" i="21"/>
  <c r="AI92" i="21"/>
  <c r="AJ92" i="21"/>
  <c r="AK92" i="21"/>
  <c r="AL92" i="21"/>
  <c r="AM92" i="21"/>
  <c r="AN92" i="21"/>
  <c r="AO92" i="21"/>
  <c r="AP92" i="21"/>
  <c r="S93" i="21"/>
  <c r="T93" i="21"/>
  <c r="U93" i="21"/>
  <c r="V93" i="21"/>
  <c r="W93" i="21"/>
  <c r="Q93" i="21" s="1"/>
  <c r="X93" i="21"/>
  <c r="Y93" i="21"/>
  <c r="Z93" i="21" s="1"/>
  <c r="AA93" i="21"/>
  <c r="AB93" i="21" s="1"/>
  <c r="AC93" i="21"/>
  <c r="AD93" i="21"/>
  <c r="AE93" i="21"/>
  <c r="AF93" i="21"/>
  <c r="AG93" i="21"/>
  <c r="AH93" i="21" s="1"/>
  <c r="AI93" i="21"/>
  <c r="AJ93" i="21"/>
  <c r="AK93" i="21"/>
  <c r="AL93" i="21"/>
  <c r="AM93" i="21"/>
  <c r="AN93" i="21"/>
  <c r="AO93" i="21"/>
  <c r="AP93" i="21"/>
  <c r="S94" i="21"/>
  <c r="T94" i="21"/>
  <c r="Q94" i="21" s="1"/>
  <c r="U94" i="21"/>
  <c r="V94" i="21"/>
  <c r="W94" i="21"/>
  <c r="X94" i="21"/>
  <c r="Y94" i="21"/>
  <c r="Z94" i="21"/>
  <c r="AA94" i="21"/>
  <c r="AB94" i="21"/>
  <c r="AC94" i="21"/>
  <c r="AD94" i="21"/>
  <c r="AE94" i="21"/>
  <c r="AF94" i="21" s="1"/>
  <c r="AG94" i="21"/>
  <c r="AH94" i="21" s="1"/>
  <c r="AI94" i="21"/>
  <c r="AJ94" i="21"/>
  <c r="AK94" i="21"/>
  <c r="AL94" i="21"/>
  <c r="AM94" i="21"/>
  <c r="AN94" i="21"/>
  <c r="AO94" i="21"/>
  <c r="AP94" i="21"/>
  <c r="S95" i="21"/>
  <c r="T95" i="21"/>
  <c r="Q95" i="21" s="1"/>
  <c r="U95" i="21"/>
  <c r="V95" i="21"/>
  <c r="W95" i="21"/>
  <c r="X95" i="21"/>
  <c r="Y95" i="21"/>
  <c r="Z95" i="21"/>
  <c r="AA95" i="21"/>
  <c r="AB95" i="21"/>
  <c r="AC95" i="21"/>
  <c r="AD95" i="21" s="1"/>
  <c r="AE95" i="21"/>
  <c r="AF95" i="21"/>
  <c r="AG95" i="21"/>
  <c r="AH95" i="21"/>
  <c r="AI95" i="21"/>
  <c r="AJ95" i="21"/>
  <c r="AK95" i="21"/>
  <c r="AL95" i="21"/>
  <c r="AM95" i="21"/>
  <c r="AN95" i="21"/>
  <c r="AO95" i="21"/>
  <c r="AP95" i="21"/>
  <c r="S96" i="21"/>
  <c r="T96" i="21" s="1"/>
  <c r="U96" i="21"/>
  <c r="V96" i="21"/>
  <c r="W96" i="21"/>
  <c r="X96" i="21"/>
  <c r="Y96" i="21"/>
  <c r="Z96" i="21"/>
  <c r="AA96" i="21"/>
  <c r="AB96" i="21" s="1"/>
  <c r="AC96" i="21"/>
  <c r="AD96" i="21" s="1"/>
  <c r="AE96" i="21"/>
  <c r="AF96" i="21"/>
  <c r="AG96" i="21"/>
  <c r="AH96" i="21"/>
  <c r="AI96" i="21"/>
  <c r="AJ96" i="21"/>
  <c r="AK96" i="21"/>
  <c r="AL96" i="21"/>
  <c r="AM96" i="21"/>
  <c r="AN96" i="21"/>
  <c r="AO96" i="21"/>
  <c r="AP96" i="21"/>
  <c r="S97" i="21"/>
  <c r="T97" i="21" s="1"/>
  <c r="U97" i="21"/>
  <c r="V97" i="21"/>
  <c r="W97" i="21"/>
  <c r="X97" i="21"/>
  <c r="Y97" i="21"/>
  <c r="Z97" i="21" s="1"/>
  <c r="AA97" i="21"/>
  <c r="AB97" i="21"/>
  <c r="AC97" i="21"/>
  <c r="AD97" i="21"/>
  <c r="AE97" i="21"/>
  <c r="AF97" i="21"/>
  <c r="AG97" i="21"/>
  <c r="AH97" i="21" s="1"/>
  <c r="AI97" i="21"/>
  <c r="AJ97" i="21"/>
  <c r="AK97" i="21"/>
  <c r="AL97" i="21"/>
  <c r="AM97" i="21"/>
  <c r="AN97" i="21"/>
  <c r="AO97" i="21"/>
  <c r="AP97" i="21"/>
  <c r="S98" i="21"/>
  <c r="T98" i="21"/>
  <c r="Q98" i="21" s="1"/>
  <c r="U98" i="21"/>
  <c r="V98" i="21"/>
  <c r="W98" i="21"/>
  <c r="X98" i="21"/>
  <c r="Y98" i="21"/>
  <c r="Z98" i="21" s="1"/>
  <c r="AA98" i="21"/>
  <c r="AB98" i="21"/>
  <c r="AC98" i="21"/>
  <c r="AD98" i="21"/>
  <c r="AE98" i="21"/>
  <c r="AF98" i="21" s="1"/>
  <c r="AG98" i="21"/>
  <c r="AH98" i="21"/>
  <c r="AI98" i="21"/>
  <c r="AJ98" i="21"/>
  <c r="AK98" i="21"/>
  <c r="AL98" i="21"/>
  <c r="AM98" i="21"/>
  <c r="AN98" i="21"/>
  <c r="AO98" i="21"/>
  <c r="AP98" i="21"/>
  <c r="S3" i="21"/>
  <c r="T3" i="21" s="1"/>
  <c r="U3" i="21"/>
  <c r="V3" i="21"/>
  <c r="W3" i="21"/>
  <c r="X3" i="21"/>
  <c r="Y3" i="21"/>
  <c r="Z3" i="21" s="1"/>
  <c r="AA3" i="21"/>
  <c r="AB3" i="21"/>
  <c r="AC3" i="21"/>
  <c r="AD3" i="21"/>
  <c r="AE3" i="21"/>
  <c r="AF3" i="21"/>
  <c r="AG3" i="21"/>
  <c r="AH3" i="21" s="1"/>
  <c r="AI3" i="21"/>
  <c r="AJ3" i="21"/>
  <c r="AK3" i="21"/>
  <c r="AL3" i="21"/>
  <c r="AM3" i="21"/>
  <c r="AN3" i="21"/>
  <c r="AO3" i="21"/>
  <c r="AP3" i="21"/>
  <c r="S4" i="21"/>
  <c r="T4" i="21"/>
  <c r="U4" i="21"/>
  <c r="V4" i="21"/>
  <c r="W4" i="21"/>
  <c r="X4" i="21"/>
  <c r="Y4" i="21"/>
  <c r="Z4" i="21"/>
  <c r="AA4" i="21"/>
  <c r="AB4" i="21" s="1"/>
  <c r="AC4" i="21"/>
  <c r="AD4" i="21" s="1"/>
  <c r="AE4" i="21"/>
  <c r="AF4" i="21" s="1"/>
  <c r="AG4" i="21"/>
  <c r="AH4" i="21" s="1"/>
  <c r="AI4" i="21"/>
  <c r="AJ4" i="21"/>
  <c r="AK4" i="21"/>
  <c r="AL4" i="21"/>
  <c r="AM4" i="21"/>
  <c r="AN4" i="21"/>
  <c r="AO4" i="21"/>
  <c r="AP4" i="21"/>
  <c r="S5" i="21"/>
  <c r="T5" i="21"/>
  <c r="Q5" i="21" s="1"/>
  <c r="U5" i="21"/>
  <c r="V5" i="21"/>
  <c r="W5" i="21"/>
  <c r="X5" i="21"/>
  <c r="Y5" i="21"/>
  <c r="Z5" i="21" s="1"/>
  <c r="AA5" i="21"/>
  <c r="AB5" i="21"/>
  <c r="AC5" i="21"/>
  <c r="AD5" i="21" s="1"/>
  <c r="AE5" i="21"/>
  <c r="AF5" i="21"/>
  <c r="AG5" i="21"/>
  <c r="AH5" i="21"/>
  <c r="AI5" i="21"/>
  <c r="AJ5" i="21"/>
  <c r="AK5" i="21"/>
  <c r="AL5" i="21"/>
  <c r="AM5" i="21"/>
  <c r="AN5" i="21"/>
  <c r="AO5" i="21"/>
  <c r="AP5" i="21"/>
  <c r="S6" i="21"/>
  <c r="T6" i="21" s="1"/>
  <c r="U6" i="21"/>
  <c r="V6" i="21"/>
  <c r="W6" i="21"/>
  <c r="X6" i="21"/>
  <c r="Y6" i="21"/>
  <c r="Z6" i="21"/>
  <c r="AA6" i="21"/>
  <c r="AB6" i="21" s="1"/>
  <c r="AC6" i="21"/>
  <c r="AD6" i="21" s="1"/>
  <c r="AE6" i="21"/>
  <c r="AF6" i="21"/>
  <c r="AG6" i="21"/>
  <c r="AH6" i="21"/>
  <c r="AI6" i="21"/>
  <c r="AJ6" i="21"/>
  <c r="AK6" i="21"/>
  <c r="AL6" i="21"/>
  <c r="AM6" i="21"/>
  <c r="AN6" i="21"/>
  <c r="AO6" i="21"/>
  <c r="AP6" i="21"/>
  <c r="S7" i="21"/>
  <c r="T7" i="21"/>
  <c r="Q7" i="21" s="1"/>
  <c r="U7" i="21"/>
  <c r="V7" i="21"/>
  <c r="W7" i="21"/>
  <c r="X7" i="21"/>
  <c r="Y7" i="21"/>
  <c r="Z7" i="21" s="1"/>
  <c r="AA7" i="21"/>
  <c r="AB7" i="21" s="1"/>
  <c r="AC7" i="21"/>
  <c r="AD7" i="21"/>
  <c r="AE7" i="21"/>
  <c r="AF7" i="21"/>
  <c r="AG7" i="21"/>
  <c r="AH7" i="21" s="1"/>
  <c r="AI7" i="21"/>
  <c r="AJ7" i="21"/>
  <c r="AK7" i="21"/>
  <c r="AL7" i="21"/>
  <c r="AM7" i="21"/>
  <c r="AN7" i="21"/>
  <c r="AO7" i="21"/>
  <c r="AP7" i="21"/>
  <c r="S8" i="21"/>
  <c r="T8" i="21"/>
  <c r="U8" i="21"/>
  <c r="V8" i="21"/>
  <c r="W8" i="21"/>
  <c r="X8" i="21"/>
  <c r="Y8" i="21"/>
  <c r="Z8" i="21"/>
  <c r="AA8" i="21"/>
  <c r="AB8" i="21" s="1"/>
  <c r="AC8" i="21"/>
  <c r="AD8" i="21"/>
  <c r="AE8" i="21"/>
  <c r="AF8" i="21" s="1"/>
  <c r="AG8" i="21"/>
  <c r="AH8" i="21"/>
  <c r="AI8" i="21"/>
  <c r="AJ8" i="21"/>
  <c r="AK8" i="21"/>
  <c r="AL8" i="21"/>
  <c r="AM8" i="21"/>
  <c r="AN8" i="21"/>
  <c r="AO8" i="21"/>
  <c r="AP8" i="21"/>
  <c r="S9" i="21"/>
  <c r="T9" i="21" s="1"/>
  <c r="U9" i="21"/>
  <c r="V9" i="21"/>
  <c r="W9" i="21"/>
  <c r="X9" i="21"/>
  <c r="Y9" i="21"/>
  <c r="Z9" i="21"/>
  <c r="AA9" i="21"/>
  <c r="AB9" i="21"/>
  <c r="AC9" i="21"/>
  <c r="AD9" i="21" s="1"/>
  <c r="AE9" i="21"/>
  <c r="AF9" i="21"/>
  <c r="AG9" i="21"/>
  <c r="AH9" i="21" s="1"/>
  <c r="AI9" i="21"/>
  <c r="AJ9" i="21"/>
  <c r="AK9" i="21"/>
  <c r="AL9" i="21"/>
  <c r="AM9" i="21"/>
  <c r="AN9" i="21"/>
  <c r="AO9" i="21"/>
  <c r="AP9" i="21"/>
  <c r="S10" i="21"/>
  <c r="T10" i="21" s="1"/>
  <c r="U10" i="21"/>
  <c r="V10" i="21"/>
  <c r="W10" i="21"/>
  <c r="X10" i="21"/>
  <c r="Y10" i="21"/>
  <c r="Z10" i="21" s="1"/>
  <c r="AA10" i="21"/>
  <c r="AB10" i="21" s="1"/>
  <c r="AC10" i="21"/>
  <c r="AD10" i="21"/>
  <c r="AE10" i="21"/>
  <c r="AF10" i="21"/>
  <c r="AG10" i="21"/>
  <c r="AH10" i="21"/>
  <c r="AI10" i="21"/>
  <c r="AJ10" i="21"/>
  <c r="AK10" i="21"/>
  <c r="AL10" i="21"/>
  <c r="AM10" i="21"/>
  <c r="AN10" i="21"/>
  <c r="AO10" i="21"/>
  <c r="AP10" i="21"/>
  <c r="S11" i="21"/>
  <c r="T11" i="21" s="1"/>
  <c r="U11" i="21"/>
  <c r="V11" i="21"/>
  <c r="W11" i="21"/>
  <c r="X11" i="21"/>
  <c r="Y11" i="21"/>
  <c r="Z11" i="21" s="1"/>
  <c r="AA11" i="21"/>
  <c r="AB11" i="21"/>
  <c r="AC11" i="21"/>
  <c r="AD11" i="21"/>
  <c r="AE11" i="21"/>
  <c r="AF11" i="21"/>
  <c r="AG11" i="21"/>
  <c r="AH11" i="21" s="1"/>
  <c r="AI11" i="21"/>
  <c r="AJ11" i="21"/>
  <c r="AK11" i="21"/>
  <c r="AL11" i="21"/>
  <c r="AM11" i="21"/>
  <c r="AN11" i="21"/>
  <c r="AO11" i="21"/>
  <c r="AP11" i="21"/>
  <c r="S12" i="21"/>
  <c r="T12" i="21"/>
  <c r="U12" i="21"/>
  <c r="V12" i="21"/>
  <c r="W12" i="21"/>
  <c r="X12" i="21"/>
  <c r="Y12" i="21"/>
  <c r="Z12" i="21" s="1"/>
  <c r="AA12" i="21"/>
  <c r="AB12" i="21"/>
  <c r="AC12" i="21"/>
  <c r="AD12" i="21" s="1"/>
  <c r="AE12" i="21"/>
  <c r="AF12" i="21" s="1"/>
  <c r="AG12" i="21"/>
  <c r="AH12" i="21"/>
  <c r="AI12" i="21"/>
  <c r="AJ12" i="21"/>
  <c r="AK12" i="21"/>
  <c r="AL12" i="21"/>
  <c r="AM12" i="21"/>
  <c r="AN12" i="21"/>
  <c r="AO12" i="21"/>
  <c r="AP12" i="21"/>
  <c r="S13" i="21"/>
  <c r="T13" i="21" s="1"/>
  <c r="U13" i="21"/>
  <c r="V13" i="21"/>
  <c r="W13" i="21"/>
  <c r="X13" i="21"/>
  <c r="Y13" i="21"/>
  <c r="Z13" i="21"/>
  <c r="AA13" i="21"/>
  <c r="AB13" i="21"/>
  <c r="AC13" i="21"/>
  <c r="AD13" i="21" s="1"/>
  <c r="AE13" i="21"/>
  <c r="AF13" i="21"/>
  <c r="AG13" i="21"/>
  <c r="AH13" i="21"/>
  <c r="AI13" i="21"/>
  <c r="AJ13" i="21"/>
  <c r="AK13" i="21"/>
  <c r="AL13" i="21"/>
  <c r="AM13" i="21"/>
  <c r="AN13" i="21"/>
  <c r="AO13" i="21"/>
  <c r="AP13" i="21"/>
  <c r="S14" i="21"/>
  <c r="T14" i="21" s="1"/>
  <c r="U14" i="21"/>
  <c r="V14" i="21"/>
  <c r="W14" i="21"/>
  <c r="X14" i="21"/>
  <c r="Y14" i="21"/>
  <c r="Z14" i="21"/>
  <c r="AA14" i="21"/>
  <c r="AB14" i="21" s="1"/>
  <c r="AC14" i="21"/>
  <c r="AD14" i="21" s="1"/>
  <c r="AE14" i="21"/>
  <c r="AF14" i="21"/>
  <c r="AG14" i="21"/>
  <c r="AH14" i="21"/>
  <c r="AI14" i="21"/>
  <c r="AJ14" i="21"/>
  <c r="AK14" i="21"/>
  <c r="AL14" i="21"/>
  <c r="AM14" i="21"/>
  <c r="AN14" i="21"/>
  <c r="AO14" i="21"/>
  <c r="AP14" i="21"/>
  <c r="S15" i="21"/>
  <c r="T15" i="21" s="1"/>
  <c r="U15" i="21"/>
  <c r="V15" i="21"/>
  <c r="W15" i="21"/>
  <c r="X15" i="21"/>
  <c r="Y15" i="21"/>
  <c r="Z15" i="21" s="1"/>
  <c r="AA15" i="21"/>
  <c r="AB15" i="21"/>
  <c r="AC15" i="21"/>
  <c r="AD15" i="21" s="1"/>
  <c r="AE15" i="21"/>
  <c r="AF15" i="21"/>
  <c r="AG15" i="21"/>
  <c r="AH15" i="21" s="1"/>
  <c r="AI15" i="21"/>
  <c r="AJ15" i="21"/>
  <c r="AK15" i="21"/>
  <c r="AL15" i="21"/>
  <c r="AM15" i="21"/>
  <c r="AN15" i="21"/>
  <c r="AO15" i="21"/>
  <c r="AP15" i="21"/>
  <c r="S16" i="21"/>
  <c r="T16" i="21" s="1"/>
  <c r="U16" i="21"/>
  <c r="V16" i="21"/>
  <c r="W16" i="21"/>
  <c r="X16" i="21"/>
  <c r="Y16" i="21"/>
  <c r="Z16" i="21"/>
  <c r="AA16" i="21"/>
  <c r="AB16" i="21"/>
  <c r="AC16" i="21"/>
  <c r="AD16" i="21" s="1"/>
  <c r="AE16" i="21"/>
  <c r="AF16" i="21" s="1"/>
  <c r="AG16" i="21"/>
  <c r="AH16" i="21"/>
  <c r="AI16" i="21"/>
  <c r="AJ16" i="21"/>
  <c r="AK16" i="21"/>
  <c r="AL16" i="21"/>
  <c r="AM16" i="21"/>
  <c r="AN16" i="21"/>
  <c r="AO16" i="21"/>
  <c r="AP16" i="21"/>
  <c r="S17" i="21"/>
  <c r="T17" i="21" s="1"/>
  <c r="U17" i="21"/>
  <c r="V17" i="21"/>
  <c r="W17" i="21"/>
  <c r="X17" i="21"/>
  <c r="Y17" i="21"/>
  <c r="Z17" i="21"/>
  <c r="AA17" i="21"/>
  <c r="AB17" i="21"/>
  <c r="AC17" i="21"/>
  <c r="AD17" i="21" s="1"/>
  <c r="AE17" i="21"/>
  <c r="AF17" i="21" s="1"/>
  <c r="AG17" i="21"/>
  <c r="AH17" i="21"/>
  <c r="AI17" i="21"/>
  <c r="AJ17" i="21"/>
  <c r="AK17" i="21"/>
  <c r="AL17" i="21"/>
  <c r="AM17" i="21"/>
  <c r="AN17" i="21"/>
  <c r="AO17" i="21"/>
  <c r="AP17" i="21"/>
  <c r="S18" i="21"/>
  <c r="T18" i="21" s="1"/>
  <c r="U18" i="21"/>
  <c r="V18" i="21"/>
  <c r="W18" i="21"/>
  <c r="X18" i="21"/>
  <c r="Y18" i="21"/>
  <c r="Z18" i="21"/>
  <c r="AA18" i="21"/>
  <c r="AB18" i="21" s="1"/>
  <c r="AC18" i="21"/>
  <c r="AD18" i="21" s="1"/>
  <c r="AE18" i="21"/>
  <c r="AF18" i="21"/>
  <c r="AG18" i="21"/>
  <c r="AH18" i="21"/>
  <c r="AI18" i="21"/>
  <c r="AJ18" i="21"/>
  <c r="AK18" i="21"/>
  <c r="AL18" i="21"/>
  <c r="AM18" i="21"/>
  <c r="AN18" i="21"/>
  <c r="AO18" i="21"/>
  <c r="AP18" i="21"/>
  <c r="S19" i="21"/>
  <c r="T19" i="21"/>
  <c r="U19" i="21"/>
  <c r="V19" i="21"/>
  <c r="W19" i="21"/>
  <c r="X19" i="21"/>
  <c r="Y19" i="21"/>
  <c r="Z19" i="21" s="1"/>
  <c r="AA19" i="21"/>
  <c r="AB19" i="21"/>
  <c r="AC19" i="21"/>
  <c r="AD19" i="21"/>
  <c r="AE19" i="21"/>
  <c r="AF19" i="21"/>
  <c r="AG19" i="21"/>
  <c r="AH19" i="21" s="1"/>
  <c r="AI19" i="21"/>
  <c r="AJ19" i="21"/>
  <c r="AK19" i="21"/>
  <c r="AL19" i="21"/>
  <c r="AM19" i="21"/>
  <c r="AN19" i="21"/>
  <c r="AO19" i="21"/>
  <c r="AP19" i="21"/>
  <c r="S20" i="21"/>
  <c r="T20" i="21"/>
  <c r="U20" i="21"/>
  <c r="V20" i="21"/>
  <c r="W20" i="21"/>
  <c r="X20" i="21"/>
  <c r="Y20" i="21"/>
  <c r="Z20" i="21"/>
  <c r="AA20" i="21"/>
  <c r="AB20" i="21" s="1"/>
  <c r="AC20" i="21"/>
  <c r="AD20" i="21" s="1"/>
  <c r="AE20" i="21"/>
  <c r="AF20" i="21" s="1"/>
  <c r="AG20" i="21"/>
  <c r="AH20" i="21"/>
  <c r="AI20" i="21"/>
  <c r="AJ20" i="21"/>
  <c r="AK20" i="21"/>
  <c r="AL20" i="21"/>
  <c r="AM20" i="21"/>
  <c r="AN20" i="21"/>
  <c r="AO20" i="21"/>
  <c r="AP20" i="21"/>
  <c r="S21" i="21"/>
  <c r="T21" i="21" s="1"/>
  <c r="U21" i="21"/>
  <c r="V21" i="21"/>
  <c r="W21" i="21"/>
  <c r="X21" i="21"/>
  <c r="Y21" i="21"/>
  <c r="Z21" i="21" s="1"/>
  <c r="AA21" i="21"/>
  <c r="AB21" i="21" s="1"/>
  <c r="AC21" i="21"/>
  <c r="AD21" i="21" s="1"/>
  <c r="AE21" i="21"/>
  <c r="AF21" i="21"/>
  <c r="AG21" i="21"/>
  <c r="AH21" i="21"/>
  <c r="AI21" i="21"/>
  <c r="AJ21" i="21"/>
  <c r="AK21" i="21"/>
  <c r="AL21" i="21"/>
  <c r="AM21" i="21"/>
  <c r="AN21" i="21"/>
  <c r="AO21" i="21"/>
  <c r="AP21" i="21"/>
  <c r="S22" i="21"/>
  <c r="T22" i="21" s="1"/>
  <c r="U22" i="21"/>
  <c r="V22" i="21"/>
  <c r="W22" i="21"/>
  <c r="X22" i="21"/>
  <c r="Y22" i="21"/>
  <c r="Z22" i="21"/>
  <c r="AA22" i="21"/>
  <c r="AB22" i="21" s="1"/>
  <c r="AC22" i="21"/>
  <c r="AD22" i="21" s="1"/>
  <c r="AE22" i="21"/>
  <c r="AF22" i="21"/>
  <c r="AG22" i="21"/>
  <c r="AH22" i="21"/>
  <c r="AI22" i="21"/>
  <c r="AJ22" i="21"/>
  <c r="AK22" i="21"/>
  <c r="AL22" i="21"/>
  <c r="AM22" i="21"/>
  <c r="AN22" i="21"/>
  <c r="AO22" i="21"/>
  <c r="AP22" i="21"/>
  <c r="S23" i="21"/>
  <c r="T23" i="21" s="1"/>
  <c r="U23" i="21"/>
  <c r="V23" i="21"/>
  <c r="W23" i="21"/>
  <c r="X23" i="21"/>
  <c r="Y23" i="21"/>
  <c r="Z23" i="21" s="1"/>
  <c r="AA23" i="21"/>
  <c r="AB23" i="21"/>
  <c r="AC23" i="21"/>
  <c r="AD23" i="21"/>
  <c r="AE23" i="21"/>
  <c r="AF23" i="21" s="1"/>
  <c r="AG23" i="21"/>
  <c r="AH23" i="21" s="1"/>
  <c r="AI23" i="21"/>
  <c r="AJ23" i="21"/>
  <c r="AK23" i="21"/>
  <c r="AL23" i="21"/>
  <c r="AM23" i="21"/>
  <c r="AN23" i="21"/>
  <c r="AO23" i="21"/>
  <c r="AP23" i="21"/>
  <c r="S24" i="21"/>
  <c r="T24" i="21"/>
  <c r="U24" i="21"/>
  <c r="V24" i="21"/>
  <c r="W24" i="21"/>
  <c r="X24" i="21"/>
  <c r="Y24" i="21"/>
  <c r="Z24" i="21"/>
  <c r="AA24" i="21"/>
  <c r="AB24" i="21"/>
  <c r="AC24" i="21"/>
  <c r="AD24" i="21" s="1"/>
  <c r="AE24" i="21"/>
  <c r="AF24" i="21" s="1"/>
  <c r="AG24" i="21"/>
  <c r="AH24" i="21"/>
  <c r="AI24" i="21"/>
  <c r="AJ24" i="21"/>
  <c r="AK24" i="21"/>
  <c r="AL24" i="21"/>
  <c r="AM24" i="21"/>
  <c r="AN24" i="21"/>
  <c r="AO24" i="21"/>
  <c r="AP24" i="21"/>
  <c r="S25" i="21"/>
  <c r="T25" i="21" s="1"/>
  <c r="U25" i="21"/>
  <c r="V25" i="21"/>
  <c r="W25" i="21"/>
  <c r="X25" i="21"/>
  <c r="Y25" i="21"/>
  <c r="Z25" i="21"/>
  <c r="AA25" i="21"/>
  <c r="AB25" i="21"/>
  <c r="AC25" i="21"/>
  <c r="AD25" i="21" s="1"/>
  <c r="AE25" i="21"/>
  <c r="AF25" i="21"/>
  <c r="AG25" i="21"/>
  <c r="AH25" i="21" s="1"/>
  <c r="AI25" i="21"/>
  <c r="AJ25" i="21"/>
  <c r="AK25" i="21"/>
  <c r="AL25" i="21"/>
  <c r="AM25" i="21"/>
  <c r="AN25" i="21"/>
  <c r="AO25" i="21"/>
  <c r="AP25" i="21"/>
  <c r="S26" i="21"/>
  <c r="T26" i="21" s="1"/>
  <c r="U26" i="21"/>
  <c r="V26" i="21"/>
  <c r="W26" i="21"/>
  <c r="X26" i="21"/>
  <c r="Y26" i="21"/>
  <c r="Z26" i="21"/>
  <c r="AA26" i="21"/>
  <c r="AB26" i="21" s="1"/>
  <c r="AC26" i="21"/>
  <c r="AD26" i="21"/>
  <c r="AE26" i="21"/>
  <c r="AF26" i="21"/>
  <c r="AG26" i="21"/>
  <c r="AH26" i="21"/>
  <c r="AI26" i="21"/>
  <c r="AJ26" i="21"/>
  <c r="AK26" i="21"/>
  <c r="AL26" i="21"/>
  <c r="AM26" i="21"/>
  <c r="AN26" i="21"/>
  <c r="AO26" i="21"/>
  <c r="AP26" i="21"/>
  <c r="S27" i="21"/>
  <c r="T27" i="21" s="1"/>
  <c r="U27" i="21"/>
  <c r="V27" i="21"/>
  <c r="W27" i="21"/>
  <c r="X27" i="21"/>
  <c r="Y27" i="21"/>
  <c r="Z27" i="21" s="1"/>
  <c r="AA27" i="21"/>
  <c r="AB27" i="21"/>
  <c r="AC27" i="21"/>
  <c r="AD27" i="21"/>
  <c r="AE27" i="21"/>
  <c r="AF27" i="21"/>
  <c r="AG27" i="21"/>
  <c r="AH27" i="21" s="1"/>
  <c r="AI27" i="21"/>
  <c r="AJ27" i="21"/>
  <c r="AK27" i="21"/>
  <c r="AL27" i="21"/>
  <c r="AM27" i="21"/>
  <c r="AN27" i="21"/>
  <c r="AO27" i="21"/>
  <c r="AP27" i="21"/>
  <c r="S28" i="21"/>
  <c r="T28" i="21"/>
  <c r="U28" i="21"/>
  <c r="V28" i="21"/>
  <c r="W28" i="21"/>
  <c r="X28" i="21"/>
  <c r="Y28" i="21"/>
  <c r="Z28" i="21"/>
  <c r="AA28" i="21"/>
  <c r="AB28" i="21"/>
  <c r="AC28" i="21"/>
  <c r="AD28" i="21" s="1"/>
  <c r="AE28" i="21"/>
  <c r="AF28" i="21" s="1"/>
  <c r="AG28" i="21"/>
  <c r="AH28" i="21"/>
  <c r="AI28" i="21"/>
  <c r="AJ28" i="21"/>
  <c r="AK28" i="21"/>
  <c r="AL28" i="21"/>
  <c r="AM28" i="21"/>
  <c r="AN28" i="21"/>
  <c r="AO28" i="21"/>
  <c r="AP28" i="21"/>
  <c r="S29" i="21"/>
  <c r="T29" i="21" s="1"/>
  <c r="U29" i="21"/>
  <c r="V29" i="21"/>
  <c r="W29" i="21"/>
  <c r="X29" i="21"/>
  <c r="Y29" i="21"/>
  <c r="Z29" i="21"/>
  <c r="AA29" i="21"/>
  <c r="AB29" i="21" s="1"/>
  <c r="AC29" i="21"/>
  <c r="AD29" i="21" s="1"/>
  <c r="AE29" i="21"/>
  <c r="AF29" i="21"/>
  <c r="AG29" i="21"/>
  <c r="AH29" i="21"/>
  <c r="AI29" i="21"/>
  <c r="AJ29" i="21"/>
  <c r="AK29" i="21"/>
  <c r="AL29" i="21"/>
  <c r="AM29" i="21"/>
  <c r="AN29" i="21"/>
  <c r="AO29" i="21"/>
  <c r="AP29" i="21"/>
  <c r="S30" i="21"/>
  <c r="T30" i="21" s="1"/>
  <c r="U30" i="21"/>
  <c r="V30" i="21"/>
  <c r="W30" i="21"/>
  <c r="X30" i="21"/>
  <c r="Y30" i="21"/>
  <c r="Z30" i="21"/>
  <c r="AA30" i="21"/>
  <c r="AB30" i="21" s="1"/>
  <c r="AC30" i="21"/>
  <c r="AD30" i="21" s="1"/>
  <c r="AE30" i="21"/>
  <c r="AF30" i="21"/>
  <c r="AG30" i="21"/>
  <c r="AH30" i="21" s="1"/>
  <c r="AI30" i="21"/>
  <c r="AJ30" i="21"/>
  <c r="AK30" i="21"/>
  <c r="AL30" i="21"/>
  <c r="AM30" i="21"/>
  <c r="AN30" i="21"/>
  <c r="AO30" i="21"/>
  <c r="AP30" i="21"/>
  <c r="S31" i="21"/>
  <c r="T31" i="21" s="1"/>
  <c r="U31" i="21"/>
  <c r="V31" i="21"/>
  <c r="W31" i="21"/>
  <c r="X31" i="21"/>
  <c r="Y31" i="21"/>
  <c r="Z31" i="21" s="1"/>
  <c r="AA31" i="21"/>
  <c r="AB31" i="21"/>
  <c r="AC31" i="21"/>
  <c r="AD31" i="21"/>
  <c r="AE31" i="21"/>
  <c r="AF31" i="21"/>
  <c r="AG31" i="21"/>
  <c r="AH31" i="21" s="1"/>
  <c r="AI31" i="21"/>
  <c r="AJ31" i="21"/>
  <c r="AK31" i="21"/>
  <c r="AL31" i="21"/>
  <c r="AM31" i="21"/>
  <c r="AN31" i="21"/>
  <c r="AO31" i="21"/>
  <c r="AP31" i="21"/>
  <c r="S32" i="21"/>
  <c r="T32" i="21"/>
  <c r="U32" i="21"/>
  <c r="V32" i="21"/>
  <c r="W32" i="21"/>
  <c r="X32" i="21"/>
  <c r="Y32" i="21"/>
  <c r="Z32" i="21"/>
  <c r="AA32" i="21"/>
  <c r="AB32" i="21"/>
  <c r="AC32" i="21"/>
  <c r="AD32" i="21" s="1"/>
  <c r="AE32" i="21"/>
  <c r="AF32" i="21" s="1"/>
  <c r="AG32" i="21"/>
  <c r="AH32" i="21"/>
  <c r="AI32" i="21"/>
  <c r="AJ32" i="21"/>
  <c r="AK32" i="21"/>
  <c r="AL32" i="21"/>
  <c r="AM32" i="21"/>
  <c r="AN32" i="21"/>
  <c r="AO32" i="21"/>
  <c r="AP32" i="21"/>
  <c r="S33" i="21"/>
  <c r="T33" i="21" s="1"/>
  <c r="U33" i="21"/>
  <c r="V33" i="21"/>
  <c r="W33" i="21"/>
  <c r="X33" i="21"/>
  <c r="Y33" i="21"/>
  <c r="Z33" i="21"/>
  <c r="AA33" i="21"/>
  <c r="AB33" i="21"/>
  <c r="AC33" i="21"/>
  <c r="AD33" i="21" s="1"/>
  <c r="AE33" i="21"/>
  <c r="AF33" i="21"/>
  <c r="AG33" i="21"/>
  <c r="AH33" i="21"/>
  <c r="AI33" i="21"/>
  <c r="AJ33" i="21"/>
  <c r="AK33" i="21"/>
  <c r="AL33" i="21"/>
  <c r="AM33" i="21"/>
  <c r="AN33" i="21"/>
  <c r="AO33" i="21"/>
  <c r="AP33" i="21"/>
  <c r="S34" i="21"/>
  <c r="T34" i="21" s="1"/>
  <c r="U34" i="21"/>
  <c r="V34" i="21"/>
  <c r="W34" i="21"/>
  <c r="X34" i="21"/>
  <c r="Y34" i="21"/>
  <c r="Z34" i="21" s="1"/>
  <c r="AA34" i="21"/>
  <c r="AB34" i="21" s="1"/>
  <c r="AC34" i="21"/>
  <c r="AD34" i="21" s="1"/>
  <c r="AE34" i="21"/>
  <c r="AF34" i="21"/>
  <c r="AG34" i="21"/>
  <c r="AH34" i="21"/>
  <c r="AI34" i="21"/>
  <c r="AJ34" i="21"/>
  <c r="AK34" i="21"/>
  <c r="AL34" i="21"/>
  <c r="AM34" i="21"/>
  <c r="AN34" i="21"/>
  <c r="AO34" i="21"/>
  <c r="AP34" i="21"/>
  <c r="S35" i="21"/>
  <c r="T35" i="21"/>
  <c r="U35" i="21"/>
  <c r="V35" i="21"/>
  <c r="W35" i="21"/>
  <c r="X35" i="21"/>
  <c r="Y35" i="21"/>
  <c r="Z35" i="21" s="1"/>
  <c r="AA35" i="21"/>
  <c r="AB35" i="21" s="1"/>
  <c r="AC35" i="21"/>
  <c r="AD35" i="21"/>
  <c r="AE35" i="21"/>
  <c r="AF35" i="21"/>
  <c r="AG35" i="21"/>
  <c r="AH35" i="21" s="1"/>
  <c r="AI35" i="21"/>
  <c r="AJ35" i="21"/>
  <c r="AK35" i="21"/>
  <c r="AL35" i="21"/>
  <c r="AM35" i="21"/>
  <c r="AN35" i="21"/>
  <c r="AO35" i="21"/>
  <c r="AP35" i="21"/>
  <c r="S36" i="21"/>
  <c r="T36" i="21"/>
  <c r="U36" i="21"/>
  <c r="V36" i="21"/>
  <c r="W36" i="21"/>
  <c r="X36" i="21"/>
  <c r="Y36" i="21"/>
  <c r="Z36" i="21"/>
  <c r="AA36" i="21"/>
  <c r="AB36" i="21"/>
  <c r="AC36" i="21"/>
  <c r="AD36" i="21" s="1"/>
  <c r="AE36" i="21"/>
  <c r="AF36" i="21" s="1"/>
  <c r="AG36" i="21"/>
  <c r="AH36" i="21" s="1"/>
  <c r="AI36" i="21"/>
  <c r="AJ36" i="21"/>
  <c r="AK36" i="21"/>
  <c r="AL36" i="21"/>
  <c r="AM36" i="21"/>
  <c r="AN36" i="21"/>
  <c r="AO36" i="21"/>
  <c r="AP36" i="21"/>
  <c r="S37" i="21"/>
  <c r="T37" i="21" s="1"/>
  <c r="U37" i="21"/>
  <c r="V37" i="21"/>
  <c r="W37" i="21"/>
  <c r="X37" i="21"/>
  <c r="Y37" i="21"/>
  <c r="Z37" i="21"/>
  <c r="AA37" i="21"/>
  <c r="AB37" i="21"/>
  <c r="AC37" i="21"/>
  <c r="AD37" i="21" s="1"/>
  <c r="AE37" i="21"/>
  <c r="AF37" i="21"/>
  <c r="AG37" i="21"/>
  <c r="AH37" i="21"/>
  <c r="AI37" i="21"/>
  <c r="AJ37" i="21"/>
  <c r="AK37" i="21"/>
  <c r="AL37" i="21"/>
  <c r="AM37" i="21"/>
  <c r="AN37" i="21"/>
  <c r="AO37" i="21"/>
  <c r="AP37" i="21"/>
  <c r="S38" i="21"/>
  <c r="T38" i="21" s="1"/>
  <c r="U38" i="21"/>
  <c r="V38" i="21"/>
  <c r="W38" i="21"/>
  <c r="X38" i="21"/>
  <c r="Y38" i="21"/>
  <c r="Z38" i="21" s="1"/>
  <c r="AA38" i="21"/>
  <c r="AB38" i="21" s="1"/>
  <c r="AC38" i="21"/>
  <c r="AD38" i="21" s="1"/>
  <c r="AE38" i="21"/>
  <c r="AF38" i="21"/>
  <c r="AG38" i="21"/>
  <c r="AH38" i="21"/>
  <c r="AI38" i="21"/>
  <c r="AJ38" i="21"/>
  <c r="AK38" i="21"/>
  <c r="AL38" i="21"/>
  <c r="AM38" i="21"/>
  <c r="AN38" i="21"/>
  <c r="AO38" i="21"/>
  <c r="AP38" i="21"/>
  <c r="S39" i="21"/>
  <c r="T39" i="21" s="1"/>
  <c r="U39" i="21"/>
  <c r="V39" i="21"/>
  <c r="W39" i="21"/>
  <c r="X39" i="21"/>
  <c r="Y39" i="21"/>
  <c r="Z39" i="21" s="1"/>
  <c r="AA39" i="21"/>
  <c r="AB39" i="21"/>
  <c r="AC39" i="21"/>
  <c r="AD39" i="21"/>
  <c r="AE39" i="21"/>
  <c r="AF39" i="21"/>
  <c r="AG39" i="21"/>
  <c r="AH39" i="21" s="1"/>
  <c r="AI39" i="21"/>
  <c r="AJ39" i="21"/>
  <c r="AK39" i="21"/>
  <c r="AL39" i="21"/>
  <c r="AM39" i="21"/>
  <c r="AN39" i="21"/>
  <c r="AO39" i="21"/>
  <c r="AP39" i="21"/>
  <c r="S40" i="21"/>
  <c r="T40" i="21"/>
  <c r="U40" i="21"/>
  <c r="V40" i="21"/>
  <c r="W40" i="21"/>
  <c r="X40" i="21"/>
  <c r="Y40" i="21"/>
  <c r="Z40" i="21" s="1"/>
  <c r="AA40" i="21"/>
  <c r="AB40" i="21" s="1"/>
  <c r="AC40" i="21"/>
  <c r="AD40" i="21" s="1"/>
  <c r="AE40" i="21"/>
  <c r="AF40" i="21" s="1"/>
  <c r="AG40" i="21"/>
  <c r="AH40" i="21"/>
  <c r="AI40" i="21"/>
  <c r="AJ40" i="21"/>
  <c r="AK40" i="21"/>
  <c r="AL40" i="21"/>
  <c r="AM40" i="21"/>
  <c r="AN40" i="21"/>
  <c r="AO40" i="21"/>
  <c r="AP40" i="21"/>
  <c r="S41" i="21"/>
  <c r="T41" i="21" s="1"/>
  <c r="U41" i="21"/>
  <c r="V41" i="21"/>
  <c r="W41" i="21"/>
  <c r="X41" i="21"/>
  <c r="Y41" i="21"/>
  <c r="Z41" i="21" s="1"/>
  <c r="AA41" i="21"/>
  <c r="AB41" i="21"/>
  <c r="AC41" i="21"/>
  <c r="AD41" i="21" s="1"/>
  <c r="AE41" i="21"/>
  <c r="AF41" i="21"/>
  <c r="AG41" i="21"/>
  <c r="AH41" i="21"/>
  <c r="AI41" i="21"/>
  <c r="AJ41" i="21"/>
  <c r="AK41" i="21"/>
  <c r="AL41" i="21"/>
  <c r="AM41" i="21"/>
  <c r="AN41" i="21"/>
  <c r="AO41" i="21"/>
  <c r="AP41" i="21"/>
  <c r="S42" i="21"/>
  <c r="T42" i="21" s="1"/>
  <c r="U42" i="21"/>
  <c r="V42" i="21"/>
  <c r="W42" i="21"/>
  <c r="X42" i="21"/>
  <c r="Y42" i="21"/>
  <c r="Z42" i="21"/>
  <c r="AA42" i="21"/>
  <c r="AB42" i="21" s="1"/>
  <c r="AC42" i="21"/>
  <c r="AD42" i="21"/>
  <c r="AE42" i="21"/>
  <c r="AF42" i="21" s="1"/>
  <c r="AG42" i="21"/>
  <c r="AH42" i="21"/>
  <c r="AI42" i="21"/>
  <c r="AJ42" i="21"/>
  <c r="AK42" i="21"/>
  <c r="AL42" i="21"/>
  <c r="AM42" i="21"/>
  <c r="AN42" i="21"/>
  <c r="AO42" i="21"/>
  <c r="AP42" i="21"/>
  <c r="S43" i="21"/>
  <c r="T43" i="21" s="1"/>
  <c r="U43" i="21"/>
  <c r="V43" i="21"/>
  <c r="W43" i="21"/>
  <c r="X43" i="21"/>
  <c r="Y43" i="21"/>
  <c r="Z43" i="21" s="1"/>
  <c r="AA43" i="21"/>
  <c r="AB43" i="21"/>
  <c r="AC43" i="21"/>
  <c r="AD43" i="21"/>
  <c r="AE43" i="21"/>
  <c r="AF43" i="21"/>
  <c r="AG43" i="21"/>
  <c r="AH43" i="21" s="1"/>
  <c r="AI43" i="21"/>
  <c r="AJ43" i="21"/>
  <c r="AK43" i="21"/>
  <c r="AL43" i="21"/>
  <c r="AM43" i="21"/>
  <c r="AN43" i="21"/>
  <c r="AO43" i="21"/>
  <c r="AP43" i="21"/>
  <c r="S44" i="21"/>
  <c r="T44" i="21"/>
  <c r="U44" i="21"/>
  <c r="V44" i="21"/>
  <c r="W44" i="21"/>
  <c r="X44" i="21"/>
  <c r="Y44" i="21"/>
  <c r="Z44" i="21"/>
  <c r="AA44" i="21"/>
  <c r="AB44" i="21" s="1"/>
  <c r="AC44" i="21"/>
  <c r="AD44" i="21"/>
  <c r="AE44" i="21"/>
  <c r="AF44" i="21" s="1"/>
  <c r="AG44" i="21"/>
  <c r="AH44" i="21"/>
  <c r="AI44" i="21"/>
  <c r="AJ44" i="21"/>
  <c r="AK44" i="21"/>
  <c r="AL44" i="21"/>
  <c r="AM44" i="21"/>
  <c r="AN44" i="21"/>
  <c r="AO44" i="21"/>
  <c r="AP44" i="21"/>
  <c r="S45" i="21"/>
  <c r="T45" i="21"/>
  <c r="U45" i="21"/>
  <c r="V45" i="21"/>
  <c r="W45" i="21"/>
  <c r="X45" i="21"/>
  <c r="Y45" i="21"/>
  <c r="Z45" i="21"/>
  <c r="AA45" i="21"/>
  <c r="AB45" i="21" s="1"/>
  <c r="AC45" i="21"/>
  <c r="AD45" i="21" s="1"/>
  <c r="AE45" i="21"/>
  <c r="AF45" i="21" s="1"/>
  <c r="AG45" i="21"/>
  <c r="AH45" i="21" s="1"/>
  <c r="AI45" i="21"/>
  <c r="AJ45" i="21"/>
  <c r="AK45" i="21"/>
  <c r="AL45" i="21"/>
  <c r="AM45" i="21"/>
  <c r="AN45" i="21"/>
  <c r="AO45" i="21"/>
  <c r="AP45" i="21"/>
  <c r="S46" i="21"/>
  <c r="T46" i="21" s="1"/>
  <c r="U46" i="21"/>
  <c r="V46" i="21"/>
  <c r="W46" i="21"/>
  <c r="X46" i="21"/>
  <c r="Y46" i="21"/>
  <c r="Z46" i="21" s="1"/>
  <c r="AA46" i="21"/>
  <c r="AB46" i="21" s="1"/>
  <c r="AC46" i="21"/>
  <c r="AD46" i="21"/>
  <c r="AE46" i="21"/>
  <c r="AF46" i="21"/>
  <c r="AG46" i="21"/>
  <c r="AH46" i="21"/>
  <c r="AI46" i="21"/>
  <c r="AJ46" i="21"/>
  <c r="AK46" i="21"/>
  <c r="AL46" i="21"/>
  <c r="AM46" i="21"/>
  <c r="AN46" i="21"/>
  <c r="AO46" i="21"/>
  <c r="AP46" i="21"/>
  <c r="S47" i="21"/>
  <c r="T47" i="21"/>
  <c r="U47" i="21"/>
  <c r="V47" i="21"/>
  <c r="W47" i="21"/>
  <c r="X47" i="21"/>
  <c r="Y47" i="21"/>
  <c r="Z47" i="21" s="1"/>
  <c r="AA47" i="21"/>
  <c r="AB47" i="21"/>
  <c r="AC47" i="21"/>
  <c r="AD47" i="21"/>
  <c r="AE47" i="21"/>
  <c r="AF47" i="21"/>
  <c r="AG47" i="21"/>
  <c r="AH47" i="21" s="1"/>
  <c r="AI47" i="21"/>
  <c r="AJ47" i="21"/>
  <c r="AK47" i="21"/>
  <c r="AL47" i="21"/>
  <c r="AM47" i="21"/>
  <c r="AN47" i="21"/>
  <c r="AO47" i="21"/>
  <c r="AP47" i="21"/>
  <c r="S48" i="21"/>
  <c r="T48" i="21"/>
  <c r="U48" i="21"/>
  <c r="V48" i="21"/>
  <c r="W48" i="21"/>
  <c r="X48" i="21"/>
  <c r="Y48" i="21"/>
  <c r="Z48" i="21" s="1"/>
  <c r="AA48" i="21"/>
  <c r="AB48" i="21" s="1"/>
  <c r="AC48" i="21"/>
  <c r="AD48" i="21" s="1"/>
  <c r="AE48" i="21"/>
  <c r="AF48" i="21" s="1"/>
  <c r="AG48" i="21"/>
  <c r="AH48" i="21"/>
  <c r="AI48" i="21"/>
  <c r="AJ48" i="21"/>
  <c r="AK48" i="21"/>
  <c r="AL48" i="21"/>
  <c r="AM48" i="21"/>
  <c r="AN48" i="21"/>
  <c r="AO48" i="21"/>
  <c r="AP48" i="21"/>
  <c r="S49" i="21"/>
  <c r="T49" i="21" s="1"/>
  <c r="Q49" i="21" s="1"/>
  <c r="U49" i="21"/>
  <c r="V49" i="21"/>
  <c r="W49" i="21"/>
  <c r="X49" i="21"/>
  <c r="Y49" i="21"/>
  <c r="Z49" i="21"/>
  <c r="AA49" i="21"/>
  <c r="AB49" i="21"/>
  <c r="AC49" i="21"/>
  <c r="AD49" i="21" s="1"/>
  <c r="AE49" i="21"/>
  <c r="AF49" i="21"/>
  <c r="AG49" i="21"/>
  <c r="AH49" i="21" s="1"/>
  <c r="AI49" i="21"/>
  <c r="AJ49" i="21"/>
  <c r="AK49" i="21"/>
  <c r="AL49" i="21"/>
  <c r="AM49" i="21"/>
  <c r="AN49" i="21"/>
  <c r="AO49" i="21"/>
  <c r="AP49" i="21"/>
  <c r="S50" i="21"/>
  <c r="T50" i="21" s="1"/>
  <c r="U50" i="21"/>
  <c r="V50" i="21"/>
  <c r="W50" i="21"/>
  <c r="X50" i="21"/>
  <c r="Y50" i="21"/>
  <c r="Z50" i="21" s="1"/>
  <c r="AA50" i="21"/>
  <c r="AB50" i="21" s="1"/>
  <c r="AC50" i="21"/>
  <c r="AD50" i="21"/>
  <c r="AE50" i="21"/>
  <c r="AF50" i="21"/>
  <c r="AG50" i="21"/>
  <c r="AH50" i="21" s="1"/>
  <c r="AI50" i="21"/>
  <c r="AJ50" i="21"/>
  <c r="AK50" i="21"/>
  <c r="AL50" i="21"/>
  <c r="AM50" i="21"/>
  <c r="AN50" i="21"/>
  <c r="AO50" i="21"/>
  <c r="AP50" i="21"/>
  <c r="S51" i="21"/>
  <c r="T51" i="21"/>
  <c r="U51" i="21"/>
  <c r="V51" i="21"/>
  <c r="W51" i="21"/>
  <c r="X51" i="21"/>
  <c r="Y51" i="21"/>
  <c r="Z51" i="21" s="1"/>
  <c r="AA51" i="21"/>
  <c r="AB51" i="21"/>
  <c r="AC51" i="21"/>
  <c r="AD51" i="21"/>
  <c r="AE51" i="21"/>
  <c r="AF51" i="21"/>
  <c r="AG51" i="21"/>
  <c r="AH51" i="21" s="1"/>
  <c r="AI51" i="21"/>
  <c r="AJ51" i="21"/>
  <c r="AK51" i="21"/>
  <c r="AL51" i="21"/>
  <c r="AM51" i="21"/>
  <c r="AN51" i="21"/>
  <c r="AO51" i="21"/>
  <c r="AP51" i="21"/>
  <c r="S52" i="21"/>
  <c r="T52" i="21" s="1"/>
  <c r="Q52" i="21" s="1"/>
  <c r="U52" i="21"/>
  <c r="V52" i="21"/>
  <c r="W52" i="21"/>
  <c r="X52" i="21"/>
  <c r="Y52" i="21"/>
  <c r="Z52" i="21" s="1"/>
  <c r="AA52" i="21"/>
  <c r="AB52" i="21"/>
  <c r="AC52" i="21"/>
  <c r="AD52" i="21"/>
  <c r="AE52" i="21"/>
  <c r="AF52" i="21" s="1"/>
  <c r="AG52" i="21"/>
  <c r="AH52" i="21"/>
  <c r="AI52" i="21"/>
  <c r="AJ52" i="21"/>
  <c r="AK52" i="21"/>
  <c r="AL52" i="21"/>
  <c r="AM52" i="21"/>
  <c r="AN52" i="21"/>
  <c r="AO52" i="21"/>
  <c r="AP52" i="21"/>
  <c r="S53" i="21"/>
  <c r="T53" i="21"/>
  <c r="U53" i="21"/>
  <c r="V53" i="21"/>
  <c r="W53" i="21"/>
  <c r="X53" i="21"/>
  <c r="Y53" i="21"/>
  <c r="Z53" i="21"/>
  <c r="AA53" i="21"/>
  <c r="AB53" i="21"/>
  <c r="AC53" i="21"/>
  <c r="AD53" i="21" s="1"/>
  <c r="AE53" i="21"/>
  <c r="AF53" i="21"/>
  <c r="AG53" i="21"/>
  <c r="AH53" i="21" s="1"/>
  <c r="AI53" i="21"/>
  <c r="AJ53" i="21"/>
  <c r="AK53" i="21"/>
  <c r="AL53" i="21"/>
  <c r="AM53" i="21"/>
  <c r="AN53" i="21"/>
  <c r="AO53" i="21"/>
  <c r="AP53" i="21"/>
  <c r="S54" i="21"/>
  <c r="T54" i="21" s="1"/>
  <c r="U54" i="21"/>
  <c r="V54" i="21"/>
  <c r="W54" i="21"/>
  <c r="X54" i="21"/>
  <c r="Y54" i="21"/>
  <c r="Z54" i="21"/>
  <c r="AA54" i="21"/>
  <c r="AB54" i="21" s="1"/>
  <c r="AC54" i="21"/>
  <c r="AD54" i="21"/>
  <c r="AE54" i="21"/>
  <c r="AF54" i="21"/>
  <c r="AG54" i="21"/>
  <c r="AH54" i="21"/>
  <c r="AI54" i="21"/>
  <c r="AJ54" i="21"/>
  <c r="AK54" i="21"/>
  <c r="AL54" i="21"/>
  <c r="AM54" i="21"/>
  <c r="AN54" i="21"/>
  <c r="AO54" i="21"/>
  <c r="AP54" i="21"/>
  <c r="S55" i="21"/>
  <c r="T55" i="21" s="1"/>
  <c r="Q55" i="21" s="1"/>
  <c r="U55" i="21"/>
  <c r="V55" i="21"/>
  <c r="W55" i="21"/>
  <c r="X55" i="21"/>
  <c r="Y55" i="21"/>
  <c r="Z55" i="21" s="1"/>
  <c r="AA55" i="21"/>
  <c r="AB55" i="21"/>
  <c r="AC55" i="21"/>
  <c r="AD55" i="21"/>
  <c r="AE55" i="21"/>
  <c r="AF55" i="21"/>
  <c r="AG55" i="21"/>
  <c r="AH55" i="21" s="1"/>
  <c r="AI55" i="21"/>
  <c r="AJ55" i="21"/>
  <c r="AK55" i="21"/>
  <c r="AL55" i="21"/>
  <c r="AM55" i="21"/>
  <c r="AN55" i="21"/>
  <c r="AO55" i="21"/>
  <c r="AP55" i="21"/>
  <c r="S56" i="21"/>
  <c r="T56" i="21"/>
  <c r="U56" i="21"/>
  <c r="V56" i="21"/>
  <c r="W56" i="21"/>
  <c r="X56" i="21"/>
  <c r="Y56" i="21"/>
  <c r="Z56" i="21"/>
  <c r="AA56" i="21"/>
  <c r="AB56" i="21" s="1"/>
  <c r="AC56" i="21"/>
  <c r="AD56" i="21" s="1"/>
  <c r="AE56" i="21"/>
  <c r="AF56" i="21" s="1"/>
  <c r="AG56" i="21"/>
  <c r="AH56" i="21"/>
  <c r="AI56" i="21"/>
  <c r="AJ56" i="21"/>
  <c r="AK56" i="21"/>
  <c r="AL56" i="21"/>
  <c r="AM56" i="21"/>
  <c r="AN56" i="21"/>
  <c r="AO56" i="21"/>
  <c r="AP56" i="21"/>
  <c r="S57" i="21"/>
  <c r="T57" i="21" s="1"/>
  <c r="Q57" i="21" s="1"/>
  <c r="U57" i="21"/>
  <c r="V57" i="21"/>
  <c r="W57" i="21"/>
  <c r="X57" i="21"/>
  <c r="Y57" i="21"/>
  <c r="Z57" i="21"/>
  <c r="AA57" i="21"/>
  <c r="AB57" i="21"/>
  <c r="AC57" i="21"/>
  <c r="AD57" i="21" s="1"/>
  <c r="AE57" i="21"/>
  <c r="AF57" i="21" s="1"/>
  <c r="AG57" i="21"/>
  <c r="AH57" i="21"/>
  <c r="AI57" i="21"/>
  <c r="AJ57" i="21"/>
  <c r="AK57" i="21"/>
  <c r="AL57" i="21"/>
  <c r="AM57" i="21"/>
  <c r="AN57" i="21"/>
  <c r="AO57" i="21"/>
  <c r="AP57" i="21"/>
  <c r="S58" i="21"/>
  <c r="T58" i="21" s="1"/>
  <c r="U58" i="21"/>
  <c r="V58" i="21"/>
  <c r="W58" i="21"/>
  <c r="X58" i="21"/>
  <c r="Y58" i="21"/>
  <c r="Z58" i="21"/>
  <c r="AA58" i="21"/>
  <c r="AB58" i="21" s="1"/>
  <c r="AC58" i="21"/>
  <c r="AD58" i="21"/>
  <c r="AE58" i="21"/>
  <c r="AF58" i="21" s="1"/>
  <c r="AG58" i="21"/>
  <c r="AH58" i="21"/>
  <c r="AI58" i="21"/>
  <c r="AJ58" i="21"/>
  <c r="AK58" i="21"/>
  <c r="AL58" i="21"/>
  <c r="AM58" i="21"/>
  <c r="AN58" i="21"/>
  <c r="AO58" i="21"/>
  <c r="AP58" i="21"/>
  <c r="S59" i="21"/>
  <c r="T59" i="21"/>
  <c r="U59" i="21"/>
  <c r="V59" i="21"/>
  <c r="W59" i="21"/>
  <c r="X59" i="21"/>
  <c r="Y59" i="21"/>
  <c r="Z59" i="21" s="1"/>
  <c r="AA59" i="21"/>
  <c r="AB59" i="21" s="1"/>
  <c r="AC59" i="21"/>
  <c r="AD59" i="21"/>
  <c r="AE59" i="21"/>
  <c r="AF59" i="21" s="1"/>
  <c r="AG59" i="21"/>
  <c r="AH59" i="21" s="1"/>
  <c r="AI59" i="21"/>
  <c r="AJ59" i="21"/>
  <c r="AK59" i="21"/>
  <c r="AL59" i="21"/>
  <c r="AM59" i="21"/>
  <c r="AN59" i="21"/>
  <c r="AO59" i="21"/>
  <c r="AP59" i="21"/>
  <c r="S60" i="21"/>
  <c r="T60" i="21" s="1"/>
  <c r="Q60" i="21" s="1"/>
  <c r="U60" i="21"/>
  <c r="V60" i="21"/>
  <c r="W60" i="21"/>
  <c r="X60" i="21"/>
  <c r="Y60" i="21"/>
  <c r="Z60" i="21"/>
  <c r="AA60" i="21"/>
  <c r="AB60" i="21"/>
  <c r="AC60" i="21"/>
  <c r="AD60" i="21"/>
  <c r="AE60" i="21"/>
  <c r="AF60" i="21" s="1"/>
  <c r="AG60" i="21"/>
  <c r="AH60" i="21"/>
  <c r="AI60" i="21"/>
  <c r="AJ60" i="21"/>
  <c r="AK60" i="21"/>
  <c r="AL60" i="21"/>
  <c r="AM60" i="21"/>
  <c r="AN60" i="21"/>
  <c r="AO60" i="21"/>
  <c r="AP60" i="21"/>
  <c r="S61" i="21"/>
  <c r="T61" i="21"/>
  <c r="U61" i="21"/>
  <c r="V61" i="21"/>
  <c r="W61" i="21"/>
  <c r="X61" i="21"/>
  <c r="Y61" i="21"/>
  <c r="Z61" i="21"/>
  <c r="AA61" i="21"/>
  <c r="AB61" i="21" s="1"/>
  <c r="AC61" i="21"/>
  <c r="AD61" i="21" s="1"/>
  <c r="AE61" i="21"/>
  <c r="AF61" i="21" s="1"/>
  <c r="AG61" i="21"/>
  <c r="AH61" i="21"/>
  <c r="AI61" i="21"/>
  <c r="AJ61" i="21"/>
  <c r="AK61" i="21"/>
  <c r="AL61" i="21"/>
  <c r="AM61" i="21"/>
  <c r="AN61" i="21"/>
  <c r="AO61" i="21"/>
  <c r="AP61" i="21"/>
  <c r="S62" i="21"/>
  <c r="T62" i="21" s="1"/>
  <c r="U62" i="21"/>
  <c r="V62" i="21"/>
  <c r="W62" i="21"/>
  <c r="X62" i="21"/>
  <c r="Y62" i="21"/>
  <c r="Z62" i="21" s="1"/>
  <c r="AA62" i="21"/>
  <c r="AB62" i="21" s="1"/>
  <c r="AC62" i="21"/>
  <c r="AD62" i="21"/>
  <c r="AE62" i="21"/>
  <c r="AF62" i="21"/>
  <c r="AG62" i="21"/>
  <c r="AH62" i="21"/>
  <c r="AI62" i="21"/>
  <c r="AJ62" i="21"/>
  <c r="AK62" i="21"/>
  <c r="AL62" i="21"/>
  <c r="AM62" i="21"/>
  <c r="AN62" i="21"/>
  <c r="AO62" i="21"/>
  <c r="AP62" i="21"/>
  <c r="S63" i="21"/>
  <c r="T63" i="21"/>
  <c r="U63" i="21"/>
  <c r="V63" i="21"/>
  <c r="W63" i="21"/>
  <c r="X63" i="21"/>
  <c r="Y63" i="21"/>
  <c r="Z63" i="21" s="1"/>
  <c r="AA63" i="21"/>
  <c r="AB63" i="21"/>
  <c r="AC63" i="21"/>
  <c r="AD63" i="21"/>
  <c r="AE63" i="21"/>
  <c r="AF63" i="21" s="1"/>
  <c r="AG63" i="21"/>
  <c r="AH63" i="21" s="1"/>
  <c r="AI63" i="21"/>
  <c r="AJ63" i="21"/>
  <c r="AK63" i="21"/>
  <c r="AL63" i="21"/>
  <c r="AM63" i="21"/>
  <c r="AN63" i="21"/>
  <c r="AO63" i="21"/>
  <c r="AP63" i="21"/>
  <c r="S64" i="21"/>
  <c r="T64" i="21"/>
  <c r="U64" i="21"/>
  <c r="V64" i="21"/>
  <c r="W64" i="21"/>
  <c r="X64" i="21"/>
  <c r="Y64" i="21"/>
  <c r="Z64" i="21"/>
  <c r="AA64" i="21"/>
  <c r="AB64" i="21" s="1"/>
  <c r="AC64" i="21"/>
  <c r="AD64" i="21" s="1"/>
  <c r="AE64" i="21"/>
  <c r="AF64" i="21" s="1"/>
  <c r="AG64" i="21"/>
  <c r="AH64" i="21"/>
  <c r="AI64" i="21"/>
  <c r="AJ64" i="21"/>
  <c r="AK64" i="21"/>
  <c r="AL64" i="21"/>
  <c r="AM64" i="21"/>
  <c r="AN64" i="21"/>
  <c r="AO64" i="21"/>
  <c r="AP64" i="21"/>
  <c r="S65" i="21"/>
  <c r="T65" i="21" s="1"/>
  <c r="Q65" i="21" s="1"/>
  <c r="U65" i="21"/>
  <c r="V65" i="21"/>
  <c r="W65" i="21"/>
  <c r="X65" i="21"/>
  <c r="Y65" i="21"/>
  <c r="Z65" i="21"/>
  <c r="AA65" i="21"/>
  <c r="AB65" i="21"/>
  <c r="AC65" i="21"/>
  <c r="AD65" i="21" s="1"/>
  <c r="AE65" i="21"/>
  <c r="AF65" i="21"/>
  <c r="AG65" i="21"/>
  <c r="AH65" i="21"/>
  <c r="AI65" i="21"/>
  <c r="AJ65" i="21"/>
  <c r="AK65" i="21"/>
  <c r="AL65" i="21"/>
  <c r="AM65" i="21"/>
  <c r="AN65" i="21"/>
  <c r="AO65" i="21"/>
  <c r="AP65" i="21"/>
  <c r="S66" i="21"/>
  <c r="T66" i="21" s="1"/>
  <c r="U66" i="21"/>
  <c r="V66" i="21"/>
  <c r="W66" i="21"/>
  <c r="X66" i="21"/>
  <c r="Y66" i="21"/>
  <c r="Z66" i="21"/>
  <c r="AA66" i="21"/>
  <c r="AB66" i="21" s="1"/>
  <c r="AC66" i="21"/>
  <c r="AD66" i="21"/>
  <c r="AE66" i="21"/>
  <c r="AF66" i="21" s="1"/>
  <c r="AG66" i="21"/>
  <c r="AH66" i="21" s="1"/>
  <c r="AI66" i="21"/>
  <c r="AJ66" i="21"/>
  <c r="AK66" i="21"/>
  <c r="AL66" i="21"/>
  <c r="AM66" i="21"/>
  <c r="AN66" i="21"/>
  <c r="AO66" i="21"/>
  <c r="AP66" i="21"/>
  <c r="S67" i="21"/>
  <c r="T67" i="21"/>
  <c r="U67" i="21"/>
  <c r="V67" i="21"/>
  <c r="W67" i="21"/>
  <c r="X67" i="21"/>
  <c r="Y67" i="21"/>
  <c r="Z67" i="21" s="1"/>
  <c r="AA67" i="21"/>
  <c r="AB67" i="21"/>
  <c r="AC67" i="21"/>
  <c r="AD67" i="21" s="1"/>
  <c r="AE67" i="21"/>
  <c r="AF67" i="21"/>
  <c r="AG67" i="21"/>
  <c r="AH67" i="21" s="1"/>
  <c r="AI67" i="21"/>
  <c r="AJ67" i="21"/>
  <c r="AK67" i="21"/>
  <c r="AL67" i="21"/>
  <c r="AM67" i="21"/>
  <c r="AN67" i="21"/>
  <c r="AO67" i="21"/>
  <c r="AP67" i="21"/>
  <c r="S68" i="21"/>
  <c r="T68" i="21"/>
  <c r="U68" i="21"/>
  <c r="V68" i="21"/>
  <c r="W68" i="21"/>
  <c r="X68" i="21"/>
  <c r="Y68" i="21"/>
  <c r="Z68" i="21"/>
  <c r="AA68" i="21"/>
  <c r="AB68" i="21"/>
  <c r="AC68" i="21"/>
  <c r="AD68" i="21"/>
  <c r="AE68" i="21"/>
  <c r="AF68" i="21" s="1"/>
  <c r="AG68" i="21"/>
  <c r="AH68" i="21"/>
  <c r="AI68" i="21"/>
  <c r="AJ68" i="21"/>
  <c r="AK68" i="21"/>
  <c r="AL68" i="21"/>
  <c r="AM68" i="21"/>
  <c r="AN68" i="21"/>
  <c r="AO68" i="21"/>
  <c r="AP68" i="21"/>
  <c r="S69" i="21"/>
  <c r="T69" i="21"/>
  <c r="U69" i="21"/>
  <c r="V69" i="21"/>
  <c r="W69" i="21"/>
  <c r="X69" i="21"/>
  <c r="Y69" i="21"/>
  <c r="Z69" i="21"/>
  <c r="AA69" i="21"/>
  <c r="AB69" i="21" s="1"/>
  <c r="AC69" i="21"/>
  <c r="AD69" i="21" s="1"/>
  <c r="AE69" i="21"/>
  <c r="AF69" i="21" s="1"/>
  <c r="AG69" i="21"/>
  <c r="AH69" i="21"/>
  <c r="AI69" i="21"/>
  <c r="AJ69" i="21"/>
  <c r="AK69" i="21"/>
  <c r="AL69" i="21"/>
  <c r="AM69" i="21"/>
  <c r="AN69" i="21"/>
  <c r="AO69" i="21"/>
  <c r="AP69" i="21"/>
  <c r="Q70" i="21"/>
  <c r="R70" i="21"/>
  <c r="S70" i="21"/>
  <c r="T70" i="21" s="1"/>
  <c r="U70" i="21"/>
  <c r="V70" i="21"/>
  <c r="W70" i="21"/>
  <c r="X70" i="21"/>
  <c r="Y70" i="21"/>
  <c r="Z70" i="21"/>
  <c r="AA70" i="21"/>
  <c r="AB70" i="21" s="1"/>
  <c r="AC70" i="21"/>
  <c r="AD70" i="21"/>
  <c r="AE70" i="21"/>
  <c r="AF70" i="21"/>
  <c r="AG70" i="21"/>
  <c r="AH70" i="21"/>
  <c r="AI70" i="21"/>
  <c r="AJ70" i="21"/>
  <c r="AK70" i="21"/>
  <c r="AL70" i="21"/>
  <c r="AM70" i="21"/>
  <c r="AN70" i="21"/>
  <c r="AO70" i="21"/>
  <c r="AP70" i="21"/>
  <c r="S71" i="21"/>
  <c r="T71" i="21"/>
  <c r="U71" i="21"/>
  <c r="V71" i="21"/>
  <c r="W71" i="21"/>
  <c r="X71" i="21"/>
  <c r="Y71" i="21"/>
  <c r="Z71" i="21" s="1"/>
  <c r="AA71" i="21"/>
  <c r="AB71" i="21"/>
  <c r="AC71" i="21"/>
  <c r="AD71" i="21" s="1"/>
  <c r="AE71" i="21"/>
  <c r="AF71" i="21" s="1"/>
  <c r="AG71" i="21"/>
  <c r="AH71" i="21" s="1"/>
  <c r="AI71" i="21"/>
  <c r="AJ71" i="21"/>
  <c r="AK71" i="21"/>
  <c r="AL71" i="21"/>
  <c r="AM71" i="21"/>
  <c r="AN71" i="21"/>
  <c r="AO71" i="21"/>
  <c r="AP71" i="21"/>
  <c r="S72" i="21"/>
  <c r="T72" i="21" s="1"/>
  <c r="U72" i="21"/>
  <c r="V72" i="21"/>
  <c r="W72" i="21"/>
  <c r="X72" i="21"/>
  <c r="Y72" i="21"/>
  <c r="Z72" i="21" s="1"/>
  <c r="AA72" i="21"/>
  <c r="AB72" i="21" s="1"/>
  <c r="AC72" i="21"/>
  <c r="AD72" i="21"/>
  <c r="AE72" i="21"/>
  <c r="AF72" i="21" s="1"/>
  <c r="AG72" i="21"/>
  <c r="AH72" i="21"/>
  <c r="AI72" i="21"/>
  <c r="AJ72" i="21"/>
  <c r="AK72" i="21"/>
  <c r="AL72" i="21"/>
  <c r="AM72" i="21"/>
  <c r="AN72" i="21"/>
  <c r="AO72" i="21"/>
  <c r="AP72" i="21"/>
  <c r="S73" i="21"/>
  <c r="T73" i="21"/>
  <c r="Q73" i="21" s="1"/>
  <c r="U73" i="21"/>
  <c r="V73" i="21"/>
  <c r="W73" i="21"/>
  <c r="X73" i="21"/>
  <c r="Y73" i="21"/>
  <c r="Z73" i="21"/>
  <c r="AA73" i="21"/>
  <c r="AB73" i="21" s="1"/>
  <c r="AC73" i="21"/>
  <c r="AD73" i="21" s="1"/>
  <c r="AE73" i="21"/>
  <c r="AF73" i="21"/>
  <c r="AG73" i="21"/>
  <c r="AH73" i="21"/>
  <c r="AI73" i="21"/>
  <c r="AJ73" i="21"/>
  <c r="AK73" i="21"/>
  <c r="AL73" i="21"/>
  <c r="AM73" i="21"/>
  <c r="AN73" i="21"/>
  <c r="AO73" i="21"/>
  <c r="AP73" i="21"/>
  <c r="S74" i="21"/>
  <c r="T74" i="21" s="1"/>
  <c r="Q74" i="21" s="1"/>
  <c r="U74" i="21"/>
  <c r="V74" i="21"/>
  <c r="W74" i="21"/>
  <c r="X74" i="21"/>
  <c r="Y74" i="21"/>
  <c r="Z74" i="21"/>
  <c r="AA74" i="21"/>
  <c r="AB74" i="21" s="1"/>
  <c r="AC74" i="21"/>
  <c r="AD74" i="21" s="1"/>
  <c r="AE74" i="21"/>
  <c r="AF74" i="21" s="1"/>
  <c r="AG74" i="21"/>
  <c r="AH74" i="21"/>
  <c r="AI74" i="21"/>
  <c r="AJ74" i="21"/>
  <c r="AK74" i="21"/>
  <c r="AL74" i="21"/>
  <c r="AM74" i="21"/>
  <c r="AN74" i="21"/>
  <c r="AO74" i="21"/>
  <c r="AP74" i="21"/>
  <c r="S75" i="21"/>
  <c r="T75" i="21"/>
  <c r="Q75" i="21" s="1"/>
  <c r="U75" i="21"/>
  <c r="V75" i="21"/>
  <c r="W75" i="21"/>
  <c r="X75" i="21"/>
  <c r="Y75" i="21"/>
  <c r="Z75" i="21" s="1"/>
  <c r="AA75" i="21"/>
  <c r="AB75" i="21" s="1"/>
  <c r="AC75" i="21"/>
  <c r="AD75" i="21"/>
  <c r="AE75" i="21"/>
  <c r="AF75" i="21"/>
  <c r="AG75" i="21"/>
  <c r="AH75" i="21" s="1"/>
  <c r="AI75" i="21"/>
  <c r="AJ75" i="21"/>
  <c r="AK75" i="21"/>
  <c r="AL75" i="21"/>
  <c r="AM75" i="21"/>
  <c r="AN75" i="21"/>
  <c r="AO75" i="21"/>
  <c r="AP75" i="21"/>
  <c r="S76" i="21"/>
  <c r="T76" i="21" s="1"/>
  <c r="U76" i="21"/>
  <c r="V76" i="21"/>
  <c r="W76" i="21"/>
  <c r="X76" i="21"/>
  <c r="Y76" i="21"/>
  <c r="Z76" i="21"/>
  <c r="AA76" i="21"/>
  <c r="AB76" i="21"/>
  <c r="AC76" i="21"/>
  <c r="AD76" i="21"/>
  <c r="AE76" i="21"/>
  <c r="AF76" i="21" s="1"/>
  <c r="AG76" i="21"/>
  <c r="AH76" i="21" s="1"/>
  <c r="AI76" i="21"/>
  <c r="AJ76" i="21"/>
  <c r="AK76" i="21"/>
  <c r="AL76" i="21"/>
  <c r="AM76" i="21"/>
  <c r="AN76" i="21"/>
  <c r="AO76" i="21"/>
  <c r="AP76" i="21"/>
  <c r="S77" i="21"/>
  <c r="T77" i="21"/>
  <c r="U77" i="21"/>
  <c r="V77" i="21"/>
  <c r="W77" i="21"/>
  <c r="X77" i="21"/>
  <c r="Y77" i="21"/>
  <c r="Z77" i="21" s="1"/>
  <c r="AA77" i="21"/>
  <c r="AB77" i="21" s="1"/>
  <c r="AC77" i="21"/>
  <c r="AD77" i="21" s="1"/>
  <c r="AE77" i="21"/>
  <c r="AF77" i="21"/>
  <c r="AG77" i="21"/>
  <c r="AH77" i="21"/>
  <c r="AI77" i="21"/>
  <c r="AJ77" i="21"/>
  <c r="AK77" i="21"/>
  <c r="AL77" i="21"/>
  <c r="AM77" i="21"/>
  <c r="AN77" i="21"/>
  <c r="AO77" i="21"/>
  <c r="AP77" i="21"/>
  <c r="S78" i="21"/>
  <c r="T78" i="21" s="1"/>
  <c r="Q78" i="21" s="1"/>
  <c r="U78" i="21"/>
  <c r="V78" i="21"/>
  <c r="W78" i="21"/>
  <c r="X78" i="21"/>
  <c r="Y78" i="21"/>
  <c r="Z78" i="21"/>
  <c r="AA78" i="21"/>
  <c r="AB78" i="21" s="1"/>
  <c r="AC78" i="21"/>
  <c r="AD78" i="21"/>
  <c r="AE78" i="21"/>
  <c r="AF78" i="21"/>
  <c r="AG78" i="21"/>
  <c r="AH78" i="21"/>
  <c r="AI78" i="21"/>
  <c r="AJ78" i="21"/>
  <c r="AK78" i="21"/>
  <c r="AL78" i="21"/>
  <c r="AM78" i="21"/>
  <c r="AN78" i="21"/>
  <c r="AO78" i="21"/>
  <c r="AP78" i="21"/>
  <c r="S79" i="21"/>
  <c r="T79" i="21"/>
  <c r="U79" i="21"/>
  <c r="V79" i="21"/>
  <c r="W79" i="21"/>
  <c r="X79" i="21"/>
  <c r="Y79" i="21"/>
  <c r="Z79" i="21" s="1"/>
  <c r="AA79" i="21"/>
  <c r="AB79" i="21" s="1"/>
  <c r="AC79" i="21"/>
  <c r="AD79" i="21"/>
  <c r="AE79" i="21"/>
  <c r="AF79" i="21" s="1"/>
  <c r="AG79" i="21"/>
  <c r="AH79" i="21" s="1"/>
  <c r="AI79" i="21"/>
  <c r="AJ79" i="21"/>
  <c r="AK79" i="21"/>
  <c r="AL79" i="21"/>
  <c r="AM79" i="21"/>
  <c r="AN79" i="21"/>
  <c r="AO79" i="21"/>
  <c r="AP79" i="21"/>
  <c r="S80" i="21"/>
  <c r="T80" i="21"/>
  <c r="Q80" i="21" s="1"/>
  <c r="U80" i="21"/>
  <c r="V80" i="21"/>
  <c r="W80" i="21"/>
  <c r="X80" i="21"/>
  <c r="Y80" i="21"/>
  <c r="Z80" i="21"/>
  <c r="AA80" i="21"/>
  <c r="AB80" i="21"/>
  <c r="AC80" i="21"/>
  <c r="AD80" i="21"/>
  <c r="AE80" i="21"/>
  <c r="AF80" i="21" s="1"/>
  <c r="AG80" i="21"/>
  <c r="AH80" i="21"/>
  <c r="AI80" i="21"/>
  <c r="AJ80" i="21"/>
  <c r="AK80" i="21"/>
  <c r="AL80" i="21"/>
  <c r="AM80" i="21"/>
  <c r="AN80" i="21"/>
  <c r="AO80" i="21"/>
  <c r="AP80" i="21"/>
  <c r="S81" i="21"/>
  <c r="T81" i="21" s="1"/>
  <c r="Q81" i="21" s="1"/>
  <c r="U81" i="21"/>
  <c r="V81" i="21"/>
  <c r="W81" i="21"/>
  <c r="X81" i="21"/>
  <c r="Y81" i="21"/>
  <c r="Z81" i="21" s="1"/>
  <c r="AA81" i="21"/>
  <c r="AB81" i="21"/>
  <c r="AC81" i="21"/>
  <c r="AD81" i="21" s="1"/>
  <c r="AE81" i="21"/>
  <c r="AF81" i="21"/>
  <c r="AG81" i="21"/>
  <c r="AH81" i="21"/>
  <c r="AI81" i="21"/>
  <c r="AJ81" i="21"/>
  <c r="AK81" i="21"/>
  <c r="AL81" i="21"/>
  <c r="AM81" i="21"/>
  <c r="AN81" i="21"/>
  <c r="AO81" i="21"/>
  <c r="AP81" i="21"/>
  <c r="S82" i="21"/>
  <c r="T82" i="21" s="1"/>
  <c r="U82" i="21"/>
  <c r="V82" i="21"/>
  <c r="W82" i="21"/>
  <c r="X82" i="21"/>
  <c r="Y82" i="21"/>
  <c r="Z82" i="21"/>
  <c r="AA82" i="21"/>
  <c r="AB82" i="21" s="1"/>
  <c r="AC82" i="21"/>
  <c r="AD82" i="21" s="1"/>
  <c r="AE82" i="21"/>
  <c r="AF82" i="21" s="1"/>
  <c r="AG82" i="21"/>
  <c r="AH82" i="21" s="1"/>
  <c r="AI82" i="21"/>
  <c r="AJ82" i="21"/>
  <c r="AK82" i="21"/>
  <c r="AL82" i="21"/>
  <c r="AM82" i="21"/>
  <c r="AN82" i="21"/>
  <c r="AO82" i="21"/>
  <c r="AP82" i="21"/>
  <c r="S83" i="21"/>
  <c r="T83" i="21"/>
  <c r="U83" i="21"/>
  <c r="V83" i="21"/>
  <c r="W83" i="21"/>
  <c r="X83" i="21"/>
  <c r="Y83" i="21"/>
  <c r="Z83" i="21" s="1"/>
  <c r="AA83" i="21"/>
  <c r="AB83" i="21"/>
  <c r="AC83" i="21"/>
  <c r="AD83" i="21"/>
  <c r="AE83" i="21"/>
  <c r="AF83" i="21"/>
  <c r="AG83" i="21"/>
  <c r="AH83" i="21" s="1"/>
  <c r="AI83" i="21"/>
  <c r="AJ83" i="21"/>
  <c r="AK83" i="21"/>
  <c r="AL83" i="21"/>
  <c r="AM83" i="21"/>
  <c r="AN83" i="21"/>
  <c r="AO83" i="21"/>
  <c r="AP83" i="21"/>
  <c r="S84" i="21"/>
  <c r="T84" i="21"/>
  <c r="U84" i="21"/>
  <c r="V84" i="21"/>
  <c r="W84" i="21"/>
  <c r="X84" i="21"/>
  <c r="Y84" i="21"/>
  <c r="Z84" i="21"/>
  <c r="AA84" i="21"/>
  <c r="AB84" i="21"/>
  <c r="AC84" i="21"/>
  <c r="AD84" i="21"/>
  <c r="AE84" i="21"/>
  <c r="AF84" i="21" s="1"/>
  <c r="AG84" i="21"/>
  <c r="AH84" i="21" s="1"/>
  <c r="AI84" i="21"/>
  <c r="AJ84" i="21"/>
  <c r="AK84" i="21"/>
  <c r="AL84" i="21"/>
  <c r="AM84" i="21"/>
  <c r="AN84" i="21"/>
  <c r="AO84" i="21"/>
  <c r="AP84" i="21"/>
  <c r="S85" i="21"/>
  <c r="T85" i="21"/>
  <c r="U85" i="21"/>
  <c r="V85" i="21"/>
  <c r="W85" i="21"/>
  <c r="X85" i="21"/>
  <c r="Y85" i="21"/>
  <c r="Z85" i="21" s="1"/>
  <c r="AA85" i="21"/>
  <c r="AB85" i="21"/>
  <c r="AC85" i="21"/>
  <c r="AD85" i="21" s="1"/>
  <c r="AE85" i="21"/>
  <c r="AF85" i="21"/>
  <c r="AG85" i="21"/>
  <c r="AH85" i="21"/>
  <c r="AI85" i="21"/>
  <c r="AJ85" i="21"/>
  <c r="AK85" i="21"/>
  <c r="AL85" i="21"/>
  <c r="AM85" i="21"/>
  <c r="AN85" i="21"/>
  <c r="AO85" i="21"/>
  <c r="AP85" i="21"/>
  <c r="S86" i="21"/>
  <c r="T86" i="21" s="1"/>
  <c r="U86" i="21"/>
  <c r="V86" i="21"/>
  <c r="W86" i="21"/>
  <c r="X86" i="21"/>
  <c r="Y86" i="21"/>
  <c r="Z86" i="21"/>
  <c r="AA86" i="21"/>
  <c r="AB86" i="21" s="1"/>
  <c r="AC86" i="21"/>
  <c r="AD86" i="21"/>
  <c r="AE86" i="21"/>
  <c r="AF86" i="21"/>
  <c r="AG86" i="21"/>
  <c r="AH86" i="21" s="1"/>
  <c r="AI86" i="21"/>
  <c r="AJ86" i="21"/>
  <c r="AK86" i="21"/>
  <c r="AL86" i="21"/>
  <c r="AM86" i="21"/>
  <c r="AN86" i="21"/>
  <c r="AO86" i="21"/>
  <c r="AP86" i="21"/>
  <c r="S87" i="21"/>
  <c r="T87" i="21"/>
  <c r="U87" i="21"/>
  <c r="V87" i="21"/>
  <c r="W87" i="21"/>
  <c r="X87" i="21"/>
  <c r="Y87" i="21"/>
  <c r="Z87" i="21" s="1"/>
  <c r="AA87" i="21"/>
  <c r="AB87" i="21"/>
  <c r="AC87" i="21"/>
  <c r="AD87" i="21"/>
  <c r="AE87" i="21"/>
  <c r="AF87" i="21" s="1"/>
  <c r="AG87" i="21"/>
  <c r="AH87" i="21" s="1"/>
  <c r="AI87" i="21"/>
  <c r="AJ87" i="21"/>
  <c r="AK87" i="21"/>
  <c r="AL87" i="21"/>
  <c r="AM87" i="21"/>
  <c r="AN87" i="21"/>
  <c r="AO87" i="21"/>
  <c r="AP87" i="21"/>
  <c r="S88" i="21"/>
  <c r="T88" i="21"/>
  <c r="U88" i="21"/>
  <c r="V88" i="21"/>
  <c r="W88" i="21"/>
  <c r="X88" i="21"/>
  <c r="Y88" i="21"/>
  <c r="Z88" i="21"/>
  <c r="AA88" i="21"/>
  <c r="AB88" i="21"/>
  <c r="AC88" i="21"/>
  <c r="AD88" i="21"/>
  <c r="AE88" i="21"/>
  <c r="AF88" i="21" s="1"/>
  <c r="AG88" i="21"/>
  <c r="AH88" i="21" s="1"/>
  <c r="AI88" i="21"/>
  <c r="AJ88" i="21"/>
  <c r="AK88" i="21"/>
  <c r="AL88" i="21"/>
  <c r="AM88" i="21"/>
  <c r="AN88" i="21"/>
  <c r="AO88" i="21"/>
  <c r="AP88" i="21"/>
  <c r="Q97" i="21" l="1"/>
  <c r="R97" i="21"/>
  <c r="Q96" i="21"/>
  <c r="R96" i="21"/>
  <c r="R93" i="21"/>
  <c r="R92" i="21"/>
  <c r="Q92" i="21"/>
  <c r="Q89" i="21"/>
  <c r="R89" i="21"/>
  <c r="R95" i="21"/>
  <c r="R98" i="21"/>
  <c r="R90" i="21"/>
  <c r="Q91" i="21"/>
  <c r="R94" i="21"/>
  <c r="Q62" i="21"/>
  <c r="Q10" i="21"/>
  <c r="Q59" i="21"/>
  <c r="Q58" i="21"/>
  <c r="Q50" i="21"/>
  <c r="Q42" i="21"/>
  <c r="Q14" i="21"/>
  <c r="R18" i="21"/>
  <c r="Q48" i="21"/>
  <c r="R20" i="21"/>
  <c r="Q36" i="21"/>
  <c r="R6" i="21"/>
  <c r="R54" i="21"/>
  <c r="Q77" i="21"/>
  <c r="R74" i="21"/>
  <c r="Q69" i="21"/>
  <c r="R56" i="21"/>
  <c r="Q61" i="21"/>
  <c r="R45" i="21"/>
  <c r="Q53" i="21"/>
  <c r="R34" i="21"/>
  <c r="Q87" i="21"/>
  <c r="Q79" i="21"/>
  <c r="Q66" i="21"/>
  <c r="Q45" i="21"/>
  <c r="Q84" i="21"/>
  <c r="Q85" i="21"/>
  <c r="Q40" i="21"/>
  <c r="R64" i="21"/>
  <c r="Q44" i="21"/>
  <c r="Q30" i="21"/>
  <c r="R46" i="21"/>
  <c r="Q88" i="21"/>
  <c r="R80" i="21"/>
  <c r="R5" i="21"/>
  <c r="R26" i="21"/>
  <c r="Q82" i="21"/>
  <c r="Q68" i="21"/>
  <c r="Q86" i="21"/>
  <c r="Q41" i="21"/>
  <c r="R41" i="21"/>
  <c r="R38" i="21"/>
  <c r="Q13" i="21"/>
  <c r="R13" i="21"/>
  <c r="R24" i="21"/>
  <c r="R21" i="21"/>
  <c r="Q21" i="21"/>
  <c r="R32" i="21"/>
  <c r="Q72" i="21"/>
  <c r="R72" i="21"/>
  <c r="R43" i="21"/>
  <c r="Q43" i="21"/>
  <c r="R29" i="21"/>
  <c r="Q29" i="21"/>
  <c r="R15" i="21"/>
  <c r="Q15" i="21"/>
  <c r="Q37" i="21"/>
  <c r="R37" i="21"/>
  <c r="R23" i="21"/>
  <c r="Q23" i="21"/>
  <c r="Q17" i="21"/>
  <c r="R17" i="21"/>
  <c r="R8" i="21"/>
  <c r="Q9" i="21"/>
  <c r="R9" i="21"/>
  <c r="R31" i="21"/>
  <c r="Q31" i="21"/>
  <c r="R28" i="21"/>
  <c r="R39" i="21"/>
  <c r="Q39" i="21"/>
  <c r="Q76" i="21"/>
  <c r="R76" i="21"/>
  <c r="R25" i="21"/>
  <c r="Q25" i="21"/>
  <c r="R22" i="21"/>
  <c r="Q33" i="21"/>
  <c r="R33" i="21"/>
  <c r="R66" i="21"/>
  <c r="R68" i="21"/>
  <c r="R58" i="21"/>
  <c r="Q64" i="21"/>
  <c r="R60" i="21"/>
  <c r="R85" i="21"/>
  <c r="Q54" i="21"/>
  <c r="R81" i="21"/>
  <c r="R71" i="21"/>
  <c r="Q46" i="21"/>
  <c r="R42" i="21"/>
  <c r="R10" i="21"/>
  <c r="R73" i="21"/>
  <c r="R67" i="21"/>
  <c r="R14" i="21"/>
  <c r="Q12" i="21"/>
  <c r="Q6" i="21"/>
  <c r="R69" i="21"/>
  <c r="Q18" i="21"/>
  <c r="R12" i="21"/>
  <c r="R61" i="21"/>
  <c r="Q20" i="21"/>
  <c r="R57" i="21"/>
  <c r="R51" i="21"/>
  <c r="Q35" i="21"/>
  <c r="R35" i="21"/>
  <c r="R62" i="21"/>
  <c r="R83" i="21"/>
  <c r="R79" i="21"/>
  <c r="R50" i="21"/>
  <c r="R52" i="21"/>
  <c r="R30" i="21"/>
  <c r="Q16" i="21"/>
  <c r="R63" i="21"/>
  <c r="R40" i="21"/>
  <c r="Q38" i="21"/>
  <c r="Q34" i="21"/>
  <c r="Q26" i="21"/>
  <c r="Q22" i="21"/>
  <c r="Q67" i="21"/>
  <c r="R65" i="21"/>
  <c r="R59" i="21"/>
  <c r="R16" i="21"/>
  <c r="Q63" i="21"/>
  <c r="Q28" i="21"/>
  <c r="R82" i="21"/>
  <c r="R53" i="21"/>
  <c r="R47" i="21"/>
  <c r="Q27" i="21"/>
  <c r="R27" i="21"/>
  <c r="Q19" i="21"/>
  <c r="R19" i="21"/>
  <c r="R87" i="21"/>
  <c r="Q56" i="21"/>
  <c r="R77" i="21"/>
  <c r="R48" i="21"/>
  <c r="Q8" i="21"/>
  <c r="Q4" i="21"/>
  <c r="R44" i="21"/>
  <c r="Q32" i="21"/>
  <c r="Q71" i="21"/>
  <c r="R4" i="21"/>
  <c r="R55" i="21"/>
  <c r="R88" i="21"/>
  <c r="R84" i="21"/>
  <c r="R78" i="21"/>
  <c r="Q51" i="21"/>
  <c r="R49" i="21"/>
  <c r="R7" i="21"/>
  <c r="Q3" i="21"/>
  <c r="R3" i="21"/>
  <c r="Q83" i="21"/>
  <c r="R75" i="21"/>
  <c r="Q24" i="21"/>
  <c r="R36" i="21"/>
  <c r="R86" i="21"/>
  <c r="Q47" i="21"/>
  <c r="Q11" i="21"/>
  <c r="R11" i="21"/>
  <c r="S46" i="17"/>
  <c r="T46" i="17"/>
  <c r="U46" i="17"/>
  <c r="V46" i="17"/>
  <c r="W46" i="17"/>
  <c r="X46" i="17"/>
  <c r="Y46" i="17"/>
  <c r="Z46" i="17" s="1"/>
  <c r="AA46" i="17"/>
  <c r="AB46" i="17"/>
  <c r="AC46" i="17"/>
  <c r="AD46" i="17" s="1"/>
  <c r="AE46" i="17"/>
  <c r="AF46" i="17"/>
  <c r="AG46" i="17"/>
  <c r="AH46" i="17" s="1"/>
  <c r="AI46" i="17"/>
  <c r="AJ46" i="17"/>
  <c r="AK46" i="17"/>
  <c r="AL46" i="17"/>
  <c r="AM46" i="17"/>
  <c r="AN46" i="17"/>
  <c r="AO46" i="17"/>
  <c r="S47" i="17"/>
  <c r="T47" i="17"/>
  <c r="U47" i="17"/>
  <c r="V47" i="17"/>
  <c r="W47" i="17"/>
  <c r="X47" i="17"/>
  <c r="Y47" i="17"/>
  <c r="Z47" i="17"/>
  <c r="AA47" i="17"/>
  <c r="AB47" i="17"/>
  <c r="AC47" i="17"/>
  <c r="AD47" i="17"/>
  <c r="AE47" i="17"/>
  <c r="AF47" i="17"/>
  <c r="AG47" i="17"/>
  <c r="AH47" i="17"/>
  <c r="AI47" i="17"/>
  <c r="AJ47" i="17"/>
  <c r="AK47" i="17"/>
  <c r="AL47" i="17"/>
  <c r="AM47" i="17"/>
  <c r="AN47" i="17"/>
  <c r="AO47" i="17"/>
  <c r="T28" i="6"/>
  <c r="U28" i="6" s="1"/>
  <c r="V28" i="6"/>
  <c r="W28" i="6"/>
  <c r="X28" i="6"/>
  <c r="Y28" i="6"/>
  <c r="Z28" i="6"/>
  <c r="AA28" i="6" s="1"/>
  <c r="AB28" i="6"/>
  <c r="AC28" i="6" s="1"/>
  <c r="AD28" i="6"/>
  <c r="AE28" i="6" s="1"/>
  <c r="AF28" i="6"/>
  <c r="AG28" i="6" s="1"/>
  <c r="AH28" i="6"/>
  <c r="AI28" i="6" s="1"/>
  <c r="AJ28" i="6"/>
  <c r="AK28" i="6"/>
  <c r="AL28" i="6"/>
  <c r="AM28" i="6"/>
  <c r="AN28" i="6"/>
  <c r="AO28" i="6"/>
  <c r="AP28" i="6"/>
  <c r="AQ28" i="6"/>
  <c r="T29" i="6"/>
  <c r="U29" i="6"/>
  <c r="R29" i="6" s="1"/>
  <c r="V29" i="6"/>
  <c r="W29" i="6"/>
  <c r="X29" i="6"/>
  <c r="Y29" i="6"/>
  <c r="Z29" i="6"/>
  <c r="AA29" i="6" s="1"/>
  <c r="AB29" i="6"/>
  <c r="AC29" i="6"/>
  <c r="AD29" i="6"/>
  <c r="AE29" i="6"/>
  <c r="AF29" i="6"/>
  <c r="AG29" i="6" s="1"/>
  <c r="AH29" i="6"/>
  <c r="AI29" i="6"/>
  <c r="AJ29" i="6"/>
  <c r="AK29" i="6"/>
  <c r="AL29" i="6"/>
  <c r="AM29" i="6"/>
  <c r="AN29" i="6"/>
  <c r="AO29" i="6"/>
  <c r="AP29" i="6"/>
  <c r="AQ29" i="6"/>
  <c r="V3" i="17"/>
  <c r="W3" i="17"/>
  <c r="V4" i="17"/>
  <c r="W4" i="17"/>
  <c r="V5" i="17"/>
  <c r="W5" i="17"/>
  <c r="V6" i="17"/>
  <c r="W6" i="17"/>
  <c r="V7" i="17"/>
  <c r="W7" i="17"/>
  <c r="V8" i="17"/>
  <c r="W8" i="17"/>
  <c r="V9" i="17"/>
  <c r="W9" i="17"/>
  <c r="V10" i="17"/>
  <c r="W10" i="17"/>
  <c r="V11" i="17"/>
  <c r="W11" i="17"/>
  <c r="V12" i="17"/>
  <c r="W12" i="17"/>
  <c r="V13" i="17"/>
  <c r="W13" i="17"/>
  <c r="V14" i="17"/>
  <c r="W14" i="17"/>
  <c r="V15" i="17"/>
  <c r="W15" i="17"/>
  <c r="V16" i="17"/>
  <c r="W16" i="17"/>
  <c r="V17" i="17"/>
  <c r="W17" i="17"/>
  <c r="V18" i="17"/>
  <c r="W18" i="17"/>
  <c r="V19" i="17"/>
  <c r="W19" i="17"/>
  <c r="V20" i="17"/>
  <c r="W20" i="17"/>
  <c r="V21" i="17"/>
  <c r="W21" i="17"/>
  <c r="V22" i="17"/>
  <c r="W22" i="17"/>
  <c r="V23" i="17"/>
  <c r="W23" i="17"/>
  <c r="V24" i="17"/>
  <c r="W24" i="17"/>
  <c r="V25" i="17"/>
  <c r="W25" i="17"/>
  <c r="V26" i="17"/>
  <c r="W26" i="17"/>
  <c r="V27" i="17"/>
  <c r="W27" i="17"/>
  <c r="V28" i="17"/>
  <c r="W28" i="17"/>
  <c r="V29" i="17"/>
  <c r="W29" i="17"/>
  <c r="V30" i="17"/>
  <c r="W30" i="17"/>
  <c r="V31" i="17"/>
  <c r="W31" i="17"/>
  <c r="V32" i="17"/>
  <c r="W32" i="17"/>
  <c r="V33" i="17"/>
  <c r="W33" i="17"/>
  <c r="V34" i="17"/>
  <c r="W34" i="17"/>
  <c r="V35" i="17"/>
  <c r="W35" i="17"/>
  <c r="V36" i="17"/>
  <c r="W36" i="17"/>
  <c r="V37" i="17"/>
  <c r="W37" i="17"/>
  <c r="V38" i="17"/>
  <c r="W38" i="17"/>
  <c r="V39" i="17"/>
  <c r="W39" i="17"/>
  <c r="V40" i="17"/>
  <c r="W40" i="17"/>
  <c r="V41" i="17"/>
  <c r="W41" i="17"/>
  <c r="V42" i="17"/>
  <c r="W42" i="17"/>
  <c r="V43" i="17"/>
  <c r="W43" i="17"/>
  <c r="V44" i="17"/>
  <c r="W44" i="17"/>
  <c r="V45" i="17"/>
  <c r="W45" i="17"/>
  <c r="W2" i="17"/>
  <c r="V2" i="17"/>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 i="16"/>
  <c r="U3" i="16"/>
  <c r="V3" i="16"/>
  <c r="U4" i="16"/>
  <c r="V4" i="16"/>
  <c r="U5" i="16"/>
  <c r="V5" i="16"/>
  <c r="U6" i="16"/>
  <c r="V6" i="16"/>
  <c r="U7" i="16"/>
  <c r="V7" i="16"/>
  <c r="U8" i="16"/>
  <c r="V8" i="16"/>
  <c r="U9" i="16"/>
  <c r="V9" i="16"/>
  <c r="U10" i="16"/>
  <c r="V10" i="16"/>
  <c r="U11" i="16"/>
  <c r="V11" i="16"/>
  <c r="U12" i="16"/>
  <c r="V12" i="16"/>
  <c r="U13" i="16"/>
  <c r="V13" i="16"/>
  <c r="U14" i="16"/>
  <c r="V14" i="16"/>
  <c r="U15" i="16"/>
  <c r="V15" i="16"/>
  <c r="U16" i="16"/>
  <c r="V16" i="16"/>
  <c r="U17" i="16"/>
  <c r="V17" i="16"/>
  <c r="U18" i="16"/>
  <c r="V18" i="16"/>
  <c r="U19" i="16"/>
  <c r="V19" i="16"/>
  <c r="U20" i="16"/>
  <c r="V20" i="16"/>
  <c r="U21" i="16"/>
  <c r="V21" i="16"/>
  <c r="U22" i="16"/>
  <c r="V22" i="16"/>
  <c r="U23" i="16"/>
  <c r="V23" i="16"/>
  <c r="U24" i="16"/>
  <c r="V24" i="16"/>
  <c r="U25" i="16"/>
  <c r="V25" i="16"/>
  <c r="U26" i="16"/>
  <c r="V26" i="16"/>
  <c r="U27" i="16"/>
  <c r="V27" i="16"/>
  <c r="U28" i="16"/>
  <c r="V28" i="16"/>
  <c r="V2" i="16"/>
  <c r="U2" i="16"/>
  <c r="P3" i="15"/>
  <c r="P4" i="15"/>
  <c r="P5" i="15"/>
  <c r="P6" i="15"/>
  <c r="P7" i="15"/>
  <c r="P8" i="15"/>
  <c r="P9" i="15"/>
  <c r="P10" i="15"/>
  <c r="P11" i="15"/>
  <c r="P12" i="15"/>
  <c r="P13" i="15"/>
  <c r="P14" i="15"/>
  <c r="P15" i="15"/>
  <c r="P16" i="15"/>
  <c r="P17" i="15"/>
  <c r="P18" i="15"/>
  <c r="P19" i="15"/>
  <c r="P20" i="15"/>
  <c r="P21" i="15"/>
  <c r="P22" i="15"/>
  <c r="P23" i="15"/>
  <c r="P2" i="15"/>
  <c r="U3" i="15"/>
  <c r="V3" i="15"/>
  <c r="U4" i="15"/>
  <c r="V4" i="15"/>
  <c r="U5" i="15"/>
  <c r="V5" i="15"/>
  <c r="U6" i="15"/>
  <c r="V6" i="15"/>
  <c r="U7" i="15"/>
  <c r="V7" i="15"/>
  <c r="U8" i="15"/>
  <c r="V8" i="15"/>
  <c r="U9" i="15"/>
  <c r="V9" i="15"/>
  <c r="U10" i="15"/>
  <c r="V10" i="15"/>
  <c r="U11" i="15"/>
  <c r="V11" i="15"/>
  <c r="U12" i="15"/>
  <c r="V12" i="15"/>
  <c r="U13" i="15"/>
  <c r="V13" i="15"/>
  <c r="U14" i="15"/>
  <c r="V14" i="15"/>
  <c r="U15" i="15"/>
  <c r="V15" i="15"/>
  <c r="U16" i="15"/>
  <c r="V16" i="15"/>
  <c r="U17" i="15"/>
  <c r="V17" i="15"/>
  <c r="U18" i="15"/>
  <c r="V18" i="15"/>
  <c r="U19" i="15"/>
  <c r="V19" i="15"/>
  <c r="U20" i="15"/>
  <c r="V20" i="15"/>
  <c r="U21" i="15"/>
  <c r="V21" i="15"/>
  <c r="U22" i="15"/>
  <c r="V22" i="15"/>
  <c r="U23" i="15"/>
  <c r="V23" i="15"/>
  <c r="V2" i="15"/>
  <c r="U2" i="15"/>
  <c r="P3" i="14"/>
  <c r="P4" i="14"/>
  <c r="P5" i="14"/>
  <c r="P6" i="14"/>
  <c r="P7" i="14"/>
  <c r="P8" i="14"/>
  <c r="P9" i="14"/>
  <c r="P10" i="14"/>
  <c r="P11" i="14"/>
  <c r="P12" i="14"/>
  <c r="P13" i="14"/>
  <c r="P14" i="14"/>
  <c r="P15" i="14"/>
  <c r="P16" i="14"/>
  <c r="P17" i="14"/>
  <c r="P18" i="14"/>
  <c r="P19" i="14"/>
  <c r="P20" i="14"/>
  <c r="P21" i="14"/>
  <c r="P22" i="14"/>
  <c r="P23" i="14"/>
  <c r="P24" i="14"/>
  <c r="P2" i="14"/>
  <c r="U3" i="14"/>
  <c r="V3" i="14"/>
  <c r="U4" i="14"/>
  <c r="V4" i="14"/>
  <c r="U5" i="14"/>
  <c r="V5" i="14"/>
  <c r="U6" i="14"/>
  <c r="V6" i="14"/>
  <c r="U7" i="14"/>
  <c r="V7" i="14"/>
  <c r="U8" i="14"/>
  <c r="V8" i="14"/>
  <c r="U9" i="14"/>
  <c r="V9" i="14"/>
  <c r="U10" i="14"/>
  <c r="V10" i="14"/>
  <c r="U11" i="14"/>
  <c r="V11" i="14"/>
  <c r="U12" i="14"/>
  <c r="V12" i="14"/>
  <c r="U13" i="14"/>
  <c r="V13" i="14"/>
  <c r="U14" i="14"/>
  <c r="V14" i="14"/>
  <c r="U15" i="14"/>
  <c r="V15" i="14"/>
  <c r="U16" i="14"/>
  <c r="V16" i="14"/>
  <c r="U17" i="14"/>
  <c r="V17" i="14"/>
  <c r="U18" i="14"/>
  <c r="V18" i="14"/>
  <c r="U19" i="14"/>
  <c r="V19" i="14"/>
  <c r="U20" i="14"/>
  <c r="V20" i="14"/>
  <c r="U21" i="14"/>
  <c r="V21" i="14"/>
  <c r="U22" i="14"/>
  <c r="V22" i="14"/>
  <c r="U23" i="14"/>
  <c r="V23" i="14"/>
  <c r="U24" i="14"/>
  <c r="V24" i="14"/>
  <c r="V2" i="14"/>
  <c r="U2" i="14"/>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 i="13"/>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 i="13"/>
  <c r="U3" i="13"/>
  <c r="U4" i="13"/>
  <c r="U5" i="13"/>
  <c r="U6" i="13"/>
  <c r="U7" i="13"/>
  <c r="U8" i="13"/>
  <c r="U9" i="13"/>
  <c r="U10" i="13"/>
  <c r="U11" i="13"/>
  <c r="U12" i="13"/>
  <c r="U13" i="13"/>
  <c r="U14" i="13"/>
  <c r="U15" i="13"/>
  <c r="U16" i="13"/>
  <c r="U17" i="13"/>
  <c r="U18" i="13"/>
  <c r="U19" i="13"/>
  <c r="U20" i="13"/>
  <c r="U21" i="13"/>
  <c r="U22" i="13"/>
  <c r="U23" i="13"/>
  <c r="U24" i="13"/>
  <c r="U25" i="13"/>
  <c r="U26" i="13"/>
  <c r="U27" i="13"/>
  <c r="U28" i="13"/>
  <c r="U2" i="13"/>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2" i="12"/>
  <c r="U3" i="12"/>
  <c r="V3" i="12"/>
  <c r="U4" i="12"/>
  <c r="V4" i="12"/>
  <c r="U5" i="12"/>
  <c r="V5" i="12"/>
  <c r="U6" i="12"/>
  <c r="V6" i="12"/>
  <c r="U7" i="12"/>
  <c r="V7" i="12"/>
  <c r="U8" i="12"/>
  <c r="V8" i="12"/>
  <c r="U9" i="12"/>
  <c r="V9" i="12"/>
  <c r="U10" i="12"/>
  <c r="V10" i="12"/>
  <c r="U11" i="12"/>
  <c r="V11" i="12"/>
  <c r="U12" i="12"/>
  <c r="V12" i="12"/>
  <c r="U13" i="12"/>
  <c r="V13" i="12"/>
  <c r="U14" i="12"/>
  <c r="V14" i="12"/>
  <c r="U15" i="12"/>
  <c r="V15" i="12"/>
  <c r="U16" i="12"/>
  <c r="V16" i="12"/>
  <c r="U17" i="12"/>
  <c r="V17" i="12"/>
  <c r="U18" i="12"/>
  <c r="V18" i="12"/>
  <c r="U19" i="12"/>
  <c r="V19" i="12"/>
  <c r="U20" i="12"/>
  <c r="V20" i="12"/>
  <c r="U21" i="12"/>
  <c r="V21" i="12"/>
  <c r="U22" i="12"/>
  <c r="V22" i="12"/>
  <c r="U23" i="12"/>
  <c r="V23" i="12"/>
  <c r="U24" i="12"/>
  <c r="V24" i="12"/>
  <c r="U25" i="12"/>
  <c r="V25" i="12"/>
  <c r="U26" i="12"/>
  <c r="V26" i="12"/>
  <c r="U27" i="12"/>
  <c r="V27" i="12"/>
  <c r="U28" i="12"/>
  <c r="V28" i="12"/>
  <c r="U29" i="12"/>
  <c r="V29" i="12"/>
  <c r="U30" i="12"/>
  <c r="V30" i="12"/>
  <c r="U31" i="12"/>
  <c r="V31" i="12"/>
  <c r="U32" i="12"/>
  <c r="V32" i="12"/>
  <c r="U33" i="12"/>
  <c r="V33" i="12"/>
  <c r="U34" i="12"/>
  <c r="V34" i="12"/>
  <c r="U35" i="12"/>
  <c r="V35" i="12"/>
  <c r="U36" i="12"/>
  <c r="V36" i="12"/>
  <c r="U37" i="12"/>
  <c r="V37" i="12"/>
  <c r="V2" i="12"/>
  <c r="U2" i="12"/>
  <c r="P3" i="11"/>
  <c r="P4" i="11"/>
  <c r="P5" i="11"/>
  <c r="P6" i="11"/>
  <c r="P7" i="11"/>
  <c r="P8" i="11"/>
  <c r="P9" i="11"/>
  <c r="P10" i="11"/>
  <c r="P11" i="11"/>
  <c r="P12" i="11"/>
  <c r="P13" i="11"/>
  <c r="P14" i="11"/>
  <c r="P15" i="11"/>
  <c r="P16" i="11"/>
  <c r="P17" i="11"/>
  <c r="P18" i="11"/>
  <c r="P19" i="11"/>
  <c r="P20" i="11"/>
  <c r="P21" i="11"/>
  <c r="P22" i="11"/>
  <c r="P23" i="11"/>
  <c r="P24" i="11"/>
  <c r="P25" i="11"/>
  <c r="P26" i="11"/>
  <c r="P27" i="11"/>
  <c r="P2" i="11"/>
  <c r="U3" i="11"/>
  <c r="V3" i="11"/>
  <c r="U4" i="11"/>
  <c r="V4" i="11"/>
  <c r="U5" i="11"/>
  <c r="V5" i="11"/>
  <c r="U6" i="11"/>
  <c r="V6" i="11"/>
  <c r="U7" i="11"/>
  <c r="V7" i="11"/>
  <c r="U8" i="11"/>
  <c r="V8" i="11"/>
  <c r="U9" i="11"/>
  <c r="V9" i="11"/>
  <c r="U10" i="11"/>
  <c r="V10" i="11"/>
  <c r="U11" i="11"/>
  <c r="V11" i="11"/>
  <c r="U12" i="11"/>
  <c r="V12" i="11"/>
  <c r="U13" i="11"/>
  <c r="V13" i="11"/>
  <c r="U14" i="11"/>
  <c r="V14" i="11"/>
  <c r="U15" i="11"/>
  <c r="V15" i="11"/>
  <c r="U16" i="11"/>
  <c r="V16" i="11"/>
  <c r="U17" i="11"/>
  <c r="V17" i="11"/>
  <c r="U18" i="11"/>
  <c r="V18" i="11"/>
  <c r="U19" i="11"/>
  <c r="V19" i="11"/>
  <c r="U20" i="11"/>
  <c r="V20" i="11"/>
  <c r="U21" i="11"/>
  <c r="V21" i="11"/>
  <c r="U22" i="11"/>
  <c r="V22" i="11"/>
  <c r="U23" i="11"/>
  <c r="V23" i="11"/>
  <c r="U24" i="11"/>
  <c r="V24" i="11"/>
  <c r="U25" i="11"/>
  <c r="V25" i="11"/>
  <c r="U26" i="11"/>
  <c r="V26" i="11"/>
  <c r="U27" i="11"/>
  <c r="V27" i="11"/>
  <c r="V2" i="11"/>
  <c r="U2" i="11"/>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2" i="10"/>
  <c r="U3" i="10"/>
  <c r="V3" i="10"/>
  <c r="U4" i="10"/>
  <c r="V4" i="10"/>
  <c r="U5" i="10"/>
  <c r="V5" i="10"/>
  <c r="U6" i="10"/>
  <c r="V6" i="10"/>
  <c r="U7" i="10"/>
  <c r="V7" i="10"/>
  <c r="U8" i="10"/>
  <c r="V8" i="10"/>
  <c r="U9" i="10"/>
  <c r="V9" i="10"/>
  <c r="U10" i="10"/>
  <c r="V10" i="10"/>
  <c r="U11" i="10"/>
  <c r="V11" i="10"/>
  <c r="U12" i="10"/>
  <c r="V12" i="10"/>
  <c r="U13" i="10"/>
  <c r="V13" i="10"/>
  <c r="U14" i="10"/>
  <c r="V14" i="10"/>
  <c r="U15" i="10"/>
  <c r="V15" i="10"/>
  <c r="U16" i="10"/>
  <c r="V16" i="10"/>
  <c r="U17" i="10"/>
  <c r="V17" i="10"/>
  <c r="U18" i="10"/>
  <c r="V18" i="10"/>
  <c r="U19" i="10"/>
  <c r="V19" i="10"/>
  <c r="U20" i="10"/>
  <c r="V20" i="10"/>
  <c r="U21" i="10"/>
  <c r="V21" i="10"/>
  <c r="U22" i="10"/>
  <c r="V22" i="10"/>
  <c r="U23" i="10"/>
  <c r="V23" i="10"/>
  <c r="U24" i="10"/>
  <c r="V24" i="10"/>
  <c r="U25" i="10"/>
  <c r="V25" i="10"/>
  <c r="U26" i="10"/>
  <c r="V26" i="10"/>
  <c r="U27" i="10"/>
  <c r="V27" i="10"/>
  <c r="U28" i="10"/>
  <c r="V28" i="10"/>
  <c r="U29" i="10"/>
  <c r="V29" i="10"/>
  <c r="U30" i="10"/>
  <c r="V30" i="10"/>
  <c r="U31" i="10"/>
  <c r="V31" i="10"/>
  <c r="U32" i="10"/>
  <c r="V32" i="10"/>
  <c r="U33" i="10"/>
  <c r="V33" i="10"/>
  <c r="U34" i="10"/>
  <c r="V34" i="10"/>
  <c r="U35" i="10"/>
  <c r="V35" i="10"/>
  <c r="U36" i="10"/>
  <c r="V36" i="10"/>
  <c r="U37" i="10"/>
  <c r="V37" i="10"/>
  <c r="U38" i="10"/>
  <c r="V38" i="10"/>
  <c r="U39" i="10"/>
  <c r="V39" i="10"/>
  <c r="U40" i="10"/>
  <c r="V40" i="10"/>
  <c r="U41" i="10"/>
  <c r="V41" i="10"/>
  <c r="V2" i="10"/>
  <c r="U2" i="10"/>
  <c r="P3" i="7"/>
  <c r="P4" i="7"/>
  <c r="P5" i="7"/>
  <c r="P6" i="7"/>
  <c r="P7" i="7"/>
  <c r="P8" i="7"/>
  <c r="P9" i="7"/>
  <c r="P10" i="7"/>
  <c r="P11" i="7"/>
  <c r="P12" i="7"/>
  <c r="P13" i="7"/>
  <c r="P14" i="7"/>
  <c r="P15" i="7"/>
  <c r="P16" i="7"/>
  <c r="P17" i="7"/>
  <c r="P18" i="7"/>
  <c r="P19" i="7"/>
  <c r="P20" i="7"/>
  <c r="P21" i="7"/>
  <c r="P22" i="7"/>
  <c r="P23" i="7"/>
  <c r="P24" i="7"/>
  <c r="P25" i="7"/>
  <c r="P2" i="7"/>
  <c r="V3" i="7"/>
  <c r="V4" i="7"/>
  <c r="V5" i="7"/>
  <c r="V6" i="7"/>
  <c r="V7" i="7"/>
  <c r="V8" i="7"/>
  <c r="V9" i="7"/>
  <c r="V10" i="7"/>
  <c r="V11" i="7"/>
  <c r="V12" i="7"/>
  <c r="V13" i="7"/>
  <c r="V14" i="7"/>
  <c r="V15" i="7"/>
  <c r="V16" i="7"/>
  <c r="V17" i="7"/>
  <c r="V18" i="7"/>
  <c r="V19" i="7"/>
  <c r="V20" i="7"/>
  <c r="V21" i="7"/>
  <c r="V22" i="7"/>
  <c r="V23" i="7"/>
  <c r="V24" i="7"/>
  <c r="V25" i="7"/>
  <c r="V2" i="7"/>
  <c r="U3" i="7"/>
  <c r="U4" i="7"/>
  <c r="U5" i="7"/>
  <c r="U6" i="7"/>
  <c r="U7" i="7"/>
  <c r="U8" i="7"/>
  <c r="U9" i="7"/>
  <c r="U10" i="7"/>
  <c r="U11" i="7"/>
  <c r="U12" i="7"/>
  <c r="U13" i="7"/>
  <c r="U14" i="7"/>
  <c r="U15" i="7"/>
  <c r="U16" i="7"/>
  <c r="U17" i="7"/>
  <c r="U18" i="7"/>
  <c r="U19" i="7"/>
  <c r="U20" i="7"/>
  <c r="U21" i="7"/>
  <c r="U22" i="7"/>
  <c r="U23" i="7"/>
  <c r="U24" i="7"/>
  <c r="U25" i="7"/>
  <c r="U2" i="7"/>
  <c r="W3" i="6"/>
  <c r="X3" i="6"/>
  <c r="W4" i="6"/>
  <c r="X4" i="6"/>
  <c r="W5" i="6"/>
  <c r="X5" i="6"/>
  <c r="W6" i="6"/>
  <c r="X6" i="6"/>
  <c r="W7" i="6"/>
  <c r="X7" i="6"/>
  <c r="W8" i="6"/>
  <c r="X8" i="6"/>
  <c r="W9" i="6"/>
  <c r="X9" i="6"/>
  <c r="W10" i="6"/>
  <c r="X10" i="6"/>
  <c r="W11" i="6"/>
  <c r="X11" i="6"/>
  <c r="W12" i="6"/>
  <c r="X12" i="6"/>
  <c r="W13" i="6"/>
  <c r="X13" i="6"/>
  <c r="W14" i="6"/>
  <c r="X14" i="6"/>
  <c r="W15" i="6"/>
  <c r="X15" i="6"/>
  <c r="W16" i="6"/>
  <c r="X16" i="6"/>
  <c r="W17" i="6"/>
  <c r="X17" i="6"/>
  <c r="W18" i="6"/>
  <c r="X18" i="6"/>
  <c r="W19" i="6"/>
  <c r="X19" i="6"/>
  <c r="W20" i="6"/>
  <c r="X20" i="6"/>
  <c r="W21" i="6"/>
  <c r="X21" i="6"/>
  <c r="W22" i="6"/>
  <c r="X22" i="6"/>
  <c r="W23" i="6"/>
  <c r="X23" i="6"/>
  <c r="W24" i="6"/>
  <c r="X24" i="6"/>
  <c r="W25" i="6"/>
  <c r="X25" i="6"/>
  <c r="W26" i="6"/>
  <c r="X26" i="6"/>
  <c r="W27" i="6"/>
  <c r="X27" i="6"/>
  <c r="X2" i="6"/>
  <c r="W2" i="6"/>
  <c r="V99" i="21"/>
  <c r="W99" i="21"/>
  <c r="W2" i="21"/>
  <c r="V2" i="21"/>
  <c r="Q3" i="1"/>
  <c r="Q4" i="1"/>
  <c r="Q5" i="1"/>
  <c r="Q6" i="1"/>
  <c r="Q7" i="1"/>
  <c r="Q8" i="1"/>
  <c r="Q9" i="1"/>
  <c r="Q10" i="1"/>
  <c r="Q11" i="1"/>
  <c r="Q12" i="1"/>
  <c r="Q13" i="1"/>
  <c r="Q14" i="1"/>
  <c r="Q15" i="1"/>
  <c r="Q16" i="1"/>
  <c r="Q17" i="1"/>
  <c r="Q18" i="1"/>
  <c r="Q19" i="1"/>
  <c r="Q20" i="1"/>
  <c r="Q21" i="1"/>
  <c r="Q22" i="1"/>
  <c r="Q23" i="1"/>
  <c r="Q24" i="1"/>
  <c r="Q25" i="1"/>
  <c r="Q26" i="1"/>
  <c r="Q27" i="1"/>
  <c r="Q28" i="1"/>
  <c r="Q2" i="1"/>
  <c r="W3" i="1"/>
  <c r="W4" i="1"/>
  <c r="W5" i="1"/>
  <c r="W6" i="1"/>
  <c r="W7" i="1"/>
  <c r="W8" i="1"/>
  <c r="W9" i="1"/>
  <c r="W10" i="1"/>
  <c r="W11" i="1"/>
  <c r="W12" i="1"/>
  <c r="W13" i="1"/>
  <c r="W14" i="1"/>
  <c r="W15" i="1"/>
  <c r="W16" i="1"/>
  <c r="W17" i="1"/>
  <c r="W18" i="1"/>
  <c r="W19" i="1"/>
  <c r="W20" i="1"/>
  <c r="W21" i="1"/>
  <c r="W22" i="1"/>
  <c r="W23" i="1"/>
  <c r="W24" i="1"/>
  <c r="W25" i="1"/>
  <c r="W26" i="1"/>
  <c r="W27" i="1"/>
  <c r="W28" i="1"/>
  <c r="W2" i="1"/>
  <c r="V3" i="1"/>
  <c r="V4" i="1"/>
  <c r="V5" i="1"/>
  <c r="V6" i="1"/>
  <c r="V7" i="1"/>
  <c r="V8" i="1"/>
  <c r="V9" i="1"/>
  <c r="V10" i="1"/>
  <c r="V11" i="1"/>
  <c r="V12" i="1"/>
  <c r="V13" i="1"/>
  <c r="V14" i="1"/>
  <c r="V15" i="1"/>
  <c r="V16" i="1"/>
  <c r="V17" i="1"/>
  <c r="V18" i="1"/>
  <c r="V19" i="1"/>
  <c r="V20" i="1"/>
  <c r="V21" i="1"/>
  <c r="V22" i="1"/>
  <c r="V23" i="1"/>
  <c r="V24" i="1"/>
  <c r="V25" i="1"/>
  <c r="V26" i="1"/>
  <c r="V27" i="1"/>
  <c r="V28" i="1"/>
  <c r="V2" i="1"/>
  <c r="Q3" i="18"/>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2" i="18"/>
  <c r="V3" i="18"/>
  <c r="W3" i="18"/>
  <c r="V4" i="18"/>
  <c r="W4" i="18"/>
  <c r="V5" i="18"/>
  <c r="W5" i="18"/>
  <c r="V6" i="18"/>
  <c r="W6" i="18"/>
  <c r="V7" i="18"/>
  <c r="W7" i="18"/>
  <c r="V8" i="18"/>
  <c r="W8" i="18"/>
  <c r="V9" i="18"/>
  <c r="W9" i="18"/>
  <c r="V10" i="18"/>
  <c r="W10" i="18"/>
  <c r="V11" i="18"/>
  <c r="W11" i="18"/>
  <c r="V12" i="18"/>
  <c r="W12" i="18"/>
  <c r="V13" i="18"/>
  <c r="W13" i="18"/>
  <c r="V14" i="18"/>
  <c r="W14" i="18"/>
  <c r="V15" i="18"/>
  <c r="W15" i="18"/>
  <c r="V16" i="18"/>
  <c r="W16" i="18"/>
  <c r="V17" i="18"/>
  <c r="W17" i="18"/>
  <c r="V18" i="18"/>
  <c r="W18" i="18"/>
  <c r="V19" i="18"/>
  <c r="W19" i="18"/>
  <c r="V20" i="18"/>
  <c r="W20" i="18"/>
  <c r="V21" i="18"/>
  <c r="W21" i="18"/>
  <c r="V22" i="18"/>
  <c r="W22" i="18"/>
  <c r="V23" i="18"/>
  <c r="W23" i="18"/>
  <c r="V24" i="18"/>
  <c r="W24" i="18"/>
  <c r="V25" i="18"/>
  <c r="W25" i="18"/>
  <c r="V26" i="18"/>
  <c r="W26" i="18"/>
  <c r="V27" i="18"/>
  <c r="W27" i="18"/>
  <c r="V28" i="18"/>
  <c r="W28" i="18"/>
  <c r="V29" i="18"/>
  <c r="W29" i="18"/>
  <c r="V30" i="18"/>
  <c r="W30" i="18"/>
  <c r="V31" i="18"/>
  <c r="W31" i="18"/>
  <c r="V32" i="18"/>
  <c r="W32" i="18"/>
  <c r="V33" i="18"/>
  <c r="W33" i="18"/>
  <c r="V34" i="18"/>
  <c r="W34" i="18"/>
  <c r="V35" i="18"/>
  <c r="W35" i="18"/>
  <c r="V36" i="18"/>
  <c r="W36" i="18"/>
  <c r="W2" i="18"/>
  <c r="V2" i="18"/>
  <c r="Q3" i="19"/>
  <c r="Q4" i="19"/>
  <c r="Q5" i="19"/>
  <c r="Q6" i="19"/>
  <c r="Q7" i="19"/>
  <c r="Q8" i="19"/>
  <c r="Q9" i="19"/>
  <c r="Q10" i="19"/>
  <c r="Q11" i="19"/>
  <c r="Q12" i="19"/>
  <c r="Q13" i="19"/>
  <c r="Q14" i="19"/>
  <c r="Q15" i="19"/>
  <c r="Q16" i="19"/>
  <c r="Q17" i="19"/>
  <c r="Q18" i="19"/>
  <c r="Q19" i="19"/>
  <c r="Q20" i="19"/>
  <c r="Q21" i="19"/>
  <c r="Q22" i="19"/>
  <c r="Q23" i="19"/>
  <c r="Q24" i="19"/>
  <c r="Q25" i="19"/>
  <c r="Q26" i="19"/>
  <c r="Q27" i="19"/>
  <c r="Q28" i="19"/>
  <c r="Q29" i="19"/>
  <c r="Q30" i="19"/>
  <c r="Q31" i="19"/>
  <c r="Q32" i="19"/>
  <c r="Q33" i="19"/>
  <c r="Q34" i="19"/>
  <c r="Q35" i="19"/>
  <c r="Q36" i="19"/>
  <c r="Q37" i="19"/>
  <c r="Q38" i="19"/>
  <c r="Q39" i="19"/>
  <c r="Q40" i="19"/>
  <c r="Q41" i="19"/>
  <c r="Q42" i="19"/>
  <c r="Q43" i="19"/>
  <c r="Q44" i="19"/>
  <c r="Q45" i="19"/>
  <c r="Q46" i="19"/>
  <c r="Q47" i="19"/>
  <c r="Q48" i="19"/>
  <c r="Q49" i="19"/>
  <c r="Q50" i="19"/>
  <c r="Q51" i="19"/>
  <c r="Q52" i="19"/>
  <c r="Q53" i="19"/>
  <c r="Q54" i="19"/>
  <c r="Q55" i="19"/>
  <c r="Q56" i="19"/>
  <c r="Q57" i="19"/>
  <c r="Q58" i="19"/>
  <c r="Q59" i="19"/>
  <c r="Q60" i="19"/>
  <c r="Q2" i="19"/>
  <c r="V3" i="19"/>
  <c r="W3" i="19"/>
  <c r="V4" i="19"/>
  <c r="W4" i="19"/>
  <c r="V5" i="19"/>
  <c r="W5" i="19"/>
  <c r="V6" i="19"/>
  <c r="W6" i="19"/>
  <c r="V7" i="19"/>
  <c r="W7" i="19"/>
  <c r="V8" i="19"/>
  <c r="W8" i="19"/>
  <c r="V9" i="19"/>
  <c r="W9" i="19"/>
  <c r="V10" i="19"/>
  <c r="W10" i="19"/>
  <c r="V11" i="19"/>
  <c r="W11" i="19"/>
  <c r="V12" i="19"/>
  <c r="W12" i="19"/>
  <c r="V13" i="19"/>
  <c r="W13" i="19"/>
  <c r="V14" i="19"/>
  <c r="W14" i="19"/>
  <c r="V15" i="19"/>
  <c r="W15" i="19"/>
  <c r="V16" i="19"/>
  <c r="W16" i="19"/>
  <c r="V17" i="19"/>
  <c r="W17" i="19"/>
  <c r="V18" i="19"/>
  <c r="W18" i="19"/>
  <c r="V19" i="19"/>
  <c r="W19" i="19"/>
  <c r="V20" i="19"/>
  <c r="W20" i="19"/>
  <c r="V21" i="19"/>
  <c r="W21" i="19"/>
  <c r="V22" i="19"/>
  <c r="W22" i="19"/>
  <c r="V23" i="19"/>
  <c r="W23" i="19"/>
  <c r="V24" i="19"/>
  <c r="W24" i="19"/>
  <c r="V25" i="19"/>
  <c r="W25" i="19"/>
  <c r="V26" i="19"/>
  <c r="W26" i="19"/>
  <c r="V27" i="19"/>
  <c r="W27" i="19"/>
  <c r="V28" i="19"/>
  <c r="W28" i="19"/>
  <c r="V29" i="19"/>
  <c r="W29" i="19"/>
  <c r="V30" i="19"/>
  <c r="W30" i="19"/>
  <c r="V31" i="19"/>
  <c r="W31" i="19"/>
  <c r="V32" i="19"/>
  <c r="W32" i="19"/>
  <c r="V33" i="19"/>
  <c r="W33" i="19"/>
  <c r="V34" i="19"/>
  <c r="W34" i="19"/>
  <c r="V35" i="19"/>
  <c r="W35" i="19"/>
  <c r="V36" i="19"/>
  <c r="W36" i="19"/>
  <c r="V37" i="19"/>
  <c r="W37" i="19"/>
  <c r="V38" i="19"/>
  <c r="W38" i="19"/>
  <c r="V39" i="19"/>
  <c r="W39" i="19"/>
  <c r="V40" i="19"/>
  <c r="W40" i="19"/>
  <c r="V41" i="19"/>
  <c r="W41" i="19"/>
  <c r="V42" i="19"/>
  <c r="W42" i="19"/>
  <c r="V43" i="19"/>
  <c r="W43" i="19"/>
  <c r="V44" i="19"/>
  <c r="W44" i="19"/>
  <c r="V45" i="19"/>
  <c r="W45" i="19"/>
  <c r="V46" i="19"/>
  <c r="W46" i="19"/>
  <c r="V47" i="19"/>
  <c r="W47" i="19"/>
  <c r="V48" i="19"/>
  <c r="W48" i="19"/>
  <c r="V49" i="19"/>
  <c r="W49" i="19"/>
  <c r="V50" i="19"/>
  <c r="W50" i="19"/>
  <c r="V51" i="19"/>
  <c r="W51" i="19"/>
  <c r="V52" i="19"/>
  <c r="W52" i="19"/>
  <c r="V53" i="19"/>
  <c r="W53" i="19"/>
  <c r="V54" i="19"/>
  <c r="W54" i="19"/>
  <c r="V55" i="19"/>
  <c r="W55" i="19"/>
  <c r="V56" i="19"/>
  <c r="W56" i="19"/>
  <c r="V57" i="19"/>
  <c r="W57" i="19"/>
  <c r="V58" i="19"/>
  <c r="W58" i="19"/>
  <c r="V59" i="19"/>
  <c r="W59" i="19"/>
  <c r="V60" i="19"/>
  <c r="W60" i="19"/>
  <c r="W2" i="19"/>
  <c r="V2" i="19"/>
  <c r="A102" i="21"/>
  <c r="AP2" i="21"/>
  <c r="AO2" i="21"/>
  <c r="AN2" i="21"/>
  <c r="AM2" i="21"/>
  <c r="AL2" i="21"/>
  <c r="AK2" i="21"/>
  <c r="AJ2" i="21"/>
  <c r="AI2" i="21"/>
  <c r="AG2" i="21"/>
  <c r="AH2" i="21" s="1"/>
  <c r="AE2" i="21"/>
  <c r="AF2" i="21" s="1"/>
  <c r="AC2" i="21"/>
  <c r="AD2" i="21" s="1"/>
  <c r="AA2" i="21"/>
  <c r="AB2" i="21" s="1"/>
  <c r="Y2" i="21"/>
  <c r="Z2" i="21" s="1"/>
  <c r="X2" i="21"/>
  <c r="U2" i="21"/>
  <c r="S2" i="21"/>
  <c r="T2" i="21" s="1"/>
  <c r="Q47" i="17" l="1"/>
  <c r="Q46" i="17"/>
  <c r="R47" i="17"/>
  <c r="R46" i="17"/>
  <c r="R28" i="6"/>
  <c r="S28" i="6"/>
  <c r="S29" i="6"/>
  <c r="Q2" i="21"/>
  <c r="R2" i="21"/>
  <c r="R3" i="10" l="1"/>
  <c r="S3" i="10" s="1"/>
  <c r="T3" i="10"/>
  <c r="W3" i="10"/>
  <c r="X3" i="10"/>
  <c r="Y3" i="10"/>
  <c r="Z3" i="10"/>
  <c r="AA3" i="10"/>
  <c r="AB3" i="10"/>
  <c r="AC3" i="10"/>
  <c r="AD3" i="10"/>
  <c r="AE3" i="10"/>
  <c r="AF3" i="10"/>
  <c r="AG3" i="10"/>
  <c r="AH3" i="10"/>
  <c r="AI3" i="10"/>
  <c r="AJ3" i="10"/>
  <c r="AK3" i="10"/>
  <c r="AL3" i="10"/>
  <c r="AM3" i="10"/>
  <c r="AN3" i="10"/>
  <c r="R4" i="10"/>
  <c r="S4" i="10"/>
  <c r="T4" i="10"/>
  <c r="W4" i="10"/>
  <c r="X4" i="10"/>
  <c r="Y4" i="10" s="1"/>
  <c r="Z4" i="10"/>
  <c r="AA4" i="10"/>
  <c r="AB4" i="10"/>
  <c r="AC4" i="10" s="1"/>
  <c r="AD4" i="10"/>
  <c r="AE4" i="10" s="1"/>
  <c r="AF4" i="10"/>
  <c r="AG4" i="10" s="1"/>
  <c r="AH4" i="10"/>
  <c r="AI4" i="10"/>
  <c r="AJ4" i="10"/>
  <c r="AK4" i="10"/>
  <c r="AL4" i="10"/>
  <c r="AM4" i="10"/>
  <c r="AN4" i="10"/>
  <c r="R5" i="10"/>
  <c r="S5" i="10"/>
  <c r="T5" i="10"/>
  <c r="W5" i="10"/>
  <c r="X5" i="10"/>
  <c r="Y5" i="10" s="1"/>
  <c r="Z5" i="10"/>
  <c r="AA5" i="10"/>
  <c r="AB5" i="10"/>
  <c r="AC5" i="10"/>
  <c r="AD5" i="10"/>
  <c r="AE5" i="10" s="1"/>
  <c r="AF5" i="10"/>
  <c r="AG5" i="10" s="1"/>
  <c r="AH5" i="10"/>
  <c r="AI5" i="10"/>
  <c r="AJ5" i="10"/>
  <c r="AK5" i="10"/>
  <c r="AL5" i="10"/>
  <c r="AM5" i="10"/>
  <c r="AN5" i="10"/>
  <c r="R6" i="10"/>
  <c r="S6" i="10" s="1"/>
  <c r="T6" i="10"/>
  <c r="W6" i="10"/>
  <c r="X6" i="10"/>
  <c r="Y6" i="10"/>
  <c r="Z6" i="10"/>
  <c r="AA6" i="10" s="1"/>
  <c r="AB6" i="10"/>
  <c r="AC6" i="10" s="1"/>
  <c r="AD6" i="10"/>
  <c r="AE6" i="10" s="1"/>
  <c r="AF6" i="10"/>
  <c r="AG6" i="10" s="1"/>
  <c r="AH6" i="10"/>
  <c r="AI6" i="10"/>
  <c r="AJ6" i="10"/>
  <c r="AK6" i="10"/>
  <c r="AL6" i="10"/>
  <c r="AM6" i="10"/>
  <c r="AN6" i="10"/>
  <c r="R7" i="10"/>
  <c r="S7" i="10"/>
  <c r="T7" i="10"/>
  <c r="W7" i="10"/>
  <c r="X7" i="10"/>
  <c r="Y7" i="10" s="1"/>
  <c r="Z7" i="10"/>
  <c r="AA7" i="10" s="1"/>
  <c r="AB7" i="10"/>
  <c r="AC7" i="10" s="1"/>
  <c r="AD7" i="10"/>
  <c r="AE7" i="10" s="1"/>
  <c r="AF7" i="10"/>
  <c r="AG7" i="10" s="1"/>
  <c r="AH7" i="10"/>
  <c r="AI7" i="10"/>
  <c r="AJ7" i="10"/>
  <c r="AK7" i="10"/>
  <c r="AL7" i="10"/>
  <c r="AM7" i="10"/>
  <c r="AN7" i="10"/>
  <c r="R8" i="10"/>
  <c r="S8" i="10" s="1"/>
  <c r="T8" i="10"/>
  <c r="W8" i="10"/>
  <c r="X8" i="10"/>
  <c r="Y8" i="10"/>
  <c r="Z8" i="10"/>
  <c r="AA8" i="10" s="1"/>
  <c r="AB8" i="10"/>
  <c r="AC8" i="10" s="1"/>
  <c r="AD8" i="10"/>
  <c r="AE8" i="10" s="1"/>
  <c r="AF8" i="10"/>
  <c r="AG8" i="10"/>
  <c r="AH8" i="10"/>
  <c r="AI8" i="10"/>
  <c r="AJ8" i="10"/>
  <c r="AK8" i="10"/>
  <c r="AL8" i="10"/>
  <c r="AM8" i="10"/>
  <c r="AN8" i="10"/>
  <c r="R9" i="10"/>
  <c r="S9" i="10" s="1"/>
  <c r="T9" i="10"/>
  <c r="W9" i="10"/>
  <c r="X9" i="10"/>
  <c r="Y9" i="10" s="1"/>
  <c r="Z9" i="10"/>
  <c r="AA9" i="10" s="1"/>
  <c r="AB9" i="10"/>
  <c r="AC9" i="10"/>
  <c r="AD9" i="10"/>
  <c r="AE9" i="10" s="1"/>
  <c r="AF9" i="10"/>
  <c r="AG9" i="10" s="1"/>
  <c r="AH9" i="10"/>
  <c r="AI9" i="10"/>
  <c r="AJ9" i="10"/>
  <c r="AK9" i="10"/>
  <c r="AL9" i="10"/>
  <c r="AM9" i="10"/>
  <c r="AN9" i="10"/>
  <c r="R10" i="10"/>
  <c r="S10" i="10"/>
  <c r="T10" i="10"/>
  <c r="W10" i="10"/>
  <c r="X10" i="10"/>
  <c r="Y10" i="10" s="1"/>
  <c r="Z10" i="10"/>
  <c r="AA10" i="10" s="1"/>
  <c r="AB10" i="10"/>
  <c r="AC10" i="10"/>
  <c r="AD10" i="10"/>
  <c r="AE10" i="10" s="1"/>
  <c r="AF10" i="10"/>
  <c r="AG10" i="10" s="1"/>
  <c r="AH10" i="10"/>
  <c r="AI10" i="10"/>
  <c r="AJ10" i="10"/>
  <c r="AK10" i="10"/>
  <c r="AL10" i="10"/>
  <c r="AM10" i="10"/>
  <c r="AN10" i="10"/>
  <c r="R11" i="10"/>
  <c r="S11" i="10" s="1"/>
  <c r="T11" i="10"/>
  <c r="W11" i="10"/>
  <c r="X11" i="10"/>
  <c r="Y11" i="10"/>
  <c r="Z11" i="10"/>
  <c r="AA11" i="10"/>
  <c r="AB11" i="10"/>
  <c r="AC11" i="10" s="1"/>
  <c r="AD11" i="10"/>
  <c r="AE11" i="10" s="1"/>
  <c r="AF11" i="10"/>
  <c r="AG11" i="10" s="1"/>
  <c r="AH11" i="10"/>
  <c r="AI11" i="10"/>
  <c r="AJ11" i="10"/>
  <c r="AK11" i="10"/>
  <c r="AL11" i="10"/>
  <c r="AM11" i="10"/>
  <c r="AN11" i="10"/>
  <c r="R12" i="10"/>
  <c r="S12" i="10" s="1"/>
  <c r="T12" i="10"/>
  <c r="W12" i="10"/>
  <c r="X12" i="10"/>
  <c r="Y12" i="10"/>
  <c r="Z12" i="10"/>
  <c r="AA12" i="10"/>
  <c r="AB12" i="10"/>
  <c r="AC12" i="10" s="1"/>
  <c r="AD12" i="10"/>
  <c r="AE12" i="10" s="1"/>
  <c r="AF12" i="10"/>
  <c r="AG12" i="10" s="1"/>
  <c r="AH12" i="10"/>
  <c r="AI12" i="10"/>
  <c r="AJ12" i="10"/>
  <c r="AK12" i="10"/>
  <c r="AL12" i="10"/>
  <c r="AM12" i="10"/>
  <c r="AN12" i="10"/>
  <c r="R13" i="10"/>
  <c r="S13" i="10" s="1"/>
  <c r="T13" i="10"/>
  <c r="W13" i="10"/>
  <c r="X13" i="10"/>
  <c r="Y13" i="10" s="1"/>
  <c r="Z13" i="10"/>
  <c r="AA13" i="10"/>
  <c r="AB13" i="10"/>
  <c r="AC13" i="10"/>
  <c r="AD13" i="10"/>
  <c r="AE13" i="10" s="1"/>
  <c r="AF13" i="10"/>
  <c r="AG13" i="10" s="1"/>
  <c r="AH13" i="10"/>
  <c r="AI13" i="10"/>
  <c r="AJ13" i="10"/>
  <c r="AK13" i="10"/>
  <c r="AL13" i="10"/>
  <c r="AM13" i="10"/>
  <c r="AN13" i="10"/>
  <c r="R14" i="10"/>
  <c r="S14" i="10"/>
  <c r="T14" i="10"/>
  <c r="W14" i="10"/>
  <c r="X14" i="10"/>
  <c r="Y14" i="10" s="1"/>
  <c r="Z14" i="10"/>
  <c r="AA14" i="10" s="1"/>
  <c r="AB14" i="10"/>
  <c r="AC14" i="10"/>
  <c r="AD14" i="10"/>
  <c r="AE14" i="10"/>
  <c r="AF14" i="10"/>
  <c r="AG14" i="10" s="1"/>
  <c r="AH14" i="10"/>
  <c r="AI14" i="10"/>
  <c r="AJ14" i="10"/>
  <c r="AK14" i="10"/>
  <c r="AL14" i="10"/>
  <c r="AM14" i="10"/>
  <c r="AN14" i="10"/>
  <c r="R15" i="10"/>
  <c r="S15" i="10"/>
  <c r="T15" i="10"/>
  <c r="W15" i="10"/>
  <c r="X15" i="10"/>
  <c r="Y15" i="10"/>
  <c r="Z15" i="10"/>
  <c r="AA15" i="10" s="1"/>
  <c r="AB15" i="10"/>
  <c r="AC15" i="10" s="1"/>
  <c r="AD15" i="10"/>
  <c r="AE15" i="10" s="1"/>
  <c r="AF15" i="10"/>
  <c r="AG15" i="10" s="1"/>
  <c r="AH15" i="10"/>
  <c r="AI15" i="10"/>
  <c r="AJ15" i="10"/>
  <c r="AK15" i="10"/>
  <c r="AL15" i="10"/>
  <c r="AM15" i="10"/>
  <c r="AN15" i="10"/>
  <c r="R16" i="10"/>
  <c r="S16" i="10" s="1"/>
  <c r="T16" i="10"/>
  <c r="W16" i="10"/>
  <c r="X16" i="10"/>
  <c r="Y16" i="10"/>
  <c r="Z16" i="10"/>
  <c r="AA16" i="10"/>
  <c r="AB16" i="10"/>
  <c r="AC16" i="10" s="1"/>
  <c r="AD16" i="10"/>
  <c r="AE16" i="10" s="1"/>
  <c r="AF16" i="10"/>
  <c r="AG16" i="10" s="1"/>
  <c r="AH16" i="10"/>
  <c r="AI16" i="10"/>
  <c r="AJ16" i="10"/>
  <c r="AK16" i="10"/>
  <c r="AL16" i="10"/>
  <c r="AM16" i="10"/>
  <c r="AN16" i="10"/>
  <c r="R17" i="10"/>
  <c r="S17" i="10" s="1"/>
  <c r="T17" i="10"/>
  <c r="W17" i="10"/>
  <c r="X17" i="10"/>
  <c r="Y17" i="10" s="1"/>
  <c r="Z17" i="10"/>
  <c r="AA17" i="10" s="1"/>
  <c r="AB17" i="10"/>
  <c r="AC17" i="10"/>
  <c r="AD17" i="10"/>
  <c r="AE17" i="10" s="1"/>
  <c r="AF17" i="10"/>
  <c r="AG17" i="10" s="1"/>
  <c r="AH17" i="10"/>
  <c r="AI17" i="10"/>
  <c r="AJ17" i="10"/>
  <c r="AK17" i="10"/>
  <c r="AL17" i="10"/>
  <c r="AM17" i="10"/>
  <c r="AN17" i="10"/>
  <c r="R18" i="10"/>
  <c r="S18" i="10" s="1"/>
  <c r="T18" i="10"/>
  <c r="W18" i="10"/>
  <c r="X18" i="10"/>
  <c r="Y18" i="10" s="1"/>
  <c r="Z18" i="10"/>
  <c r="AA18" i="10" s="1"/>
  <c r="AB18" i="10"/>
  <c r="AC18" i="10"/>
  <c r="AD18" i="10"/>
  <c r="AE18" i="10" s="1"/>
  <c r="AF18" i="10"/>
  <c r="AG18" i="10" s="1"/>
  <c r="AH18" i="10"/>
  <c r="AI18" i="10"/>
  <c r="AJ18" i="10"/>
  <c r="AK18" i="10"/>
  <c r="AL18" i="10"/>
  <c r="AM18" i="10"/>
  <c r="AN18" i="10"/>
  <c r="R19" i="10"/>
  <c r="S19" i="10" s="1"/>
  <c r="T19" i="10"/>
  <c r="W19" i="10"/>
  <c r="X19" i="10"/>
  <c r="Y19" i="10"/>
  <c r="Z19" i="10"/>
  <c r="AA19" i="10" s="1"/>
  <c r="AB19" i="10"/>
  <c r="AC19" i="10" s="1"/>
  <c r="AD19" i="10"/>
  <c r="AE19" i="10"/>
  <c r="AF19" i="10"/>
  <c r="AG19" i="10" s="1"/>
  <c r="AH19" i="10"/>
  <c r="AI19" i="10"/>
  <c r="AJ19" i="10"/>
  <c r="AK19" i="10"/>
  <c r="AL19" i="10"/>
  <c r="AM19" i="10"/>
  <c r="AN19" i="10"/>
  <c r="R20" i="10"/>
  <c r="S20" i="10"/>
  <c r="T20" i="10"/>
  <c r="W20" i="10"/>
  <c r="X20" i="10"/>
  <c r="Y20" i="10" s="1"/>
  <c r="Z20" i="10"/>
  <c r="AA20" i="10"/>
  <c r="AB20" i="10"/>
  <c r="AC20" i="10" s="1"/>
  <c r="AD20" i="10"/>
  <c r="AE20" i="10" s="1"/>
  <c r="AF20" i="10"/>
  <c r="AG20" i="10" s="1"/>
  <c r="AH20" i="10"/>
  <c r="AI20" i="10"/>
  <c r="AJ20" i="10"/>
  <c r="AK20" i="10"/>
  <c r="AL20" i="10"/>
  <c r="AM20" i="10"/>
  <c r="AN20" i="10"/>
  <c r="R21" i="10"/>
  <c r="S21" i="10" s="1"/>
  <c r="T21" i="10"/>
  <c r="W21" i="10"/>
  <c r="X21" i="10"/>
  <c r="Y21" i="10" s="1"/>
  <c r="Z21" i="10"/>
  <c r="AA21" i="10"/>
  <c r="AB21" i="10"/>
  <c r="AC21" i="10"/>
  <c r="AD21" i="10"/>
  <c r="AE21" i="10" s="1"/>
  <c r="AF21" i="10"/>
  <c r="AG21" i="10" s="1"/>
  <c r="AH21" i="10"/>
  <c r="AI21" i="10"/>
  <c r="AJ21" i="10"/>
  <c r="AK21" i="10"/>
  <c r="AL21" i="10"/>
  <c r="AM21" i="10"/>
  <c r="AN21" i="10"/>
  <c r="R22" i="10"/>
  <c r="S22" i="10" s="1"/>
  <c r="T22" i="10"/>
  <c r="W22" i="10"/>
  <c r="X22" i="10"/>
  <c r="Y22" i="10"/>
  <c r="Z22" i="10"/>
  <c r="AA22" i="10" s="1"/>
  <c r="AB22" i="10"/>
  <c r="AC22" i="10" s="1"/>
  <c r="AD22" i="10"/>
  <c r="AE22" i="10"/>
  <c r="AF22" i="10"/>
  <c r="AG22" i="10" s="1"/>
  <c r="AH22" i="10"/>
  <c r="AI22" i="10"/>
  <c r="AJ22" i="10"/>
  <c r="AK22" i="10"/>
  <c r="AL22" i="10"/>
  <c r="AM22" i="10"/>
  <c r="AN22" i="10"/>
  <c r="R23" i="10"/>
  <c r="S23" i="10"/>
  <c r="T23" i="10"/>
  <c r="W23" i="10"/>
  <c r="X23" i="10"/>
  <c r="Y23" i="10" s="1"/>
  <c r="Z23" i="10"/>
  <c r="AA23" i="10" s="1"/>
  <c r="AB23" i="10"/>
  <c r="AC23" i="10" s="1"/>
  <c r="AD23" i="10"/>
  <c r="AE23" i="10"/>
  <c r="AF23" i="10"/>
  <c r="AG23" i="10"/>
  <c r="AH23" i="10"/>
  <c r="AI23" i="10"/>
  <c r="AJ23" i="10"/>
  <c r="AK23" i="10"/>
  <c r="AL23" i="10"/>
  <c r="AM23" i="10"/>
  <c r="AN23" i="10"/>
  <c r="R24" i="10"/>
  <c r="S24" i="10" s="1"/>
  <c r="T24" i="10"/>
  <c r="W24" i="10"/>
  <c r="X24" i="10"/>
  <c r="Y24" i="10" s="1"/>
  <c r="Z24" i="10"/>
  <c r="AA24" i="10"/>
  <c r="AB24" i="10"/>
  <c r="AC24" i="10"/>
  <c r="AD24" i="10"/>
  <c r="AE24" i="10"/>
  <c r="AF24" i="10"/>
  <c r="AG24" i="10" s="1"/>
  <c r="AH24" i="10"/>
  <c r="AI24" i="10"/>
  <c r="AJ24" i="10"/>
  <c r="AK24" i="10"/>
  <c r="AL24" i="10"/>
  <c r="AM24" i="10"/>
  <c r="AN24" i="10"/>
  <c r="R25" i="10"/>
  <c r="S25" i="10"/>
  <c r="T25" i="10"/>
  <c r="W25" i="10"/>
  <c r="X25" i="10"/>
  <c r="Y25" i="10"/>
  <c r="Z25" i="10"/>
  <c r="AA25" i="10" s="1"/>
  <c r="AB25" i="10"/>
  <c r="AC25" i="10" s="1"/>
  <c r="AD25" i="10"/>
  <c r="AE25" i="10" s="1"/>
  <c r="AF25" i="10"/>
  <c r="AG25" i="10" s="1"/>
  <c r="AH25" i="10"/>
  <c r="AI25" i="10"/>
  <c r="AJ25" i="10"/>
  <c r="AK25" i="10"/>
  <c r="AL25" i="10"/>
  <c r="AM25" i="10"/>
  <c r="AN25" i="10"/>
  <c r="R26" i="10"/>
  <c r="S26" i="10"/>
  <c r="T26" i="10"/>
  <c r="W26" i="10"/>
  <c r="X26" i="10"/>
  <c r="Y26" i="10" s="1"/>
  <c r="Z26" i="10"/>
  <c r="AA26" i="10" s="1"/>
  <c r="AB26" i="10"/>
  <c r="AC26" i="10"/>
  <c r="AD26" i="10"/>
  <c r="AE26" i="10" s="1"/>
  <c r="AF26" i="10"/>
  <c r="AG26" i="10" s="1"/>
  <c r="AH26" i="10"/>
  <c r="AI26" i="10"/>
  <c r="AJ26" i="10"/>
  <c r="AK26" i="10"/>
  <c r="AL26" i="10"/>
  <c r="AM26" i="10"/>
  <c r="AN26" i="10"/>
  <c r="R27" i="10"/>
  <c r="S27" i="10" s="1"/>
  <c r="T27" i="10"/>
  <c r="W27" i="10"/>
  <c r="X27" i="10"/>
  <c r="Y27" i="10"/>
  <c r="Z27" i="10"/>
  <c r="AA27" i="10"/>
  <c r="AB27" i="10"/>
  <c r="AC27" i="10"/>
  <c r="AD27" i="10"/>
  <c r="AE27" i="10" s="1"/>
  <c r="AF27" i="10"/>
  <c r="AG27" i="10" s="1"/>
  <c r="AH27" i="10"/>
  <c r="AI27" i="10"/>
  <c r="AJ27" i="10"/>
  <c r="AK27" i="10"/>
  <c r="AL27" i="10"/>
  <c r="AM27" i="10"/>
  <c r="AN27" i="10"/>
  <c r="R28" i="10"/>
  <c r="S28" i="10" s="1"/>
  <c r="T28" i="10"/>
  <c r="W28" i="10"/>
  <c r="X28" i="10"/>
  <c r="Y28" i="10"/>
  <c r="Z28" i="10"/>
  <c r="AA28" i="10" s="1"/>
  <c r="AB28" i="10"/>
  <c r="AC28" i="10" s="1"/>
  <c r="AD28" i="10"/>
  <c r="AE28" i="10" s="1"/>
  <c r="AF28" i="10"/>
  <c r="AG28" i="10" s="1"/>
  <c r="AH28" i="10"/>
  <c r="AI28" i="10"/>
  <c r="AJ28" i="10"/>
  <c r="AK28" i="10"/>
  <c r="AL28" i="10"/>
  <c r="AM28" i="10"/>
  <c r="AN28" i="10"/>
  <c r="R29" i="10"/>
  <c r="S29" i="10"/>
  <c r="T29" i="10"/>
  <c r="W29" i="10"/>
  <c r="X29" i="10"/>
  <c r="Y29" i="10" s="1"/>
  <c r="Z29" i="10"/>
  <c r="AA29" i="10" s="1"/>
  <c r="AB29" i="10"/>
  <c r="AC29" i="10"/>
  <c r="AD29" i="10"/>
  <c r="AE29" i="10" s="1"/>
  <c r="AF29" i="10"/>
  <c r="AG29" i="10" s="1"/>
  <c r="AH29" i="10"/>
  <c r="AI29" i="10"/>
  <c r="AJ29" i="10"/>
  <c r="AK29" i="10"/>
  <c r="AL29" i="10"/>
  <c r="AM29" i="10"/>
  <c r="AN29" i="10"/>
  <c r="R30" i="10"/>
  <c r="S30" i="10"/>
  <c r="T30" i="10"/>
  <c r="W30" i="10"/>
  <c r="X30" i="10"/>
  <c r="Y30" i="10"/>
  <c r="Z30" i="10"/>
  <c r="AA30" i="10" s="1"/>
  <c r="AB30" i="10"/>
  <c r="AC30" i="10"/>
  <c r="AD30" i="10"/>
  <c r="AE30" i="10"/>
  <c r="AF30" i="10"/>
  <c r="AG30" i="10" s="1"/>
  <c r="AH30" i="10"/>
  <c r="AI30" i="10"/>
  <c r="AJ30" i="10"/>
  <c r="AK30" i="10"/>
  <c r="AL30" i="10"/>
  <c r="AM30" i="10"/>
  <c r="AN30" i="10"/>
  <c r="R31" i="10"/>
  <c r="S31" i="10"/>
  <c r="T31" i="10"/>
  <c r="W31" i="10"/>
  <c r="X31" i="10"/>
  <c r="Y31" i="10"/>
  <c r="Z31" i="10"/>
  <c r="AA31" i="10" s="1"/>
  <c r="AB31" i="10"/>
  <c r="AC31" i="10" s="1"/>
  <c r="AD31" i="10"/>
  <c r="AE31" i="10"/>
  <c r="AF31" i="10"/>
  <c r="AG31" i="10" s="1"/>
  <c r="AH31" i="10"/>
  <c r="AI31" i="10"/>
  <c r="AJ31" i="10"/>
  <c r="AK31" i="10"/>
  <c r="AL31" i="10"/>
  <c r="AM31" i="10"/>
  <c r="AN31" i="10"/>
  <c r="R32" i="10"/>
  <c r="S32" i="10" s="1"/>
  <c r="T32" i="10"/>
  <c r="W32" i="10"/>
  <c r="X32" i="10"/>
  <c r="Y32" i="10"/>
  <c r="Z32" i="10"/>
  <c r="AA32" i="10"/>
  <c r="AB32" i="10"/>
  <c r="AC32" i="10" s="1"/>
  <c r="AD32" i="10"/>
  <c r="AE32" i="10" s="1"/>
  <c r="AF32" i="10"/>
  <c r="AG32" i="10" s="1"/>
  <c r="AH32" i="10"/>
  <c r="AI32" i="10"/>
  <c r="AJ32" i="10"/>
  <c r="AK32" i="10"/>
  <c r="AL32" i="10"/>
  <c r="AM32" i="10"/>
  <c r="AN32" i="10"/>
  <c r="R33" i="10"/>
  <c r="S33" i="10"/>
  <c r="T33" i="10"/>
  <c r="W33" i="10"/>
  <c r="X33" i="10"/>
  <c r="Y33" i="10" s="1"/>
  <c r="Z33" i="10"/>
  <c r="AA33" i="10" s="1"/>
  <c r="AB33" i="10"/>
  <c r="AC33" i="10" s="1"/>
  <c r="AD33" i="10"/>
  <c r="AE33" i="10" s="1"/>
  <c r="AF33" i="10"/>
  <c r="AG33" i="10" s="1"/>
  <c r="AH33" i="10"/>
  <c r="AI33" i="10"/>
  <c r="AJ33" i="10"/>
  <c r="AK33" i="10"/>
  <c r="AL33" i="10"/>
  <c r="AM33" i="10"/>
  <c r="AN33" i="10"/>
  <c r="R34" i="10"/>
  <c r="S34" i="10"/>
  <c r="T34" i="10"/>
  <c r="W34" i="10"/>
  <c r="X34" i="10"/>
  <c r="Y34" i="10" s="1"/>
  <c r="Z34" i="10"/>
  <c r="AA34" i="10" s="1"/>
  <c r="AB34" i="10"/>
  <c r="AC34" i="10"/>
  <c r="AD34" i="10"/>
  <c r="AE34" i="10" s="1"/>
  <c r="AF34" i="10"/>
  <c r="AG34" i="10" s="1"/>
  <c r="AH34" i="10"/>
  <c r="AI34" i="10"/>
  <c r="AJ34" i="10"/>
  <c r="AK34" i="10"/>
  <c r="AL34" i="10"/>
  <c r="AM34" i="10"/>
  <c r="AN34" i="10"/>
  <c r="R35" i="10"/>
  <c r="S35" i="10" s="1"/>
  <c r="T35" i="10"/>
  <c r="W35" i="10"/>
  <c r="X35" i="10"/>
  <c r="Y35" i="10" s="1"/>
  <c r="Z35" i="10"/>
  <c r="AA35" i="10" s="1"/>
  <c r="AB35" i="10"/>
  <c r="AC35" i="10" s="1"/>
  <c r="AD35" i="10"/>
  <c r="AE35" i="10"/>
  <c r="AF35" i="10"/>
  <c r="AG35" i="10" s="1"/>
  <c r="AH35" i="10"/>
  <c r="AI35" i="10"/>
  <c r="AJ35" i="10"/>
  <c r="AK35" i="10"/>
  <c r="AL35" i="10"/>
  <c r="AM35" i="10"/>
  <c r="AN35" i="10"/>
  <c r="R36" i="10"/>
  <c r="S36" i="10" s="1"/>
  <c r="T36" i="10"/>
  <c r="W36" i="10"/>
  <c r="X36" i="10"/>
  <c r="Y36" i="10" s="1"/>
  <c r="Z36" i="10"/>
  <c r="AA36" i="10"/>
  <c r="AB36" i="10"/>
  <c r="AC36" i="10" s="1"/>
  <c r="AD36" i="10"/>
  <c r="AE36" i="10" s="1"/>
  <c r="AF36" i="10"/>
  <c r="AG36" i="10" s="1"/>
  <c r="AH36" i="10"/>
  <c r="AI36" i="10"/>
  <c r="AJ36" i="10"/>
  <c r="AK36" i="10"/>
  <c r="AL36" i="10"/>
  <c r="AM36" i="10"/>
  <c r="AN36" i="10"/>
  <c r="R37" i="10"/>
  <c r="S37" i="10" s="1"/>
  <c r="T37" i="10"/>
  <c r="W37" i="10"/>
  <c r="X37" i="10"/>
  <c r="Y37" i="10" s="1"/>
  <c r="Z37" i="10"/>
  <c r="AA37" i="10"/>
  <c r="AB37" i="10"/>
  <c r="AC37" i="10"/>
  <c r="AD37" i="10"/>
  <c r="AE37" i="10" s="1"/>
  <c r="AF37" i="10"/>
  <c r="AG37" i="10" s="1"/>
  <c r="AH37" i="10"/>
  <c r="AI37" i="10"/>
  <c r="AJ37" i="10"/>
  <c r="AK37" i="10"/>
  <c r="AL37" i="10"/>
  <c r="AM37" i="10"/>
  <c r="AN37" i="10"/>
  <c r="R38" i="10"/>
  <c r="S38" i="10"/>
  <c r="T38" i="10"/>
  <c r="W38" i="10"/>
  <c r="X38" i="10"/>
  <c r="Y38" i="10"/>
  <c r="Z38" i="10"/>
  <c r="AA38" i="10" s="1"/>
  <c r="AB38" i="10"/>
  <c r="AC38" i="10"/>
  <c r="AD38" i="10"/>
  <c r="AE38" i="10" s="1"/>
  <c r="AF38" i="10"/>
  <c r="AG38" i="10" s="1"/>
  <c r="AH38" i="10"/>
  <c r="AI38" i="10"/>
  <c r="AJ38" i="10"/>
  <c r="AK38" i="10"/>
  <c r="AL38" i="10"/>
  <c r="AM38" i="10"/>
  <c r="AN38" i="10"/>
  <c r="R39" i="10"/>
  <c r="S39" i="10"/>
  <c r="T39" i="10"/>
  <c r="W39" i="10"/>
  <c r="X39" i="10"/>
  <c r="Y39" i="10"/>
  <c r="Z39" i="10"/>
  <c r="AA39" i="10" s="1"/>
  <c r="AB39" i="10"/>
  <c r="AC39" i="10" s="1"/>
  <c r="AD39" i="10"/>
  <c r="AE39" i="10"/>
  <c r="AF39" i="10"/>
  <c r="AG39" i="10" s="1"/>
  <c r="AH39" i="10"/>
  <c r="AI39" i="10"/>
  <c r="AJ39" i="10"/>
  <c r="AK39" i="10"/>
  <c r="AL39" i="10"/>
  <c r="AM39" i="10"/>
  <c r="AN39" i="10"/>
  <c r="R40" i="10"/>
  <c r="S40" i="10" s="1"/>
  <c r="T40" i="10"/>
  <c r="W40" i="10"/>
  <c r="X40" i="10"/>
  <c r="Y40" i="10" s="1"/>
  <c r="Z40" i="10"/>
  <c r="AA40" i="10" s="1"/>
  <c r="AB40" i="10"/>
  <c r="AC40" i="10"/>
  <c r="AD40" i="10"/>
  <c r="AE40" i="10" s="1"/>
  <c r="AF40" i="10"/>
  <c r="AG40" i="10" s="1"/>
  <c r="AH40" i="10"/>
  <c r="AI40" i="10"/>
  <c r="AJ40" i="10"/>
  <c r="AK40" i="10"/>
  <c r="AL40" i="10"/>
  <c r="AM40" i="10"/>
  <c r="AN40" i="10"/>
  <c r="R41" i="10"/>
  <c r="S41" i="10" s="1"/>
  <c r="T41" i="10"/>
  <c r="W41" i="10"/>
  <c r="X41" i="10"/>
  <c r="Y41" i="10"/>
  <c r="Z41" i="10"/>
  <c r="AA41" i="10"/>
  <c r="AB41" i="10"/>
  <c r="AC41" i="10" s="1"/>
  <c r="AD41" i="10"/>
  <c r="AE41" i="10" s="1"/>
  <c r="AF41" i="10"/>
  <c r="AG41" i="10" s="1"/>
  <c r="AH41" i="10"/>
  <c r="AI41" i="10"/>
  <c r="AJ41" i="10"/>
  <c r="AK41" i="10"/>
  <c r="AL41" i="10"/>
  <c r="AM41" i="10"/>
  <c r="AN41" i="10"/>
  <c r="AG3" i="18"/>
  <c r="AG4" i="18"/>
  <c r="AG5" i="18"/>
  <c r="AG6" i="18"/>
  <c r="AG7" i="18"/>
  <c r="AG8" i="18"/>
  <c r="AG9" i="18"/>
  <c r="AG10" i="18"/>
  <c r="AG11" i="18"/>
  <c r="AG12" i="18"/>
  <c r="AG13" i="18"/>
  <c r="AG14" i="18"/>
  <c r="AG15" i="18"/>
  <c r="AG16" i="18"/>
  <c r="AG17" i="18"/>
  <c r="AG18" i="18"/>
  <c r="AG19" i="18"/>
  <c r="AG20" i="18"/>
  <c r="AG21" i="18"/>
  <c r="AG22" i="18"/>
  <c r="AG23" i="18"/>
  <c r="AG24" i="18"/>
  <c r="AH24" i="18" s="1"/>
  <c r="AG25" i="18"/>
  <c r="AH25" i="18" s="1"/>
  <c r="AG26" i="18"/>
  <c r="AH26" i="18" s="1"/>
  <c r="AG27" i="18"/>
  <c r="AH27" i="18" s="1"/>
  <c r="AG28" i="18"/>
  <c r="AH28" i="18" s="1"/>
  <c r="AG29" i="18"/>
  <c r="AH29" i="18" s="1"/>
  <c r="AG30" i="18"/>
  <c r="AH30" i="18" s="1"/>
  <c r="AG31" i="18"/>
  <c r="AH31" i="18" s="1"/>
  <c r="AG32" i="18"/>
  <c r="AH32" i="18" s="1"/>
  <c r="AG33" i="18"/>
  <c r="AH33" i="18" s="1"/>
  <c r="AG34" i="18"/>
  <c r="AH34" i="18" s="1"/>
  <c r="AG35" i="18"/>
  <c r="AH35" i="18" s="1"/>
  <c r="AG36" i="18"/>
  <c r="AH36" i="18" s="1"/>
  <c r="AG2" i="18"/>
  <c r="S24" i="18"/>
  <c r="T24" i="18" s="1"/>
  <c r="U24" i="18"/>
  <c r="X24" i="18"/>
  <c r="Y24" i="18"/>
  <c r="Z24" i="18" s="1"/>
  <c r="AA24" i="18"/>
  <c r="AB24" i="18" s="1"/>
  <c r="AC24" i="18"/>
  <c r="AD24" i="18" s="1"/>
  <c r="AE24" i="18"/>
  <c r="AF24" i="18" s="1"/>
  <c r="AI24" i="18"/>
  <c r="AJ24" i="18"/>
  <c r="AK24" i="18"/>
  <c r="AL24" i="18"/>
  <c r="AM24" i="18"/>
  <c r="AN24" i="18"/>
  <c r="AO24" i="18"/>
  <c r="AP24" i="18"/>
  <c r="S25" i="18"/>
  <c r="T25" i="18"/>
  <c r="U25" i="18"/>
  <c r="X25" i="18"/>
  <c r="Y25" i="18"/>
  <c r="Z25" i="18"/>
  <c r="AA25" i="18"/>
  <c r="AB25" i="18" s="1"/>
  <c r="AC25" i="18"/>
  <c r="AD25" i="18" s="1"/>
  <c r="AE25" i="18"/>
  <c r="AF25" i="18" s="1"/>
  <c r="AI25" i="18"/>
  <c r="AJ25" i="18"/>
  <c r="AK25" i="18"/>
  <c r="AL25" i="18"/>
  <c r="AM25" i="18"/>
  <c r="AN25" i="18"/>
  <c r="AO25" i="18"/>
  <c r="AP25" i="18"/>
  <c r="S26" i="18"/>
  <c r="T26" i="18"/>
  <c r="U26" i="18"/>
  <c r="X26" i="18"/>
  <c r="Y26" i="18"/>
  <c r="Z26" i="18"/>
  <c r="AA26" i="18"/>
  <c r="AB26" i="18" s="1"/>
  <c r="AC26" i="18"/>
  <c r="AD26" i="18" s="1"/>
  <c r="AE26" i="18"/>
  <c r="AF26" i="18" s="1"/>
  <c r="AI26" i="18"/>
  <c r="AJ26" i="18"/>
  <c r="AK26" i="18"/>
  <c r="AL26" i="18"/>
  <c r="AM26" i="18"/>
  <c r="AN26" i="18"/>
  <c r="AO26" i="18"/>
  <c r="AP26" i="18"/>
  <c r="S27" i="18"/>
  <c r="T27" i="18" s="1"/>
  <c r="U27" i="18"/>
  <c r="X27" i="18"/>
  <c r="Y27" i="18"/>
  <c r="Z27" i="18"/>
  <c r="AA27" i="18"/>
  <c r="AB27" i="18"/>
  <c r="AC27" i="18"/>
  <c r="AD27" i="18" s="1"/>
  <c r="AE27" i="18"/>
  <c r="AF27" i="18"/>
  <c r="AI27" i="18"/>
  <c r="AJ27" i="18"/>
  <c r="AK27" i="18"/>
  <c r="AL27" i="18"/>
  <c r="AM27" i="18"/>
  <c r="AN27" i="18"/>
  <c r="AO27" i="18"/>
  <c r="AP27" i="18"/>
  <c r="S28" i="18"/>
  <c r="T28" i="18" s="1"/>
  <c r="U28" i="18"/>
  <c r="X28" i="18"/>
  <c r="Y28" i="18"/>
  <c r="Z28" i="18" s="1"/>
  <c r="AA28" i="18"/>
  <c r="AB28" i="18"/>
  <c r="AC28" i="18"/>
  <c r="AD28" i="18" s="1"/>
  <c r="AE28" i="18"/>
  <c r="AF28" i="18" s="1"/>
  <c r="AI28" i="18"/>
  <c r="AJ28" i="18"/>
  <c r="AK28" i="18"/>
  <c r="AL28" i="18"/>
  <c r="AM28" i="18"/>
  <c r="AN28" i="18"/>
  <c r="AO28" i="18"/>
  <c r="AP28" i="18"/>
  <c r="S29" i="18"/>
  <c r="T29" i="18" s="1"/>
  <c r="U29" i="18"/>
  <c r="X29" i="18"/>
  <c r="Y29" i="18"/>
  <c r="Z29" i="18"/>
  <c r="AA29" i="18"/>
  <c r="AB29" i="18"/>
  <c r="AC29" i="18"/>
  <c r="AD29" i="18" s="1"/>
  <c r="AE29" i="18"/>
  <c r="AF29" i="18" s="1"/>
  <c r="AI29" i="18"/>
  <c r="AJ29" i="18"/>
  <c r="AK29" i="18"/>
  <c r="AL29" i="18"/>
  <c r="AM29" i="18"/>
  <c r="AN29" i="18"/>
  <c r="AO29" i="18"/>
  <c r="AP29" i="18"/>
  <c r="S30" i="18"/>
  <c r="T30" i="18" s="1"/>
  <c r="U30" i="18"/>
  <c r="X30" i="18"/>
  <c r="Y30" i="18"/>
  <c r="Z30" i="18"/>
  <c r="AA30" i="18"/>
  <c r="AB30" i="18" s="1"/>
  <c r="AC30" i="18"/>
  <c r="AD30" i="18" s="1"/>
  <c r="AE30" i="18"/>
  <c r="AF30" i="18" s="1"/>
  <c r="AI30" i="18"/>
  <c r="AJ30" i="18"/>
  <c r="AK30" i="18"/>
  <c r="AL30" i="18"/>
  <c r="AM30" i="18"/>
  <c r="AN30" i="18"/>
  <c r="AO30" i="18"/>
  <c r="AP30" i="18"/>
  <c r="S31" i="18"/>
  <c r="T31" i="18" s="1"/>
  <c r="U31" i="18"/>
  <c r="X31" i="18"/>
  <c r="Y31" i="18"/>
  <c r="Z31" i="18"/>
  <c r="AA31" i="18"/>
  <c r="AB31" i="18" s="1"/>
  <c r="AC31" i="18"/>
  <c r="AD31" i="18" s="1"/>
  <c r="AE31" i="18"/>
  <c r="AF31" i="18" s="1"/>
  <c r="AI31" i="18"/>
  <c r="AJ31" i="18"/>
  <c r="AK31" i="18"/>
  <c r="AL31" i="18"/>
  <c r="AM31" i="18"/>
  <c r="AN31" i="18"/>
  <c r="AO31" i="18"/>
  <c r="AP31" i="18"/>
  <c r="S32" i="18"/>
  <c r="T32" i="18" s="1"/>
  <c r="U32" i="18"/>
  <c r="X32" i="18"/>
  <c r="Y32" i="18"/>
  <c r="Z32" i="18" s="1"/>
  <c r="AA32" i="18"/>
  <c r="AB32" i="18" s="1"/>
  <c r="AC32" i="18"/>
  <c r="AD32" i="18" s="1"/>
  <c r="AE32" i="18"/>
  <c r="AF32" i="18" s="1"/>
  <c r="AI32" i="18"/>
  <c r="AJ32" i="18"/>
  <c r="AK32" i="18"/>
  <c r="AL32" i="18"/>
  <c r="AM32" i="18"/>
  <c r="AN32" i="18"/>
  <c r="AO32" i="18"/>
  <c r="AP32" i="18"/>
  <c r="S33" i="18"/>
  <c r="T33" i="18"/>
  <c r="U33" i="18"/>
  <c r="X33" i="18"/>
  <c r="Y33" i="18"/>
  <c r="Z33" i="18" s="1"/>
  <c r="AA33" i="18"/>
  <c r="AB33" i="18" s="1"/>
  <c r="AC33" i="18"/>
  <c r="AD33" i="18" s="1"/>
  <c r="AE33" i="18"/>
  <c r="AF33" i="18"/>
  <c r="AI33" i="18"/>
  <c r="AJ33" i="18"/>
  <c r="AK33" i="18"/>
  <c r="AL33" i="18"/>
  <c r="AM33" i="18"/>
  <c r="AN33" i="18"/>
  <c r="AO33" i="18"/>
  <c r="AP33" i="18"/>
  <c r="S34" i="18"/>
  <c r="T34" i="18" s="1"/>
  <c r="U34" i="18"/>
  <c r="X34" i="18"/>
  <c r="Y34" i="18"/>
  <c r="Z34" i="18" s="1"/>
  <c r="AA34" i="18"/>
  <c r="AB34" i="18" s="1"/>
  <c r="AC34" i="18"/>
  <c r="AD34" i="18"/>
  <c r="AE34" i="18"/>
  <c r="AF34" i="18" s="1"/>
  <c r="AI34" i="18"/>
  <c r="AJ34" i="18"/>
  <c r="AK34" i="18"/>
  <c r="AL34" i="18"/>
  <c r="AM34" i="18"/>
  <c r="AN34" i="18"/>
  <c r="AO34" i="18"/>
  <c r="AP34" i="18"/>
  <c r="S35" i="18"/>
  <c r="T35" i="18" s="1"/>
  <c r="U35" i="18"/>
  <c r="X35" i="18"/>
  <c r="Y35" i="18"/>
  <c r="Z35" i="18" s="1"/>
  <c r="AA35" i="18"/>
  <c r="AB35" i="18" s="1"/>
  <c r="AC35" i="18"/>
  <c r="AD35" i="18"/>
  <c r="AE35" i="18"/>
  <c r="AF35" i="18"/>
  <c r="AI35" i="18"/>
  <c r="AJ35" i="18"/>
  <c r="AK35" i="18"/>
  <c r="AL35" i="18"/>
  <c r="AM35" i="18"/>
  <c r="AN35" i="18"/>
  <c r="AO35" i="18"/>
  <c r="AP35" i="18"/>
  <c r="S36" i="18"/>
  <c r="T36" i="18" s="1"/>
  <c r="U36" i="18"/>
  <c r="X36" i="18"/>
  <c r="Y36" i="18"/>
  <c r="Z36" i="18" s="1"/>
  <c r="AA36" i="18"/>
  <c r="AB36" i="18" s="1"/>
  <c r="AC36" i="18"/>
  <c r="AD36" i="18" s="1"/>
  <c r="AE36" i="18"/>
  <c r="AF36" i="18"/>
  <c r="AI36" i="18"/>
  <c r="AJ36" i="18"/>
  <c r="AK36" i="18"/>
  <c r="AL36" i="18"/>
  <c r="AM36" i="18"/>
  <c r="AN36" i="18"/>
  <c r="AO36" i="18"/>
  <c r="AP36" i="18"/>
  <c r="AF2" i="10"/>
  <c r="Q11" i="10" l="1"/>
  <c r="Q33" i="10"/>
  <c r="Q6" i="10"/>
  <c r="Q38" i="10"/>
  <c r="Q14" i="10"/>
  <c r="Q34" i="10"/>
  <c r="Q8" i="10"/>
  <c r="Q29" i="10"/>
  <c r="Q15" i="10"/>
  <c r="Q24" i="10"/>
  <c r="Q20" i="10"/>
  <c r="Q28" i="10"/>
  <c r="Q19" i="10"/>
  <c r="Q9" i="10"/>
  <c r="Q32" i="10"/>
  <c r="Q41" i="10"/>
  <c r="Q27" i="10"/>
  <c r="Q22" i="10"/>
  <c r="Q16" i="10"/>
  <c r="Q35" i="10"/>
  <c r="Q3" i="10"/>
  <c r="Q40" i="10"/>
  <c r="Q37" i="10"/>
  <c r="Q18" i="10"/>
  <c r="Q13" i="10"/>
  <c r="Q12" i="10"/>
  <c r="Q10" i="10"/>
  <c r="Q5" i="10"/>
  <c r="Q36" i="10"/>
  <c r="Q17" i="10"/>
  <c r="Q26" i="10"/>
  <c r="Q30" i="10"/>
  <c r="Q21" i="10"/>
  <c r="Q7" i="10"/>
  <c r="Q23" i="10"/>
  <c r="Q4" i="10"/>
  <c r="Q31" i="10"/>
  <c r="Q39" i="10"/>
  <c r="Q25" i="10"/>
  <c r="R35" i="18"/>
  <c r="R27" i="18"/>
  <c r="R26" i="18"/>
  <c r="R33" i="18"/>
  <c r="R31" i="18"/>
  <c r="R30" i="18"/>
  <c r="R34" i="18"/>
  <c r="R29" i="18"/>
  <c r="R28" i="18"/>
  <c r="R25" i="18"/>
  <c r="R32" i="18"/>
  <c r="R36" i="18"/>
  <c r="R24" i="18"/>
  <c r="E1" i="4" l="1"/>
  <c r="A44" i="10"/>
  <c r="S3" i="1"/>
  <c r="T3" i="1" s="1"/>
  <c r="U3" i="1"/>
  <c r="X3" i="1"/>
  <c r="Y3" i="1"/>
  <c r="Z3" i="1"/>
  <c r="AA3" i="1"/>
  <c r="AB3" i="1" s="1"/>
  <c r="AC3" i="1"/>
  <c r="AD3" i="1" s="1"/>
  <c r="AE3" i="1"/>
  <c r="AF3" i="1" s="1"/>
  <c r="AG3" i="1"/>
  <c r="AH3" i="1" s="1"/>
  <c r="AI3" i="1"/>
  <c r="AJ3" i="1"/>
  <c r="AK3" i="1"/>
  <c r="AL3" i="1"/>
  <c r="AM3" i="1"/>
  <c r="AN3" i="1"/>
  <c r="AO3" i="1"/>
  <c r="AP3" i="1"/>
  <c r="S4" i="1"/>
  <c r="T4" i="1"/>
  <c r="U4" i="1"/>
  <c r="X4" i="1"/>
  <c r="Y4" i="1"/>
  <c r="Z4" i="1"/>
  <c r="AA4" i="1"/>
  <c r="AB4" i="1" s="1"/>
  <c r="AC4" i="1"/>
  <c r="AD4" i="1" s="1"/>
  <c r="AE4" i="1"/>
  <c r="AF4" i="1" s="1"/>
  <c r="AG4" i="1"/>
  <c r="AH4" i="1" s="1"/>
  <c r="AI4" i="1"/>
  <c r="AJ4" i="1"/>
  <c r="AK4" i="1"/>
  <c r="AL4" i="1"/>
  <c r="AM4" i="1"/>
  <c r="AN4" i="1"/>
  <c r="AO4" i="1"/>
  <c r="AP4" i="1"/>
  <c r="S5" i="1"/>
  <c r="T5" i="1" s="1"/>
  <c r="U5" i="1"/>
  <c r="X5" i="1"/>
  <c r="Y5" i="1"/>
  <c r="Z5" i="1" s="1"/>
  <c r="AA5" i="1"/>
  <c r="AB5" i="1"/>
  <c r="AC5" i="1"/>
  <c r="AD5" i="1" s="1"/>
  <c r="AE5" i="1"/>
  <c r="AF5" i="1" s="1"/>
  <c r="AG5" i="1"/>
  <c r="AH5" i="1" s="1"/>
  <c r="AI5" i="1"/>
  <c r="AJ5" i="1"/>
  <c r="AK5" i="1"/>
  <c r="AL5" i="1"/>
  <c r="AM5" i="1"/>
  <c r="AN5" i="1"/>
  <c r="AO5" i="1"/>
  <c r="AP5" i="1"/>
  <c r="S6" i="1"/>
  <c r="T6" i="1" s="1"/>
  <c r="U6" i="1"/>
  <c r="X6" i="1"/>
  <c r="Y6" i="1"/>
  <c r="Z6" i="1"/>
  <c r="AA6" i="1"/>
  <c r="AB6" i="1"/>
  <c r="AC6" i="1"/>
  <c r="AD6" i="1" s="1"/>
  <c r="AE6" i="1"/>
  <c r="AF6" i="1" s="1"/>
  <c r="AG6" i="1"/>
  <c r="AH6" i="1" s="1"/>
  <c r="AI6" i="1"/>
  <c r="AJ6" i="1"/>
  <c r="AK6" i="1"/>
  <c r="AL6" i="1"/>
  <c r="AM6" i="1"/>
  <c r="AN6" i="1"/>
  <c r="AO6" i="1"/>
  <c r="AP6" i="1"/>
  <c r="S7" i="1"/>
  <c r="T7" i="1"/>
  <c r="U7" i="1"/>
  <c r="X7" i="1"/>
  <c r="Y7" i="1"/>
  <c r="Z7" i="1"/>
  <c r="AA7" i="1"/>
  <c r="AB7" i="1" s="1"/>
  <c r="AC7" i="1"/>
  <c r="AD7" i="1" s="1"/>
  <c r="AE7" i="1"/>
  <c r="AF7" i="1" s="1"/>
  <c r="AG7" i="1"/>
  <c r="AH7" i="1" s="1"/>
  <c r="AI7" i="1"/>
  <c r="AJ7" i="1"/>
  <c r="AK7" i="1"/>
  <c r="AL7" i="1"/>
  <c r="AM7" i="1"/>
  <c r="AN7" i="1"/>
  <c r="AO7" i="1"/>
  <c r="AP7" i="1"/>
  <c r="S8" i="1"/>
  <c r="T8" i="1" s="1"/>
  <c r="U8" i="1"/>
  <c r="X8" i="1"/>
  <c r="Y8" i="1"/>
  <c r="Z8" i="1" s="1"/>
  <c r="AA8" i="1"/>
  <c r="AB8" i="1" s="1"/>
  <c r="AC8" i="1"/>
  <c r="AD8" i="1" s="1"/>
  <c r="AE8" i="1"/>
  <c r="AF8" i="1" s="1"/>
  <c r="AG8" i="1"/>
  <c r="AH8" i="1" s="1"/>
  <c r="AI8" i="1"/>
  <c r="AJ8" i="1"/>
  <c r="AK8" i="1"/>
  <c r="AL8" i="1"/>
  <c r="AM8" i="1"/>
  <c r="AN8" i="1"/>
  <c r="AO8" i="1"/>
  <c r="AP8" i="1"/>
  <c r="S9" i="1"/>
  <c r="T9" i="1" s="1"/>
  <c r="U9" i="1"/>
  <c r="X9" i="1"/>
  <c r="Y9" i="1"/>
  <c r="Z9" i="1" s="1"/>
  <c r="AA9" i="1"/>
  <c r="AB9" i="1" s="1"/>
  <c r="AC9" i="1"/>
  <c r="AD9" i="1" s="1"/>
  <c r="AE9" i="1"/>
  <c r="AF9" i="1"/>
  <c r="AG9" i="1"/>
  <c r="AH9" i="1" s="1"/>
  <c r="AI9" i="1"/>
  <c r="AJ9" i="1"/>
  <c r="AK9" i="1"/>
  <c r="AL9" i="1"/>
  <c r="AM9" i="1"/>
  <c r="AN9" i="1"/>
  <c r="AO9" i="1"/>
  <c r="AP9" i="1"/>
  <c r="S10" i="1"/>
  <c r="T10" i="1" s="1"/>
  <c r="U10" i="1"/>
  <c r="X10" i="1"/>
  <c r="Y10" i="1"/>
  <c r="Z10" i="1" s="1"/>
  <c r="AA10" i="1"/>
  <c r="AB10" i="1"/>
  <c r="AC10" i="1"/>
  <c r="AD10" i="1"/>
  <c r="AE10" i="1"/>
  <c r="AF10" i="1"/>
  <c r="AG10" i="1"/>
  <c r="AH10" i="1" s="1"/>
  <c r="AI10" i="1"/>
  <c r="AJ10" i="1"/>
  <c r="AK10" i="1"/>
  <c r="AL10" i="1"/>
  <c r="AM10" i="1"/>
  <c r="AN10" i="1"/>
  <c r="AO10" i="1"/>
  <c r="AP10" i="1"/>
  <c r="S11" i="1"/>
  <c r="T11" i="1" s="1"/>
  <c r="U11" i="1"/>
  <c r="X11" i="1"/>
  <c r="Y11" i="1"/>
  <c r="Z11" i="1"/>
  <c r="AA11" i="1"/>
  <c r="AB11" i="1" s="1"/>
  <c r="AC11" i="1"/>
  <c r="AD11" i="1" s="1"/>
  <c r="AE11" i="1"/>
  <c r="AF11" i="1" s="1"/>
  <c r="AG11" i="1"/>
  <c r="AH11" i="1" s="1"/>
  <c r="AI11" i="1"/>
  <c r="AJ11" i="1"/>
  <c r="AK11" i="1"/>
  <c r="AL11" i="1"/>
  <c r="AM11" i="1"/>
  <c r="AN11" i="1"/>
  <c r="AO11" i="1"/>
  <c r="AP11" i="1"/>
  <c r="S12" i="1"/>
  <c r="T12" i="1" s="1"/>
  <c r="U12" i="1"/>
  <c r="X12" i="1"/>
  <c r="Y12" i="1"/>
  <c r="Z12" i="1" s="1"/>
  <c r="AA12" i="1"/>
  <c r="AB12" i="1" s="1"/>
  <c r="AC12" i="1"/>
  <c r="AD12" i="1" s="1"/>
  <c r="AE12" i="1"/>
  <c r="AF12" i="1" s="1"/>
  <c r="AG12" i="1"/>
  <c r="AH12" i="1" s="1"/>
  <c r="AI12" i="1"/>
  <c r="AJ12" i="1"/>
  <c r="AK12" i="1"/>
  <c r="AL12" i="1"/>
  <c r="AM12" i="1"/>
  <c r="AN12" i="1"/>
  <c r="AO12" i="1"/>
  <c r="AP12" i="1"/>
  <c r="S13" i="1"/>
  <c r="T13" i="1" s="1"/>
  <c r="U13" i="1"/>
  <c r="X13" i="1"/>
  <c r="Y13" i="1"/>
  <c r="Z13" i="1" s="1"/>
  <c r="AA13" i="1"/>
  <c r="AB13" i="1" s="1"/>
  <c r="AC13" i="1"/>
  <c r="AD13" i="1" s="1"/>
  <c r="AE13" i="1"/>
  <c r="AF13" i="1" s="1"/>
  <c r="AG13" i="1"/>
  <c r="AH13" i="1" s="1"/>
  <c r="AI13" i="1"/>
  <c r="AJ13" i="1"/>
  <c r="AK13" i="1"/>
  <c r="AL13" i="1"/>
  <c r="AM13" i="1"/>
  <c r="AN13" i="1"/>
  <c r="AO13" i="1"/>
  <c r="AP13" i="1"/>
  <c r="S14" i="1"/>
  <c r="T14" i="1" s="1"/>
  <c r="U14" i="1"/>
  <c r="X14" i="1"/>
  <c r="Y14" i="1"/>
  <c r="Z14" i="1" s="1"/>
  <c r="AA14" i="1"/>
  <c r="AB14" i="1" s="1"/>
  <c r="AC14" i="1"/>
  <c r="AD14" i="1" s="1"/>
  <c r="AE14" i="1"/>
  <c r="AF14" i="1"/>
  <c r="AG14" i="1"/>
  <c r="AH14" i="1" s="1"/>
  <c r="AI14" i="1"/>
  <c r="AJ14" i="1"/>
  <c r="AK14" i="1"/>
  <c r="AL14" i="1"/>
  <c r="AM14" i="1"/>
  <c r="AN14" i="1"/>
  <c r="AO14" i="1"/>
  <c r="AP14" i="1"/>
  <c r="S15" i="1"/>
  <c r="T15" i="1" s="1"/>
  <c r="U15" i="1"/>
  <c r="X15" i="1"/>
  <c r="Y15" i="1"/>
  <c r="Z15" i="1" s="1"/>
  <c r="AA15" i="1"/>
  <c r="AB15" i="1" s="1"/>
  <c r="AC15" i="1"/>
  <c r="AD15" i="1"/>
  <c r="AE15" i="1"/>
  <c r="AF15" i="1" s="1"/>
  <c r="AG15" i="1"/>
  <c r="AH15" i="1" s="1"/>
  <c r="AI15" i="1"/>
  <c r="AJ15" i="1"/>
  <c r="AK15" i="1"/>
  <c r="AL15" i="1"/>
  <c r="AM15" i="1"/>
  <c r="AN15" i="1"/>
  <c r="AO15" i="1"/>
  <c r="AP15" i="1"/>
  <c r="S16" i="1"/>
  <c r="T16" i="1" s="1"/>
  <c r="U16" i="1"/>
  <c r="X16" i="1"/>
  <c r="Y16" i="1"/>
  <c r="Z16" i="1" s="1"/>
  <c r="AA16" i="1"/>
  <c r="AB16" i="1" s="1"/>
  <c r="AC16" i="1"/>
  <c r="AD16" i="1" s="1"/>
  <c r="AE16" i="1"/>
  <c r="AF16" i="1" s="1"/>
  <c r="AG16" i="1"/>
  <c r="AH16" i="1" s="1"/>
  <c r="AI16" i="1"/>
  <c r="AJ16" i="1"/>
  <c r="AK16" i="1"/>
  <c r="AL16" i="1"/>
  <c r="AM16" i="1"/>
  <c r="AN16" i="1"/>
  <c r="AO16" i="1"/>
  <c r="AP16" i="1"/>
  <c r="S17" i="1"/>
  <c r="T17" i="1" s="1"/>
  <c r="U17" i="1"/>
  <c r="X17" i="1"/>
  <c r="Y17" i="1"/>
  <c r="Z17" i="1" s="1"/>
  <c r="AA17" i="1"/>
  <c r="AB17" i="1" s="1"/>
  <c r="AC17" i="1"/>
  <c r="AD17" i="1" s="1"/>
  <c r="AE17" i="1"/>
  <c r="AF17" i="1" s="1"/>
  <c r="AG17" i="1"/>
  <c r="AH17" i="1" s="1"/>
  <c r="AI17" i="1"/>
  <c r="AJ17" i="1"/>
  <c r="AK17" i="1"/>
  <c r="AL17" i="1"/>
  <c r="AM17" i="1"/>
  <c r="AN17" i="1"/>
  <c r="AO17" i="1"/>
  <c r="AP17" i="1"/>
  <c r="S18" i="1"/>
  <c r="T18" i="1"/>
  <c r="U18" i="1"/>
  <c r="X18" i="1"/>
  <c r="Y18" i="1"/>
  <c r="Z18" i="1" s="1"/>
  <c r="AA18" i="1"/>
  <c r="AB18" i="1" s="1"/>
  <c r="AC18" i="1"/>
  <c r="AD18" i="1" s="1"/>
  <c r="AE18" i="1"/>
  <c r="AF18" i="1" s="1"/>
  <c r="AG18" i="1"/>
  <c r="AH18" i="1" s="1"/>
  <c r="AI18" i="1"/>
  <c r="AJ18" i="1"/>
  <c r="AK18" i="1"/>
  <c r="AL18" i="1"/>
  <c r="AM18" i="1"/>
  <c r="AN18" i="1"/>
  <c r="AO18" i="1"/>
  <c r="AP18" i="1"/>
  <c r="S19" i="1"/>
  <c r="T19" i="1" s="1"/>
  <c r="U19" i="1"/>
  <c r="X19" i="1"/>
  <c r="Y19" i="1"/>
  <c r="Z19" i="1" s="1"/>
  <c r="AA19" i="1"/>
  <c r="AB19" i="1" s="1"/>
  <c r="AC19" i="1"/>
  <c r="AD19" i="1" s="1"/>
  <c r="AE19" i="1"/>
  <c r="AF19" i="1" s="1"/>
  <c r="AG19" i="1"/>
  <c r="AH19" i="1" s="1"/>
  <c r="AI19" i="1"/>
  <c r="AJ19" i="1"/>
  <c r="AK19" i="1"/>
  <c r="AL19" i="1"/>
  <c r="AM19" i="1"/>
  <c r="AN19" i="1"/>
  <c r="AO19" i="1"/>
  <c r="AP19" i="1"/>
  <c r="S20" i="1"/>
  <c r="T20" i="1"/>
  <c r="U20" i="1"/>
  <c r="X20" i="1"/>
  <c r="Y20" i="1"/>
  <c r="Z20" i="1" s="1"/>
  <c r="AA20" i="1"/>
  <c r="AB20" i="1" s="1"/>
  <c r="AC20" i="1"/>
  <c r="AD20" i="1" s="1"/>
  <c r="AE20" i="1"/>
  <c r="AF20" i="1" s="1"/>
  <c r="AG20" i="1"/>
  <c r="AH20" i="1" s="1"/>
  <c r="AI20" i="1"/>
  <c r="AJ20" i="1"/>
  <c r="AK20" i="1"/>
  <c r="AL20" i="1"/>
  <c r="AM20" i="1"/>
  <c r="AN20" i="1"/>
  <c r="AO20" i="1"/>
  <c r="AP20" i="1"/>
  <c r="S21" i="1"/>
  <c r="T21" i="1" s="1"/>
  <c r="U21" i="1"/>
  <c r="X21" i="1"/>
  <c r="Y21" i="1"/>
  <c r="Z21" i="1" s="1"/>
  <c r="AA21" i="1"/>
  <c r="AB21" i="1"/>
  <c r="AC21" i="1"/>
  <c r="AD21" i="1" s="1"/>
  <c r="AE21" i="1"/>
  <c r="AF21" i="1" s="1"/>
  <c r="AG21" i="1"/>
  <c r="AH21" i="1" s="1"/>
  <c r="AI21" i="1"/>
  <c r="AJ21" i="1"/>
  <c r="AK21" i="1"/>
  <c r="AL21" i="1"/>
  <c r="AM21" i="1"/>
  <c r="AN21" i="1"/>
  <c r="AO21" i="1"/>
  <c r="AP21" i="1"/>
  <c r="S22" i="1"/>
  <c r="T22" i="1" s="1"/>
  <c r="U22" i="1"/>
  <c r="X22" i="1"/>
  <c r="Y22" i="1"/>
  <c r="Z22" i="1"/>
  <c r="AA22" i="1"/>
  <c r="AB22" i="1"/>
  <c r="AC22" i="1"/>
  <c r="AD22" i="1" s="1"/>
  <c r="AE22" i="1"/>
  <c r="AF22" i="1" s="1"/>
  <c r="AG22" i="1"/>
  <c r="AH22" i="1" s="1"/>
  <c r="AI22" i="1"/>
  <c r="AJ22" i="1"/>
  <c r="AK22" i="1"/>
  <c r="AL22" i="1"/>
  <c r="AM22" i="1"/>
  <c r="AN22" i="1"/>
  <c r="AO22" i="1"/>
  <c r="AP22" i="1"/>
  <c r="S23" i="1"/>
  <c r="T23" i="1"/>
  <c r="U23" i="1"/>
  <c r="X23" i="1"/>
  <c r="Y23" i="1"/>
  <c r="Z23" i="1" s="1"/>
  <c r="AA23" i="1"/>
  <c r="AB23" i="1" s="1"/>
  <c r="AC23" i="1"/>
  <c r="AD23" i="1"/>
  <c r="AE23" i="1"/>
  <c r="AF23" i="1" s="1"/>
  <c r="AG23" i="1"/>
  <c r="AH23" i="1" s="1"/>
  <c r="AI23" i="1"/>
  <c r="AJ23" i="1"/>
  <c r="AK23" i="1"/>
  <c r="AL23" i="1"/>
  <c r="AM23" i="1"/>
  <c r="AN23" i="1"/>
  <c r="AO23" i="1"/>
  <c r="AP23" i="1"/>
  <c r="S24" i="1"/>
  <c r="T24" i="1" s="1"/>
  <c r="U24" i="1"/>
  <c r="X24" i="1"/>
  <c r="Y24" i="1"/>
  <c r="Z24" i="1"/>
  <c r="AA24" i="1"/>
  <c r="AB24" i="1"/>
  <c r="AC24" i="1"/>
  <c r="AD24" i="1"/>
  <c r="AE24" i="1"/>
  <c r="AF24" i="1" s="1"/>
  <c r="AG24" i="1"/>
  <c r="AH24" i="1" s="1"/>
  <c r="AI24" i="1"/>
  <c r="AJ24" i="1"/>
  <c r="AK24" i="1"/>
  <c r="AL24" i="1"/>
  <c r="AM24" i="1"/>
  <c r="AN24" i="1"/>
  <c r="AO24" i="1"/>
  <c r="AP24" i="1"/>
  <c r="S25" i="1"/>
  <c r="T25" i="1" s="1"/>
  <c r="U25" i="1"/>
  <c r="X25" i="1"/>
  <c r="Y25" i="1"/>
  <c r="Z25" i="1" s="1"/>
  <c r="AA25" i="1"/>
  <c r="AB25" i="1"/>
  <c r="AC25" i="1"/>
  <c r="AD25" i="1" s="1"/>
  <c r="AE25" i="1"/>
  <c r="AF25" i="1" s="1"/>
  <c r="AG25" i="1"/>
  <c r="AH25" i="1" s="1"/>
  <c r="AI25" i="1"/>
  <c r="AJ25" i="1"/>
  <c r="AK25" i="1"/>
  <c r="AL25" i="1"/>
  <c r="AM25" i="1"/>
  <c r="AN25" i="1"/>
  <c r="AO25" i="1"/>
  <c r="AP25" i="1"/>
  <c r="S26" i="1"/>
  <c r="T26" i="1" s="1"/>
  <c r="U26" i="1"/>
  <c r="X26" i="1"/>
  <c r="Y26" i="1"/>
  <c r="Z26" i="1" s="1"/>
  <c r="AA26" i="1"/>
  <c r="AB26" i="1" s="1"/>
  <c r="AC26" i="1"/>
  <c r="AD26" i="1" s="1"/>
  <c r="AE26" i="1"/>
  <c r="AF26" i="1" s="1"/>
  <c r="AG26" i="1"/>
  <c r="AH26" i="1" s="1"/>
  <c r="AI26" i="1"/>
  <c r="AJ26" i="1"/>
  <c r="AK26" i="1"/>
  <c r="AL26" i="1"/>
  <c r="AM26" i="1"/>
  <c r="AN26" i="1"/>
  <c r="AO26" i="1"/>
  <c r="AP26" i="1"/>
  <c r="S27" i="1"/>
  <c r="T27" i="1" s="1"/>
  <c r="U27" i="1"/>
  <c r="X27" i="1"/>
  <c r="Y27" i="1"/>
  <c r="Z27" i="1" s="1"/>
  <c r="AA27" i="1"/>
  <c r="AB27" i="1" s="1"/>
  <c r="AC27" i="1"/>
  <c r="AD27" i="1"/>
  <c r="AE27" i="1"/>
  <c r="AF27" i="1" s="1"/>
  <c r="AG27" i="1"/>
  <c r="AH27" i="1" s="1"/>
  <c r="AI27" i="1"/>
  <c r="AJ27" i="1"/>
  <c r="AK27" i="1"/>
  <c r="AL27" i="1"/>
  <c r="AM27" i="1"/>
  <c r="AN27" i="1"/>
  <c r="AO27" i="1"/>
  <c r="AP27" i="1"/>
  <c r="S28" i="1"/>
  <c r="T28" i="1" s="1"/>
  <c r="U28" i="1"/>
  <c r="X28" i="1"/>
  <c r="Y28" i="1"/>
  <c r="Z28" i="1" s="1"/>
  <c r="AA28" i="1"/>
  <c r="AB28" i="1" s="1"/>
  <c r="AC28" i="1"/>
  <c r="AD28" i="1" s="1"/>
  <c r="AE28" i="1"/>
  <c r="AF28" i="1"/>
  <c r="AG28" i="1"/>
  <c r="AH28" i="1" s="1"/>
  <c r="AI28" i="1"/>
  <c r="AJ28" i="1"/>
  <c r="AK28" i="1"/>
  <c r="AL28" i="1"/>
  <c r="AM28" i="1"/>
  <c r="AN28" i="1"/>
  <c r="AO28" i="1"/>
  <c r="AP28" i="1"/>
  <c r="AI6" i="16"/>
  <c r="AI5" i="16"/>
  <c r="AI8" i="16"/>
  <c r="AI9" i="16"/>
  <c r="AI10" i="16"/>
  <c r="AI11" i="16"/>
  <c r="AI14" i="16"/>
  <c r="AI15" i="16"/>
  <c r="AI12" i="16"/>
  <c r="AI13" i="16"/>
  <c r="AI22" i="16"/>
  <c r="AI23" i="16"/>
  <c r="AI24" i="16"/>
  <c r="AI25" i="16"/>
  <c r="AI16" i="16"/>
  <c r="AI17" i="16"/>
  <c r="AI18" i="16"/>
  <c r="AI19" i="16"/>
  <c r="AI20" i="16"/>
  <c r="AI21" i="16"/>
  <c r="AI26" i="16"/>
  <c r="AI3" i="16"/>
  <c r="AI4" i="16"/>
  <c r="AI7" i="16"/>
  <c r="AI27" i="16"/>
  <c r="AI28" i="16"/>
  <c r="AI2" i="16"/>
  <c r="W6" i="16"/>
  <c r="W5" i="16"/>
  <c r="W8" i="16"/>
  <c r="W9" i="16"/>
  <c r="W10" i="16"/>
  <c r="W11" i="16"/>
  <c r="W14" i="16"/>
  <c r="W15" i="16"/>
  <c r="W12" i="16"/>
  <c r="W13" i="16"/>
  <c r="W22" i="16"/>
  <c r="W23" i="16"/>
  <c r="W24" i="16"/>
  <c r="W25" i="16"/>
  <c r="W16" i="16"/>
  <c r="W17" i="16"/>
  <c r="W18" i="16"/>
  <c r="W19" i="16"/>
  <c r="W20" i="16"/>
  <c r="W21" i="16"/>
  <c r="W26" i="16"/>
  <c r="W3" i="16"/>
  <c r="W4" i="16"/>
  <c r="W7" i="16"/>
  <c r="W27" i="16"/>
  <c r="W28" i="16"/>
  <c r="W2" i="16"/>
  <c r="AI3" i="15"/>
  <c r="AI5" i="15"/>
  <c r="AI4" i="15"/>
  <c r="AI6" i="15"/>
  <c r="AI7" i="15"/>
  <c r="AI8" i="15"/>
  <c r="AI9" i="15"/>
  <c r="AI10" i="15"/>
  <c r="AI11" i="15"/>
  <c r="AI12" i="15"/>
  <c r="AI13" i="15"/>
  <c r="AI14" i="15"/>
  <c r="AI15" i="15"/>
  <c r="AI16" i="15"/>
  <c r="AI18" i="15"/>
  <c r="AI19" i="15"/>
  <c r="AI20" i="15"/>
  <c r="AI21" i="15"/>
  <c r="AI17" i="15"/>
  <c r="AI22" i="15"/>
  <c r="AI23" i="15"/>
  <c r="AI2" i="15"/>
  <c r="W3" i="15"/>
  <c r="W5" i="15"/>
  <c r="W4" i="15"/>
  <c r="W6" i="15"/>
  <c r="W7" i="15"/>
  <c r="W8" i="15"/>
  <c r="W9" i="15"/>
  <c r="W10" i="15"/>
  <c r="W11" i="15"/>
  <c r="W12" i="15"/>
  <c r="W13" i="15"/>
  <c r="W14" i="15"/>
  <c r="W15" i="15"/>
  <c r="W16" i="15"/>
  <c r="W18" i="15"/>
  <c r="W19" i="15"/>
  <c r="W20" i="15"/>
  <c r="W21" i="15"/>
  <c r="W17" i="15"/>
  <c r="W22" i="15"/>
  <c r="W23" i="15"/>
  <c r="W2" i="15"/>
  <c r="AI3" i="14"/>
  <c r="AI5" i="14"/>
  <c r="AI4" i="14"/>
  <c r="AI6" i="14"/>
  <c r="AI7" i="14"/>
  <c r="AI8" i="14"/>
  <c r="AI22" i="14"/>
  <c r="AI9" i="14"/>
  <c r="AI10" i="14"/>
  <c r="AI11" i="14"/>
  <c r="AI12" i="14"/>
  <c r="AI13" i="14"/>
  <c r="AI14" i="14"/>
  <c r="AI15" i="14"/>
  <c r="AI16" i="14"/>
  <c r="AI17" i="14"/>
  <c r="AI18" i="14"/>
  <c r="AI19" i="14"/>
  <c r="AI20" i="14"/>
  <c r="AI21" i="14"/>
  <c r="AI23" i="14"/>
  <c r="AI24" i="14"/>
  <c r="AI2" i="14"/>
  <c r="W3" i="14"/>
  <c r="W5" i="14"/>
  <c r="W4" i="14"/>
  <c r="W6" i="14"/>
  <c r="W7" i="14"/>
  <c r="W8" i="14"/>
  <c r="W22" i="14"/>
  <c r="W9" i="14"/>
  <c r="W10" i="14"/>
  <c r="W11" i="14"/>
  <c r="W12" i="14"/>
  <c r="W13" i="14"/>
  <c r="W14" i="14"/>
  <c r="W15" i="14"/>
  <c r="W16" i="14"/>
  <c r="W17" i="14"/>
  <c r="W18" i="14"/>
  <c r="W19" i="14"/>
  <c r="W20" i="14"/>
  <c r="W21" i="14"/>
  <c r="W23" i="14"/>
  <c r="W24" i="14"/>
  <c r="W2" i="14"/>
  <c r="AI3" i="13"/>
  <c r="AI4" i="13"/>
  <c r="AI5" i="13"/>
  <c r="AI6" i="13"/>
  <c r="AI7" i="13"/>
  <c r="AI8" i="13"/>
  <c r="AI9" i="13"/>
  <c r="AI10" i="13"/>
  <c r="AI11" i="13"/>
  <c r="AI12" i="13"/>
  <c r="AI13" i="13"/>
  <c r="AI14" i="13"/>
  <c r="AI15" i="13"/>
  <c r="AI16" i="13"/>
  <c r="AI17" i="13"/>
  <c r="AI18" i="13"/>
  <c r="AI19" i="13"/>
  <c r="AI20" i="13"/>
  <c r="AI21" i="13"/>
  <c r="AI22" i="13"/>
  <c r="AI23" i="13"/>
  <c r="AI24" i="13"/>
  <c r="AI25" i="13"/>
  <c r="AI26" i="13"/>
  <c r="AI27" i="13"/>
  <c r="AI28" i="13"/>
  <c r="AI2" i="13"/>
  <c r="W3" i="13"/>
  <c r="W4" i="13"/>
  <c r="W5" i="13"/>
  <c r="W6" i="13"/>
  <c r="W7" i="13"/>
  <c r="W8" i="13"/>
  <c r="W9" i="13"/>
  <c r="W10" i="13"/>
  <c r="W11" i="13"/>
  <c r="W12" i="13"/>
  <c r="W13" i="13"/>
  <c r="W14" i="13"/>
  <c r="W15" i="13"/>
  <c r="W16" i="13"/>
  <c r="W17" i="13"/>
  <c r="W18" i="13"/>
  <c r="W19" i="13"/>
  <c r="W20" i="13"/>
  <c r="W21" i="13"/>
  <c r="W22" i="13"/>
  <c r="W23" i="13"/>
  <c r="W24" i="13"/>
  <c r="W25" i="13"/>
  <c r="W26" i="13"/>
  <c r="W27" i="13"/>
  <c r="W28" i="13"/>
  <c r="W2" i="13"/>
  <c r="AI3" i="12"/>
  <c r="AI8" i="12"/>
  <c r="AI5" i="12"/>
  <c r="AI6" i="12"/>
  <c r="AI7" i="12"/>
  <c r="AI4" i="12"/>
  <c r="AI9" i="12"/>
  <c r="AI10" i="12"/>
  <c r="AI11" i="12"/>
  <c r="AI12" i="12"/>
  <c r="AI17" i="12"/>
  <c r="AI18" i="12"/>
  <c r="AI23" i="12"/>
  <c r="AI24" i="12"/>
  <c r="AI25" i="12"/>
  <c r="AI26" i="12"/>
  <c r="AI27" i="12"/>
  <c r="AI28" i="12"/>
  <c r="AI13" i="12"/>
  <c r="AI14" i="12"/>
  <c r="AI29" i="12"/>
  <c r="AI30" i="12"/>
  <c r="AI34" i="12"/>
  <c r="AI35" i="12"/>
  <c r="AI21" i="12"/>
  <c r="AI22" i="12"/>
  <c r="AI31" i="12"/>
  <c r="AI32" i="12"/>
  <c r="AI15" i="12"/>
  <c r="AI16" i="12"/>
  <c r="AI19" i="12"/>
  <c r="AI20" i="12"/>
  <c r="AI33" i="12"/>
  <c r="AI36" i="12"/>
  <c r="AI37" i="12"/>
  <c r="AI2" i="12"/>
  <c r="W3" i="12"/>
  <c r="W8" i="12"/>
  <c r="W5" i="12"/>
  <c r="W6" i="12"/>
  <c r="W7" i="12"/>
  <c r="W4" i="12"/>
  <c r="W9" i="12"/>
  <c r="W10" i="12"/>
  <c r="W11" i="12"/>
  <c r="W12" i="12"/>
  <c r="W17" i="12"/>
  <c r="W18" i="12"/>
  <c r="W23" i="12"/>
  <c r="W24" i="12"/>
  <c r="W25" i="12"/>
  <c r="W26" i="12"/>
  <c r="W27" i="12"/>
  <c r="W28" i="12"/>
  <c r="W13" i="12"/>
  <c r="W14" i="12"/>
  <c r="W29" i="12"/>
  <c r="W30" i="12"/>
  <c r="W34" i="12"/>
  <c r="W35" i="12"/>
  <c r="W21" i="12"/>
  <c r="W22" i="12"/>
  <c r="W31" i="12"/>
  <c r="W32" i="12"/>
  <c r="W15" i="12"/>
  <c r="W16" i="12"/>
  <c r="W19" i="12"/>
  <c r="W20" i="12"/>
  <c r="W33" i="12"/>
  <c r="W36" i="12"/>
  <c r="W37" i="12"/>
  <c r="W2" i="12"/>
  <c r="AI3" i="11"/>
  <c r="AI5" i="11"/>
  <c r="AI7" i="11"/>
  <c r="AI4" i="11"/>
  <c r="AI6" i="11"/>
  <c r="AI8" i="11"/>
  <c r="AI9" i="11"/>
  <c r="AI10" i="11"/>
  <c r="AI11" i="11"/>
  <c r="AI12" i="11"/>
  <c r="AI13" i="11"/>
  <c r="AI14" i="11"/>
  <c r="AI15" i="11"/>
  <c r="AI22" i="11"/>
  <c r="AI23" i="11"/>
  <c r="AI16" i="11"/>
  <c r="AI17" i="11"/>
  <c r="AI24" i="11"/>
  <c r="AI25" i="11"/>
  <c r="AI18" i="11"/>
  <c r="AI19" i="11"/>
  <c r="AI20" i="11"/>
  <c r="AI21" i="11"/>
  <c r="AI26" i="11"/>
  <c r="AI27" i="11"/>
  <c r="AI2" i="11"/>
  <c r="W3" i="11"/>
  <c r="W5" i="11"/>
  <c r="W7" i="11"/>
  <c r="W4" i="11"/>
  <c r="W6" i="11"/>
  <c r="W8" i="11"/>
  <c r="W9" i="11"/>
  <c r="W10" i="11"/>
  <c r="W11" i="11"/>
  <c r="W12" i="11"/>
  <c r="W13" i="11"/>
  <c r="W14" i="11"/>
  <c r="W15" i="11"/>
  <c r="W22" i="11"/>
  <c r="W23" i="11"/>
  <c r="W16" i="11"/>
  <c r="W17" i="11"/>
  <c r="W24" i="11"/>
  <c r="W25" i="11"/>
  <c r="W18" i="11"/>
  <c r="W19" i="11"/>
  <c r="W20" i="11"/>
  <c r="W21" i="11"/>
  <c r="W26" i="11"/>
  <c r="W27" i="11"/>
  <c r="W2" i="11"/>
  <c r="AI2" i="10"/>
  <c r="W2" i="10"/>
  <c r="AI3" i="7"/>
  <c r="AI6" i="7"/>
  <c r="AI5" i="7"/>
  <c r="AI4" i="7"/>
  <c r="AI7" i="7"/>
  <c r="AI8" i="7"/>
  <c r="AI9" i="7"/>
  <c r="AI10" i="7"/>
  <c r="AI11" i="7"/>
  <c r="AI12" i="7"/>
  <c r="AI13" i="7"/>
  <c r="AI14" i="7"/>
  <c r="AI15" i="7"/>
  <c r="AI16" i="7"/>
  <c r="AI17" i="7"/>
  <c r="AI18" i="7"/>
  <c r="AI19" i="7"/>
  <c r="AI20" i="7"/>
  <c r="AI21" i="7"/>
  <c r="AI22" i="7"/>
  <c r="AI23" i="7"/>
  <c r="AI24" i="7"/>
  <c r="AI25" i="7"/>
  <c r="AI2" i="7"/>
  <c r="W3" i="7"/>
  <c r="W6" i="7"/>
  <c r="W5" i="7"/>
  <c r="W4" i="7"/>
  <c r="W7" i="7"/>
  <c r="W8" i="7"/>
  <c r="W9" i="7"/>
  <c r="W10" i="7"/>
  <c r="W11" i="7"/>
  <c r="W12" i="7"/>
  <c r="W13" i="7"/>
  <c r="W14" i="7"/>
  <c r="W15" i="7"/>
  <c r="W16" i="7"/>
  <c r="W17" i="7"/>
  <c r="W18" i="7"/>
  <c r="W19" i="7"/>
  <c r="W20" i="7"/>
  <c r="W21" i="7"/>
  <c r="W22" i="7"/>
  <c r="W23" i="7"/>
  <c r="W24" i="7"/>
  <c r="W25" i="7"/>
  <c r="W2" i="7"/>
  <c r="AK3" i="6"/>
  <c r="AK6" i="6"/>
  <c r="AK4" i="6"/>
  <c r="AK5" i="6"/>
  <c r="AK7" i="6"/>
  <c r="AK8" i="6"/>
  <c r="AK9" i="6"/>
  <c r="AK10" i="6"/>
  <c r="AK11" i="6"/>
  <c r="AK12" i="6"/>
  <c r="AK13" i="6"/>
  <c r="AK14" i="6"/>
  <c r="AK15" i="6"/>
  <c r="AK18" i="6"/>
  <c r="AK19" i="6"/>
  <c r="AK20" i="6"/>
  <c r="AK21" i="6"/>
  <c r="AK22" i="6"/>
  <c r="AK23" i="6"/>
  <c r="AK24" i="6"/>
  <c r="AK25" i="6"/>
  <c r="AK26" i="6"/>
  <c r="AK27" i="6"/>
  <c r="AK16" i="6"/>
  <c r="AK17" i="6"/>
  <c r="AK2" i="6"/>
  <c r="Y3" i="6"/>
  <c r="Y6" i="6"/>
  <c r="Y4" i="6"/>
  <c r="Y5" i="6"/>
  <c r="Y7" i="6"/>
  <c r="Y8" i="6"/>
  <c r="Y9" i="6"/>
  <c r="Y10" i="6"/>
  <c r="Y11" i="6"/>
  <c r="Y12" i="6"/>
  <c r="Y13" i="6"/>
  <c r="Y14" i="6"/>
  <c r="Y15" i="6"/>
  <c r="Y18" i="6"/>
  <c r="Y19" i="6"/>
  <c r="Y20" i="6"/>
  <c r="Y21" i="6"/>
  <c r="Y22" i="6"/>
  <c r="Y23" i="6"/>
  <c r="Y24" i="6"/>
  <c r="Y25" i="6"/>
  <c r="Y26" i="6"/>
  <c r="Y27" i="6"/>
  <c r="Y16" i="6"/>
  <c r="Y17" i="6"/>
  <c r="Y2" i="6"/>
  <c r="AJ2" i="1"/>
  <c r="X2" i="1"/>
  <c r="AJ2" i="18"/>
  <c r="AJ3" i="18"/>
  <c r="AJ4" i="18"/>
  <c r="AJ5" i="18"/>
  <c r="AJ6" i="18"/>
  <c r="AJ7" i="18"/>
  <c r="AJ8" i="18"/>
  <c r="AJ9" i="18"/>
  <c r="AJ10" i="18"/>
  <c r="AJ11" i="18"/>
  <c r="AJ12" i="18"/>
  <c r="AJ13" i="18"/>
  <c r="AJ14" i="18"/>
  <c r="AJ15" i="18"/>
  <c r="AJ16" i="18"/>
  <c r="AJ17" i="18"/>
  <c r="AJ18" i="18"/>
  <c r="AJ19" i="18"/>
  <c r="AJ20" i="18"/>
  <c r="AJ21" i="18"/>
  <c r="AJ23" i="18"/>
  <c r="AJ22" i="18"/>
  <c r="X3" i="18"/>
  <c r="X4" i="18"/>
  <c r="X5" i="18"/>
  <c r="X6" i="18"/>
  <c r="X7" i="18"/>
  <c r="X8" i="18"/>
  <c r="X9" i="18"/>
  <c r="X10" i="18"/>
  <c r="X11" i="18"/>
  <c r="X12" i="18"/>
  <c r="X13" i="18"/>
  <c r="X14" i="18"/>
  <c r="X15" i="18"/>
  <c r="X16" i="18"/>
  <c r="X17" i="18"/>
  <c r="X18" i="18"/>
  <c r="X19" i="18"/>
  <c r="X20" i="18"/>
  <c r="X21" i="18"/>
  <c r="X23" i="18"/>
  <c r="X22" i="18"/>
  <c r="X2" i="18"/>
  <c r="AJ60" i="19"/>
  <c r="AJ59" i="19"/>
  <c r="AJ58" i="19"/>
  <c r="AJ57" i="19"/>
  <c r="AJ56" i="19"/>
  <c r="AJ55" i="19"/>
  <c r="AJ54" i="19"/>
  <c r="AJ53" i="19"/>
  <c r="AJ52" i="19"/>
  <c r="AJ51" i="19"/>
  <c r="AJ50" i="19"/>
  <c r="AJ49" i="19"/>
  <c r="AJ48" i="19"/>
  <c r="AJ47" i="19"/>
  <c r="AJ46" i="19"/>
  <c r="AJ45" i="19"/>
  <c r="AJ44" i="19"/>
  <c r="AJ43" i="19"/>
  <c r="AJ42" i="19"/>
  <c r="AJ41" i="19"/>
  <c r="AJ40" i="19"/>
  <c r="AJ39" i="19"/>
  <c r="AJ38" i="19"/>
  <c r="AJ37" i="19"/>
  <c r="AJ36" i="19"/>
  <c r="AJ35" i="19"/>
  <c r="AJ34" i="19"/>
  <c r="AJ33" i="19"/>
  <c r="AJ32" i="19"/>
  <c r="AJ31" i="19"/>
  <c r="AJ30" i="19"/>
  <c r="AJ29" i="19"/>
  <c r="AJ28" i="19"/>
  <c r="AJ27" i="19"/>
  <c r="AJ26" i="19"/>
  <c r="AJ25" i="19"/>
  <c r="AJ24" i="19"/>
  <c r="AJ23" i="19"/>
  <c r="AJ22" i="19"/>
  <c r="AJ21" i="19"/>
  <c r="AJ20" i="19"/>
  <c r="AJ17" i="19"/>
  <c r="AJ16" i="19"/>
  <c r="AJ19" i="19"/>
  <c r="AJ18" i="19"/>
  <c r="AJ15" i="19"/>
  <c r="AJ14" i="19"/>
  <c r="AJ13" i="19"/>
  <c r="AJ12" i="19"/>
  <c r="AJ11" i="19"/>
  <c r="AJ10" i="19"/>
  <c r="AJ7" i="19"/>
  <c r="AJ8" i="19"/>
  <c r="AJ9" i="19"/>
  <c r="AJ6" i="19"/>
  <c r="AJ5" i="19"/>
  <c r="AJ4" i="19"/>
  <c r="AJ3" i="19"/>
  <c r="AJ2" i="19"/>
  <c r="X3" i="19"/>
  <c r="X4" i="19"/>
  <c r="X5" i="19"/>
  <c r="X6" i="19"/>
  <c r="X9" i="19"/>
  <c r="X8" i="19"/>
  <c r="X7" i="19"/>
  <c r="X10" i="19"/>
  <c r="X11" i="19"/>
  <c r="X12" i="19"/>
  <c r="X13" i="19"/>
  <c r="X14" i="19"/>
  <c r="X15" i="19"/>
  <c r="X18" i="19"/>
  <c r="X19" i="19"/>
  <c r="X16" i="19"/>
  <c r="X17" i="19"/>
  <c r="X20" i="19"/>
  <c r="X21" i="19"/>
  <c r="X22" i="19"/>
  <c r="X23" i="19"/>
  <c r="X24" i="19"/>
  <c r="X25" i="19"/>
  <c r="X26" i="19"/>
  <c r="X27" i="19"/>
  <c r="X28" i="19"/>
  <c r="X29" i="19"/>
  <c r="X30" i="19"/>
  <c r="X31" i="19"/>
  <c r="X32" i="19"/>
  <c r="X33" i="19"/>
  <c r="X34" i="19"/>
  <c r="X35" i="19"/>
  <c r="X36" i="19"/>
  <c r="X37" i="19"/>
  <c r="X38" i="19"/>
  <c r="X39" i="19"/>
  <c r="X40" i="19"/>
  <c r="X41" i="19"/>
  <c r="X42" i="19"/>
  <c r="X43" i="19"/>
  <c r="X44" i="19"/>
  <c r="X45" i="19"/>
  <c r="X46" i="19"/>
  <c r="X47" i="19"/>
  <c r="X48" i="19"/>
  <c r="X49" i="19"/>
  <c r="X50" i="19"/>
  <c r="X51" i="19"/>
  <c r="X52" i="19"/>
  <c r="X53" i="19"/>
  <c r="X54" i="19"/>
  <c r="X55" i="19"/>
  <c r="X56" i="19"/>
  <c r="X57" i="19"/>
  <c r="X58" i="19"/>
  <c r="X59" i="19"/>
  <c r="X60" i="19"/>
  <c r="X2" i="19"/>
  <c r="AN3" i="19"/>
  <c r="AN4" i="19"/>
  <c r="AN5" i="19"/>
  <c r="AN6" i="19"/>
  <c r="AN9" i="19"/>
  <c r="AN8" i="19"/>
  <c r="AN7" i="19"/>
  <c r="AN10" i="19"/>
  <c r="AN11" i="19"/>
  <c r="AN12" i="19"/>
  <c r="AN13" i="19"/>
  <c r="AN14" i="19"/>
  <c r="AN15" i="19"/>
  <c r="AN18" i="19"/>
  <c r="AN19" i="19"/>
  <c r="AN16" i="19"/>
  <c r="AN17" i="19"/>
  <c r="AN20" i="19"/>
  <c r="AN21" i="19"/>
  <c r="AN22" i="19"/>
  <c r="AN23" i="19"/>
  <c r="AN24" i="19"/>
  <c r="AN25" i="19"/>
  <c r="AN26" i="19"/>
  <c r="AN27" i="19"/>
  <c r="AN28" i="19"/>
  <c r="AN29" i="19"/>
  <c r="AN30" i="19"/>
  <c r="AN31" i="19"/>
  <c r="AN32" i="19"/>
  <c r="AN33" i="19"/>
  <c r="AN34" i="19"/>
  <c r="AN35" i="19"/>
  <c r="AN36" i="19"/>
  <c r="AN37" i="19"/>
  <c r="AN38" i="19"/>
  <c r="AN39" i="19"/>
  <c r="AN40" i="19"/>
  <c r="AN41" i="19"/>
  <c r="AN42" i="19"/>
  <c r="AN43" i="19"/>
  <c r="AN44" i="19"/>
  <c r="AN45" i="19"/>
  <c r="AN46" i="19"/>
  <c r="AN47" i="19"/>
  <c r="AN48" i="19"/>
  <c r="AN49" i="19"/>
  <c r="AN50" i="19"/>
  <c r="AN51" i="19"/>
  <c r="AN52" i="19"/>
  <c r="AN53" i="19"/>
  <c r="AN54" i="19"/>
  <c r="AN55" i="19"/>
  <c r="AN56" i="19"/>
  <c r="AN57" i="19"/>
  <c r="AN58" i="19"/>
  <c r="AN59" i="19"/>
  <c r="AN60" i="19"/>
  <c r="AN2" i="19"/>
  <c r="AM3" i="19"/>
  <c r="AM4" i="19"/>
  <c r="AM5" i="19"/>
  <c r="AM6" i="19"/>
  <c r="AM9" i="19"/>
  <c r="AM8" i="19"/>
  <c r="AM7" i="19"/>
  <c r="AM10" i="19"/>
  <c r="AM11" i="19"/>
  <c r="AM12" i="19"/>
  <c r="AM13" i="19"/>
  <c r="AM14" i="19"/>
  <c r="AM15" i="19"/>
  <c r="AM18" i="19"/>
  <c r="AM19" i="19"/>
  <c r="AM16" i="19"/>
  <c r="AM17" i="19"/>
  <c r="AM20" i="19"/>
  <c r="AM21" i="19"/>
  <c r="AM22" i="19"/>
  <c r="AM23" i="19"/>
  <c r="AM24" i="19"/>
  <c r="AM25" i="19"/>
  <c r="AM26" i="19"/>
  <c r="AM27" i="19"/>
  <c r="AM28" i="19"/>
  <c r="AM29" i="19"/>
  <c r="AM30" i="19"/>
  <c r="AM31" i="19"/>
  <c r="AM32" i="19"/>
  <c r="AM33" i="19"/>
  <c r="AM34" i="19"/>
  <c r="AM35" i="19"/>
  <c r="AM36" i="19"/>
  <c r="AM37" i="19"/>
  <c r="AM38" i="19"/>
  <c r="AM39" i="19"/>
  <c r="AM40" i="19"/>
  <c r="AM41" i="19"/>
  <c r="AM42" i="19"/>
  <c r="AM43" i="19"/>
  <c r="AM44" i="19"/>
  <c r="AM45" i="19"/>
  <c r="AM46" i="19"/>
  <c r="AM47" i="19"/>
  <c r="AM48" i="19"/>
  <c r="AM49" i="19"/>
  <c r="AM50" i="19"/>
  <c r="AM51" i="19"/>
  <c r="AM52" i="19"/>
  <c r="AM53" i="19"/>
  <c r="AM54" i="19"/>
  <c r="AM55" i="19"/>
  <c r="AM56" i="19"/>
  <c r="AM57" i="19"/>
  <c r="AM58" i="19"/>
  <c r="AM59" i="19"/>
  <c r="AM60" i="19"/>
  <c r="AM2" i="19"/>
  <c r="X3" i="17"/>
  <c r="X5" i="17"/>
  <c r="X11" i="17"/>
  <c r="X12" i="17"/>
  <c r="X4" i="17"/>
  <c r="X6" i="17"/>
  <c r="X13" i="17"/>
  <c r="X10" i="17"/>
  <c r="X7" i="17"/>
  <c r="X8" i="17"/>
  <c r="X9" i="17"/>
  <c r="X14" i="17"/>
  <c r="X16" i="17"/>
  <c r="X22" i="17"/>
  <c r="X15" i="17"/>
  <c r="X17" i="17"/>
  <c r="X23" i="17"/>
  <c r="X24" i="17"/>
  <c r="X21" i="17"/>
  <c r="X18" i="17"/>
  <c r="X19" i="17"/>
  <c r="X20" i="17"/>
  <c r="X25" i="17"/>
  <c r="X26" i="17"/>
  <c r="X27" i="17"/>
  <c r="X28" i="17"/>
  <c r="X29" i="17"/>
  <c r="X30" i="17"/>
  <c r="X31" i="17"/>
  <c r="X32" i="17"/>
  <c r="X34" i="17"/>
  <c r="X33" i="17"/>
  <c r="X35" i="17"/>
  <c r="X36" i="17"/>
  <c r="X37" i="17"/>
  <c r="X38" i="17"/>
  <c r="X39" i="17"/>
  <c r="X40" i="17"/>
  <c r="X41" i="17"/>
  <c r="X43" i="17"/>
  <c r="X42" i="17"/>
  <c r="X44" i="17"/>
  <c r="X45" i="17"/>
  <c r="X2" i="17"/>
  <c r="AJ3" i="17"/>
  <c r="AJ5" i="17"/>
  <c r="AJ11" i="17"/>
  <c r="AJ12" i="17"/>
  <c r="AJ4" i="17"/>
  <c r="AJ6" i="17"/>
  <c r="AJ13" i="17"/>
  <c r="AJ10" i="17"/>
  <c r="AJ7" i="17"/>
  <c r="AJ8" i="17"/>
  <c r="AJ9" i="17"/>
  <c r="AJ14" i="17"/>
  <c r="AJ16" i="17"/>
  <c r="AJ22" i="17"/>
  <c r="AJ15" i="17"/>
  <c r="AJ17" i="17"/>
  <c r="AJ23" i="17"/>
  <c r="AJ24" i="17"/>
  <c r="AJ21" i="17"/>
  <c r="AJ18" i="17"/>
  <c r="AJ19" i="17"/>
  <c r="AJ20" i="17"/>
  <c r="AJ25" i="17"/>
  <c r="AJ26" i="17"/>
  <c r="AJ27" i="17"/>
  <c r="AJ28" i="17"/>
  <c r="AJ29" i="17"/>
  <c r="AJ30" i="17"/>
  <c r="AJ31" i="17"/>
  <c r="AJ32" i="17"/>
  <c r="AJ34" i="17"/>
  <c r="AJ33" i="17"/>
  <c r="AJ35" i="17"/>
  <c r="AJ36" i="17"/>
  <c r="AJ37" i="17"/>
  <c r="AJ38" i="17"/>
  <c r="AJ39" i="17"/>
  <c r="AJ40" i="17"/>
  <c r="AJ41" i="17"/>
  <c r="AJ43" i="17"/>
  <c r="AJ42" i="17"/>
  <c r="AJ44" i="17"/>
  <c r="AJ45" i="17"/>
  <c r="AJ2" i="17"/>
  <c r="S3" i="17"/>
  <c r="T3" i="17" s="1"/>
  <c r="Q3" i="17" s="1"/>
  <c r="U3" i="17"/>
  <c r="Y3" i="17"/>
  <c r="Z3" i="17" s="1"/>
  <c r="AA3" i="17"/>
  <c r="AB3" i="17" s="1"/>
  <c r="AC3" i="17"/>
  <c r="AD3" i="17" s="1"/>
  <c r="AE3" i="17"/>
  <c r="AF3" i="17" s="1"/>
  <c r="AG3" i="17"/>
  <c r="AH3" i="17" s="1"/>
  <c r="AI3" i="17"/>
  <c r="AK3" i="17"/>
  <c r="AL3" i="17"/>
  <c r="AM3" i="17"/>
  <c r="AN3" i="17"/>
  <c r="AO3" i="17"/>
  <c r="S5" i="17"/>
  <c r="T5" i="17" s="1"/>
  <c r="Q5" i="17" s="1"/>
  <c r="U5" i="17"/>
  <c r="Y5" i="17"/>
  <c r="Z5" i="17" s="1"/>
  <c r="AA5" i="17"/>
  <c r="AB5" i="17" s="1"/>
  <c r="AC5" i="17"/>
  <c r="AD5" i="17" s="1"/>
  <c r="AE5" i="17"/>
  <c r="AF5" i="17" s="1"/>
  <c r="AG5" i="17"/>
  <c r="AH5" i="17" s="1"/>
  <c r="AI5" i="17"/>
  <c r="AK5" i="17"/>
  <c r="AL5" i="17"/>
  <c r="AM5" i="17"/>
  <c r="AN5" i="17"/>
  <c r="AO5" i="17"/>
  <c r="S11" i="17"/>
  <c r="T11" i="17" s="1"/>
  <c r="U11" i="17"/>
  <c r="Y11" i="17"/>
  <c r="Z11" i="17" s="1"/>
  <c r="AA11" i="17"/>
  <c r="AB11" i="17" s="1"/>
  <c r="AC11" i="17"/>
  <c r="AD11" i="17" s="1"/>
  <c r="AE11" i="17"/>
  <c r="AF11" i="17" s="1"/>
  <c r="AG11" i="17"/>
  <c r="AH11" i="17" s="1"/>
  <c r="AI11" i="17"/>
  <c r="AK11" i="17"/>
  <c r="AL11" i="17"/>
  <c r="AM11" i="17"/>
  <c r="AN11" i="17"/>
  <c r="AO11" i="17"/>
  <c r="S12" i="17"/>
  <c r="T12" i="17" s="1"/>
  <c r="Q12" i="17" s="1"/>
  <c r="U12" i="17"/>
  <c r="Y12" i="17"/>
  <c r="Z12" i="17" s="1"/>
  <c r="AA12" i="17"/>
  <c r="AB12" i="17" s="1"/>
  <c r="AC12" i="17"/>
  <c r="AD12" i="17" s="1"/>
  <c r="AE12" i="17"/>
  <c r="AF12" i="17" s="1"/>
  <c r="AG12" i="17"/>
  <c r="AH12" i="17" s="1"/>
  <c r="AI12" i="17"/>
  <c r="AK12" i="17"/>
  <c r="AL12" i="17"/>
  <c r="AM12" i="17"/>
  <c r="AN12" i="17"/>
  <c r="AO12" i="17"/>
  <c r="S4" i="17"/>
  <c r="T4" i="17" s="1"/>
  <c r="Q4" i="17" s="1"/>
  <c r="U4" i="17"/>
  <c r="Y4" i="17"/>
  <c r="Z4" i="17" s="1"/>
  <c r="AA4" i="17"/>
  <c r="AB4" i="17" s="1"/>
  <c r="AC4" i="17"/>
  <c r="AD4" i="17" s="1"/>
  <c r="AE4" i="17"/>
  <c r="AF4" i="17" s="1"/>
  <c r="AG4" i="17"/>
  <c r="AH4" i="17" s="1"/>
  <c r="AI4" i="17"/>
  <c r="AK4" i="17"/>
  <c r="AL4" i="17"/>
  <c r="AM4" i="17"/>
  <c r="AN4" i="17"/>
  <c r="AO4" i="17"/>
  <c r="S6" i="17"/>
  <c r="T6" i="17" s="1"/>
  <c r="U6" i="17"/>
  <c r="Y6" i="17"/>
  <c r="Z6" i="17" s="1"/>
  <c r="AA6" i="17"/>
  <c r="AB6" i="17" s="1"/>
  <c r="AC6" i="17"/>
  <c r="AD6" i="17" s="1"/>
  <c r="AE6" i="17"/>
  <c r="AF6" i="17" s="1"/>
  <c r="AG6" i="17"/>
  <c r="AH6" i="17" s="1"/>
  <c r="AI6" i="17"/>
  <c r="AK6" i="17"/>
  <c r="AL6" i="17"/>
  <c r="AM6" i="17"/>
  <c r="AN6" i="17"/>
  <c r="AO6" i="17"/>
  <c r="S13" i="17"/>
  <c r="T13" i="17" s="1"/>
  <c r="Q13" i="17" s="1"/>
  <c r="U13" i="17"/>
  <c r="Y13" i="17"/>
  <c r="Z13" i="17" s="1"/>
  <c r="AA13" i="17"/>
  <c r="AB13" i="17" s="1"/>
  <c r="AC13" i="17"/>
  <c r="AD13" i="17" s="1"/>
  <c r="AE13" i="17"/>
  <c r="AF13" i="17" s="1"/>
  <c r="AG13" i="17"/>
  <c r="AH13" i="17" s="1"/>
  <c r="AI13" i="17"/>
  <c r="AK13" i="17"/>
  <c r="AL13" i="17"/>
  <c r="AM13" i="17"/>
  <c r="AN13" i="17"/>
  <c r="AO13" i="17"/>
  <c r="S10" i="17"/>
  <c r="T10" i="17" s="1"/>
  <c r="U10" i="17"/>
  <c r="Y10" i="17"/>
  <c r="Z10" i="17" s="1"/>
  <c r="AA10" i="17"/>
  <c r="AB10" i="17" s="1"/>
  <c r="AC10" i="17"/>
  <c r="AD10" i="17" s="1"/>
  <c r="AE10" i="17"/>
  <c r="AF10" i="17" s="1"/>
  <c r="AG10" i="17"/>
  <c r="AH10" i="17" s="1"/>
  <c r="AI10" i="17"/>
  <c r="AK10" i="17"/>
  <c r="AL10" i="17"/>
  <c r="AM10" i="17"/>
  <c r="AN10" i="17"/>
  <c r="AO10" i="17"/>
  <c r="S7" i="17"/>
  <c r="T7" i="17" s="1"/>
  <c r="U7" i="17"/>
  <c r="Y7" i="17"/>
  <c r="Z7" i="17" s="1"/>
  <c r="AA7" i="17"/>
  <c r="AB7" i="17" s="1"/>
  <c r="AC7" i="17"/>
  <c r="AD7" i="17" s="1"/>
  <c r="AE7" i="17"/>
  <c r="AF7" i="17" s="1"/>
  <c r="AG7" i="17"/>
  <c r="AH7" i="17" s="1"/>
  <c r="AI7" i="17"/>
  <c r="AK7" i="17"/>
  <c r="AL7" i="17"/>
  <c r="AM7" i="17"/>
  <c r="AN7" i="17"/>
  <c r="AO7" i="17"/>
  <c r="S8" i="17"/>
  <c r="T8" i="17" s="1"/>
  <c r="Q8" i="17" s="1"/>
  <c r="U8" i="17"/>
  <c r="Y8" i="17"/>
  <c r="Z8" i="17" s="1"/>
  <c r="AA8" i="17"/>
  <c r="AB8" i="17" s="1"/>
  <c r="AC8" i="17"/>
  <c r="AD8" i="17" s="1"/>
  <c r="AE8" i="17"/>
  <c r="AF8" i="17" s="1"/>
  <c r="AG8" i="17"/>
  <c r="AH8" i="17" s="1"/>
  <c r="AI8" i="17"/>
  <c r="AK8" i="17"/>
  <c r="AL8" i="17"/>
  <c r="AM8" i="17"/>
  <c r="AN8" i="17"/>
  <c r="AO8" i="17"/>
  <c r="S9" i="17"/>
  <c r="T9" i="17" s="1"/>
  <c r="U9" i="17"/>
  <c r="Y9" i="17"/>
  <c r="Z9" i="17" s="1"/>
  <c r="AA9" i="17"/>
  <c r="AB9" i="17" s="1"/>
  <c r="AC9" i="17"/>
  <c r="AD9" i="17" s="1"/>
  <c r="AE9" i="17"/>
  <c r="AF9" i="17" s="1"/>
  <c r="AG9" i="17"/>
  <c r="AH9" i="17" s="1"/>
  <c r="AI9" i="17"/>
  <c r="AK9" i="17"/>
  <c r="AL9" i="17"/>
  <c r="AM9" i="17"/>
  <c r="AN9" i="17"/>
  <c r="AO9" i="17"/>
  <c r="S14" i="17"/>
  <c r="T14" i="17" s="1"/>
  <c r="Q14" i="17" s="1"/>
  <c r="U14" i="17"/>
  <c r="Y14" i="17"/>
  <c r="Z14" i="17" s="1"/>
  <c r="AA14" i="17"/>
  <c r="AB14" i="17" s="1"/>
  <c r="AC14" i="17"/>
  <c r="AD14" i="17" s="1"/>
  <c r="AE14" i="17"/>
  <c r="AF14" i="17" s="1"/>
  <c r="AG14" i="17"/>
  <c r="AH14" i="17" s="1"/>
  <c r="AI14" i="17"/>
  <c r="AK14" i="17"/>
  <c r="AL14" i="17"/>
  <c r="AM14" i="17"/>
  <c r="AN14" i="17"/>
  <c r="AO14" i="17"/>
  <c r="S16" i="17"/>
  <c r="T16" i="17" s="1"/>
  <c r="U16" i="17"/>
  <c r="Y16" i="17"/>
  <c r="Z16" i="17" s="1"/>
  <c r="AA16" i="17"/>
  <c r="AB16" i="17" s="1"/>
  <c r="AC16" i="17"/>
  <c r="AD16" i="17" s="1"/>
  <c r="AE16" i="17"/>
  <c r="AF16" i="17" s="1"/>
  <c r="AG16" i="17"/>
  <c r="AH16" i="17" s="1"/>
  <c r="AI16" i="17"/>
  <c r="AK16" i="17"/>
  <c r="AL16" i="17"/>
  <c r="AM16" i="17"/>
  <c r="AN16" i="17"/>
  <c r="AO16" i="17"/>
  <c r="S22" i="17"/>
  <c r="T22" i="17" s="1"/>
  <c r="U22" i="17"/>
  <c r="Y22" i="17"/>
  <c r="Z22" i="17" s="1"/>
  <c r="AA22" i="17"/>
  <c r="AB22" i="17" s="1"/>
  <c r="AC22" i="17"/>
  <c r="AD22" i="17" s="1"/>
  <c r="AE22" i="17"/>
  <c r="AF22" i="17" s="1"/>
  <c r="AG22" i="17"/>
  <c r="AH22" i="17" s="1"/>
  <c r="AI22" i="17"/>
  <c r="AK22" i="17"/>
  <c r="AL22" i="17"/>
  <c r="AM22" i="17"/>
  <c r="AN22" i="17"/>
  <c r="AO22" i="17"/>
  <c r="S15" i="17"/>
  <c r="T15" i="17" s="1"/>
  <c r="Q15" i="17" s="1"/>
  <c r="U15" i="17"/>
  <c r="Y15" i="17"/>
  <c r="Z15" i="17" s="1"/>
  <c r="AA15" i="17"/>
  <c r="AB15" i="17" s="1"/>
  <c r="AC15" i="17"/>
  <c r="AD15" i="17" s="1"/>
  <c r="AE15" i="17"/>
  <c r="AF15" i="17" s="1"/>
  <c r="AG15" i="17"/>
  <c r="AH15" i="17" s="1"/>
  <c r="AI15" i="17"/>
  <c r="AK15" i="17"/>
  <c r="AL15" i="17"/>
  <c r="AM15" i="17"/>
  <c r="AN15" i="17"/>
  <c r="AO15" i="17"/>
  <c r="S17" i="17"/>
  <c r="T17" i="17" s="1"/>
  <c r="Q17" i="17" s="1"/>
  <c r="U17" i="17"/>
  <c r="Y17" i="17"/>
  <c r="Z17" i="17" s="1"/>
  <c r="AA17" i="17"/>
  <c r="AB17" i="17" s="1"/>
  <c r="AC17" i="17"/>
  <c r="AD17" i="17" s="1"/>
  <c r="AE17" i="17"/>
  <c r="AF17" i="17" s="1"/>
  <c r="AG17" i="17"/>
  <c r="AH17" i="17" s="1"/>
  <c r="AI17" i="17"/>
  <c r="AK17" i="17"/>
  <c r="AL17" i="17"/>
  <c r="AM17" i="17"/>
  <c r="AN17" i="17"/>
  <c r="AO17" i="17"/>
  <c r="S23" i="17"/>
  <c r="T23" i="17" s="1"/>
  <c r="Q23" i="17" s="1"/>
  <c r="U23" i="17"/>
  <c r="Y23" i="17"/>
  <c r="Z23" i="17" s="1"/>
  <c r="AA23" i="17"/>
  <c r="AB23" i="17" s="1"/>
  <c r="AC23" i="17"/>
  <c r="AD23" i="17" s="1"/>
  <c r="AE23" i="17"/>
  <c r="AF23" i="17" s="1"/>
  <c r="AG23" i="17"/>
  <c r="AH23" i="17" s="1"/>
  <c r="AI23" i="17"/>
  <c r="AK23" i="17"/>
  <c r="AL23" i="17"/>
  <c r="AM23" i="17"/>
  <c r="AN23" i="17"/>
  <c r="AO23" i="17"/>
  <c r="S24" i="17"/>
  <c r="T24" i="17" s="1"/>
  <c r="Q24" i="17" s="1"/>
  <c r="U24" i="17"/>
  <c r="Y24" i="17"/>
  <c r="Z24" i="17" s="1"/>
  <c r="AA24" i="17"/>
  <c r="AB24" i="17" s="1"/>
  <c r="AC24" i="17"/>
  <c r="AD24" i="17" s="1"/>
  <c r="AE24" i="17"/>
  <c r="AF24" i="17" s="1"/>
  <c r="AG24" i="17"/>
  <c r="AH24" i="17" s="1"/>
  <c r="AI24" i="17"/>
  <c r="AK24" i="17"/>
  <c r="AL24" i="17"/>
  <c r="AM24" i="17"/>
  <c r="AN24" i="17"/>
  <c r="AO24" i="17"/>
  <c r="S21" i="17"/>
  <c r="T21" i="17" s="1"/>
  <c r="U21" i="17"/>
  <c r="Y21" i="17"/>
  <c r="Z21" i="17" s="1"/>
  <c r="AA21" i="17"/>
  <c r="AB21" i="17" s="1"/>
  <c r="AC21" i="17"/>
  <c r="AD21" i="17" s="1"/>
  <c r="AE21" i="17"/>
  <c r="AF21" i="17" s="1"/>
  <c r="AG21" i="17"/>
  <c r="AH21" i="17" s="1"/>
  <c r="AI21" i="17"/>
  <c r="AK21" i="17"/>
  <c r="AL21" i="17"/>
  <c r="AM21" i="17"/>
  <c r="AN21" i="17"/>
  <c r="AO21" i="17"/>
  <c r="S18" i="17"/>
  <c r="T18" i="17" s="1"/>
  <c r="Q18" i="17" s="1"/>
  <c r="U18" i="17"/>
  <c r="Y18" i="17"/>
  <c r="Z18" i="17" s="1"/>
  <c r="AA18" i="17"/>
  <c r="AB18" i="17" s="1"/>
  <c r="AC18" i="17"/>
  <c r="AD18" i="17" s="1"/>
  <c r="AE18" i="17"/>
  <c r="AF18" i="17" s="1"/>
  <c r="AG18" i="17"/>
  <c r="AH18" i="17" s="1"/>
  <c r="AI18" i="17"/>
  <c r="AK18" i="17"/>
  <c r="AL18" i="17"/>
  <c r="AM18" i="17"/>
  <c r="AN18" i="17"/>
  <c r="AO18" i="17"/>
  <c r="S19" i="17"/>
  <c r="T19" i="17" s="1"/>
  <c r="Q19" i="17" s="1"/>
  <c r="U19" i="17"/>
  <c r="Y19" i="17"/>
  <c r="Z19" i="17" s="1"/>
  <c r="AA19" i="17"/>
  <c r="AB19" i="17" s="1"/>
  <c r="AC19" i="17"/>
  <c r="AD19" i="17" s="1"/>
  <c r="AE19" i="17"/>
  <c r="AF19" i="17" s="1"/>
  <c r="AG19" i="17"/>
  <c r="AH19" i="17" s="1"/>
  <c r="AI19" i="17"/>
  <c r="AK19" i="17"/>
  <c r="AL19" i="17"/>
  <c r="AM19" i="17"/>
  <c r="AN19" i="17"/>
  <c r="AO19" i="17"/>
  <c r="S20" i="17"/>
  <c r="T20" i="17" s="1"/>
  <c r="U20" i="17"/>
  <c r="Y20" i="17"/>
  <c r="Z20" i="17" s="1"/>
  <c r="AA20" i="17"/>
  <c r="AB20" i="17" s="1"/>
  <c r="AC20" i="17"/>
  <c r="AD20" i="17" s="1"/>
  <c r="AE20" i="17"/>
  <c r="AF20" i="17" s="1"/>
  <c r="AG20" i="17"/>
  <c r="AH20" i="17" s="1"/>
  <c r="AI20" i="17"/>
  <c r="AK20" i="17"/>
  <c r="AL20" i="17"/>
  <c r="AM20" i="17"/>
  <c r="AN20" i="17"/>
  <c r="AO20" i="17"/>
  <c r="S25" i="17"/>
  <c r="T25" i="17" s="1"/>
  <c r="Q25" i="17" s="1"/>
  <c r="U25" i="17"/>
  <c r="Y25" i="17"/>
  <c r="Z25" i="17" s="1"/>
  <c r="AA25" i="17"/>
  <c r="AB25" i="17" s="1"/>
  <c r="AC25" i="17"/>
  <c r="AD25" i="17" s="1"/>
  <c r="AE25" i="17"/>
  <c r="AF25" i="17" s="1"/>
  <c r="AG25" i="17"/>
  <c r="AH25" i="17" s="1"/>
  <c r="AI25" i="17"/>
  <c r="AK25" i="17"/>
  <c r="AL25" i="17"/>
  <c r="AM25" i="17"/>
  <c r="AN25" i="17"/>
  <c r="AO25" i="17"/>
  <c r="S35" i="17"/>
  <c r="T35" i="17" s="1"/>
  <c r="U35" i="17"/>
  <c r="Y35" i="17"/>
  <c r="Z35" i="17" s="1"/>
  <c r="AA35" i="17"/>
  <c r="AB35" i="17" s="1"/>
  <c r="AC35" i="17"/>
  <c r="AD35" i="17" s="1"/>
  <c r="AE35" i="17"/>
  <c r="AF35" i="17" s="1"/>
  <c r="AG35" i="17"/>
  <c r="AH35" i="17" s="1"/>
  <c r="AI35" i="17"/>
  <c r="AK35" i="17"/>
  <c r="AL35" i="17"/>
  <c r="AM35" i="17"/>
  <c r="AN35" i="17"/>
  <c r="AO35" i="17"/>
  <c r="S26" i="17"/>
  <c r="T26" i="17" s="1"/>
  <c r="U26" i="17"/>
  <c r="Y26" i="17"/>
  <c r="Z26" i="17" s="1"/>
  <c r="AA26" i="17"/>
  <c r="AB26" i="17" s="1"/>
  <c r="AC26" i="17"/>
  <c r="AD26" i="17" s="1"/>
  <c r="AE26" i="17"/>
  <c r="AF26" i="17" s="1"/>
  <c r="AG26" i="17"/>
  <c r="AH26" i="17" s="1"/>
  <c r="AI26" i="17"/>
  <c r="AK26" i="17"/>
  <c r="AL26" i="17"/>
  <c r="AM26" i="17"/>
  <c r="AN26" i="17"/>
  <c r="AO26" i="17"/>
  <c r="S36" i="17"/>
  <c r="T36" i="17" s="1"/>
  <c r="Q36" i="17" s="1"/>
  <c r="U36" i="17"/>
  <c r="Y36" i="17"/>
  <c r="Z36" i="17" s="1"/>
  <c r="AA36" i="17"/>
  <c r="AB36" i="17" s="1"/>
  <c r="AC36" i="17"/>
  <c r="AD36" i="17" s="1"/>
  <c r="AE36" i="17"/>
  <c r="AF36" i="17" s="1"/>
  <c r="AG36" i="17"/>
  <c r="AH36" i="17" s="1"/>
  <c r="AI36" i="17"/>
  <c r="AK36" i="17"/>
  <c r="AL36" i="17"/>
  <c r="AM36" i="17"/>
  <c r="AN36" i="17"/>
  <c r="AO36" i="17"/>
  <c r="S27" i="17"/>
  <c r="T27" i="17" s="1"/>
  <c r="U27" i="17"/>
  <c r="Y27" i="17"/>
  <c r="Z27" i="17" s="1"/>
  <c r="AA27" i="17"/>
  <c r="AB27" i="17" s="1"/>
  <c r="AC27" i="17"/>
  <c r="AD27" i="17" s="1"/>
  <c r="AE27" i="17"/>
  <c r="AF27" i="17" s="1"/>
  <c r="AG27" i="17"/>
  <c r="AH27" i="17" s="1"/>
  <c r="AI27" i="17"/>
  <c r="AK27" i="17"/>
  <c r="AL27" i="17"/>
  <c r="AM27" i="17"/>
  <c r="AN27" i="17"/>
  <c r="AO27" i="17"/>
  <c r="S37" i="17"/>
  <c r="T37" i="17" s="1"/>
  <c r="Q37" i="17" s="1"/>
  <c r="U37" i="17"/>
  <c r="Y37" i="17"/>
  <c r="Z37" i="17" s="1"/>
  <c r="AA37" i="17"/>
  <c r="AB37" i="17" s="1"/>
  <c r="AC37" i="17"/>
  <c r="AD37" i="17" s="1"/>
  <c r="AE37" i="17"/>
  <c r="AF37" i="17" s="1"/>
  <c r="AG37" i="17"/>
  <c r="AH37" i="17" s="1"/>
  <c r="AI37" i="17"/>
  <c r="AK37" i="17"/>
  <c r="AL37" i="17"/>
  <c r="AM37" i="17"/>
  <c r="AN37" i="17"/>
  <c r="AO37" i="17"/>
  <c r="S28" i="17"/>
  <c r="T28" i="17" s="1"/>
  <c r="U28" i="17"/>
  <c r="Y28" i="17"/>
  <c r="Z28" i="17" s="1"/>
  <c r="AA28" i="17"/>
  <c r="AB28" i="17" s="1"/>
  <c r="AC28" i="17"/>
  <c r="AD28" i="17" s="1"/>
  <c r="AE28" i="17"/>
  <c r="AF28" i="17" s="1"/>
  <c r="AG28" i="17"/>
  <c r="AH28" i="17" s="1"/>
  <c r="AI28" i="17"/>
  <c r="AK28" i="17"/>
  <c r="AL28" i="17"/>
  <c r="AM28" i="17"/>
  <c r="AN28" i="17"/>
  <c r="AO28" i="17"/>
  <c r="S38" i="17"/>
  <c r="T38" i="17" s="1"/>
  <c r="U38" i="17"/>
  <c r="Y38" i="17"/>
  <c r="Z38" i="17" s="1"/>
  <c r="AA38" i="17"/>
  <c r="AB38" i="17" s="1"/>
  <c r="AC38" i="17"/>
  <c r="AD38" i="17" s="1"/>
  <c r="AE38" i="17"/>
  <c r="AF38" i="17" s="1"/>
  <c r="AG38" i="17"/>
  <c r="AH38" i="17" s="1"/>
  <c r="AI38" i="17"/>
  <c r="AK38" i="17"/>
  <c r="AL38" i="17"/>
  <c r="AM38" i="17"/>
  <c r="AN38" i="17"/>
  <c r="AO38" i="17"/>
  <c r="S29" i="17"/>
  <c r="T29" i="17" s="1"/>
  <c r="Q29" i="17" s="1"/>
  <c r="U29" i="17"/>
  <c r="Y29" i="17"/>
  <c r="Z29" i="17" s="1"/>
  <c r="AA29" i="17"/>
  <c r="AB29" i="17" s="1"/>
  <c r="AC29" i="17"/>
  <c r="AD29" i="17" s="1"/>
  <c r="AE29" i="17"/>
  <c r="AF29" i="17" s="1"/>
  <c r="AG29" i="17"/>
  <c r="AH29" i="17" s="1"/>
  <c r="AI29" i="17"/>
  <c r="AK29" i="17"/>
  <c r="AL29" i="17"/>
  <c r="AM29" i="17"/>
  <c r="AN29" i="17"/>
  <c r="AO29" i="17"/>
  <c r="S39" i="17"/>
  <c r="T39" i="17" s="1"/>
  <c r="Q39" i="17" s="1"/>
  <c r="U39" i="17"/>
  <c r="Y39" i="17"/>
  <c r="Z39" i="17" s="1"/>
  <c r="AA39" i="17"/>
  <c r="AB39" i="17" s="1"/>
  <c r="AC39" i="17"/>
  <c r="AD39" i="17" s="1"/>
  <c r="AE39" i="17"/>
  <c r="AF39" i="17" s="1"/>
  <c r="AG39" i="17"/>
  <c r="AH39" i="17" s="1"/>
  <c r="AI39" i="17"/>
  <c r="AK39" i="17"/>
  <c r="AL39" i="17"/>
  <c r="AM39" i="17"/>
  <c r="AN39" i="17"/>
  <c r="AO39" i="17"/>
  <c r="S30" i="17"/>
  <c r="T30" i="17" s="1"/>
  <c r="Q30" i="17" s="1"/>
  <c r="U30" i="17"/>
  <c r="Y30" i="17"/>
  <c r="Z30" i="17" s="1"/>
  <c r="AA30" i="17"/>
  <c r="AB30" i="17" s="1"/>
  <c r="AC30" i="17"/>
  <c r="AD30" i="17" s="1"/>
  <c r="AE30" i="17"/>
  <c r="AF30" i="17" s="1"/>
  <c r="AG30" i="17"/>
  <c r="AH30" i="17" s="1"/>
  <c r="AI30" i="17"/>
  <c r="AK30" i="17"/>
  <c r="AL30" i="17"/>
  <c r="AM30" i="17"/>
  <c r="AN30" i="17"/>
  <c r="AO30" i="17"/>
  <c r="S40" i="17"/>
  <c r="T40" i="17" s="1"/>
  <c r="Q40" i="17" s="1"/>
  <c r="U40" i="17"/>
  <c r="Y40" i="17"/>
  <c r="Z40" i="17" s="1"/>
  <c r="AA40" i="17"/>
  <c r="AB40" i="17" s="1"/>
  <c r="AC40" i="17"/>
  <c r="AD40" i="17" s="1"/>
  <c r="AE40" i="17"/>
  <c r="AF40" i="17" s="1"/>
  <c r="AG40" i="17"/>
  <c r="AH40" i="17" s="1"/>
  <c r="AI40" i="17"/>
  <c r="AK40" i="17"/>
  <c r="AL40" i="17"/>
  <c r="AM40" i="17"/>
  <c r="AN40" i="17"/>
  <c r="AO40" i="17"/>
  <c r="S31" i="17"/>
  <c r="T31" i="17" s="1"/>
  <c r="U31" i="17"/>
  <c r="Y31" i="17"/>
  <c r="Z31" i="17" s="1"/>
  <c r="AA31" i="17"/>
  <c r="AB31" i="17" s="1"/>
  <c r="AC31" i="17"/>
  <c r="AD31" i="17" s="1"/>
  <c r="AE31" i="17"/>
  <c r="AF31" i="17" s="1"/>
  <c r="AG31" i="17"/>
  <c r="AH31" i="17" s="1"/>
  <c r="AI31" i="17"/>
  <c r="AK31" i="17"/>
  <c r="AL31" i="17"/>
  <c r="AM31" i="17"/>
  <c r="AN31" i="17"/>
  <c r="AO31" i="17"/>
  <c r="S41" i="17"/>
  <c r="T41" i="17" s="1"/>
  <c r="Q41" i="17" s="1"/>
  <c r="U41" i="17"/>
  <c r="Y41" i="17"/>
  <c r="Z41" i="17" s="1"/>
  <c r="AA41" i="17"/>
  <c r="AB41" i="17" s="1"/>
  <c r="AC41" i="17"/>
  <c r="AD41" i="17" s="1"/>
  <c r="AE41" i="17"/>
  <c r="AF41" i="17" s="1"/>
  <c r="AG41" i="17"/>
  <c r="AH41" i="17" s="1"/>
  <c r="AI41" i="17"/>
  <c r="AK41" i="17"/>
  <c r="AL41" i="17"/>
  <c r="AM41" i="17"/>
  <c r="AN41" i="17"/>
  <c r="AO41" i="17"/>
  <c r="S32" i="17"/>
  <c r="T32" i="17" s="1"/>
  <c r="Q32" i="17" s="1"/>
  <c r="U32" i="17"/>
  <c r="Y32" i="17"/>
  <c r="Z32" i="17" s="1"/>
  <c r="AA32" i="17"/>
  <c r="AB32" i="17" s="1"/>
  <c r="AC32" i="17"/>
  <c r="AD32" i="17" s="1"/>
  <c r="AE32" i="17"/>
  <c r="AF32" i="17" s="1"/>
  <c r="AG32" i="17"/>
  <c r="AH32" i="17" s="1"/>
  <c r="AI32" i="17"/>
  <c r="AK32" i="17"/>
  <c r="AL32" i="17"/>
  <c r="AM32" i="17"/>
  <c r="AN32" i="17"/>
  <c r="AO32" i="17"/>
  <c r="S43" i="17"/>
  <c r="T43" i="17" s="1"/>
  <c r="U43" i="17"/>
  <c r="Y43" i="17"/>
  <c r="Z43" i="17" s="1"/>
  <c r="AA43" i="17"/>
  <c r="AB43" i="17" s="1"/>
  <c r="AC43" i="17"/>
  <c r="AD43" i="17" s="1"/>
  <c r="AE43" i="17"/>
  <c r="AF43" i="17" s="1"/>
  <c r="AG43" i="17"/>
  <c r="AH43" i="17" s="1"/>
  <c r="AI43" i="17"/>
  <c r="AK43" i="17"/>
  <c r="AL43" i="17"/>
  <c r="AM43" i="17"/>
  <c r="AN43" i="17"/>
  <c r="AO43" i="17"/>
  <c r="S34" i="17"/>
  <c r="T34" i="17" s="1"/>
  <c r="Q34" i="17" s="1"/>
  <c r="U34" i="17"/>
  <c r="Y34" i="17"/>
  <c r="Z34" i="17" s="1"/>
  <c r="AA34" i="17"/>
  <c r="AB34" i="17" s="1"/>
  <c r="AC34" i="17"/>
  <c r="AD34" i="17" s="1"/>
  <c r="AE34" i="17"/>
  <c r="AF34" i="17" s="1"/>
  <c r="AG34" i="17"/>
  <c r="AH34" i="17" s="1"/>
  <c r="AI34" i="17"/>
  <c r="AK34" i="17"/>
  <c r="AL34" i="17"/>
  <c r="AM34" i="17"/>
  <c r="AN34" i="17"/>
  <c r="AO34" i="17"/>
  <c r="S42" i="17"/>
  <c r="T42" i="17" s="1"/>
  <c r="U42" i="17"/>
  <c r="Y42" i="17"/>
  <c r="Z42" i="17" s="1"/>
  <c r="AA42" i="17"/>
  <c r="AB42" i="17" s="1"/>
  <c r="AC42" i="17"/>
  <c r="AD42" i="17" s="1"/>
  <c r="AE42" i="17"/>
  <c r="AF42" i="17" s="1"/>
  <c r="AG42" i="17"/>
  <c r="AH42" i="17" s="1"/>
  <c r="AI42" i="17"/>
  <c r="AK42" i="17"/>
  <c r="AL42" i="17"/>
  <c r="AM42" i="17"/>
  <c r="AN42" i="17"/>
  <c r="AO42" i="17"/>
  <c r="S33" i="17"/>
  <c r="T33" i="17" s="1"/>
  <c r="U33" i="17"/>
  <c r="Y33" i="17"/>
  <c r="Z33" i="17" s="1"/>
  <c r="AA33" i="17"/>
  <c r="AB33" i="17" s="1"/>
  <c r="AC33" i="17"/>
  <c r="AD33" i="17" s="1"/>
  <c r="AE33" i="17"/>
  <c r="AF33" i="17" s="1"/>
  <c r="AG33" i="17"/>
  <c r="AH33" i="17" s="1"/>
  <c r="AI33" i="17"/>
  <c r="AK33" i="17"/>
  <c r="AL33" i="17"/>
  <c r="AM33" i="17"/>
  <c r="AN33" i="17"/>
  <c r="AO33" i="17"/>
  <c r="S44" i="17"/>
  <c r="T44" i="17" s="1"/>
  <c r="Q44" i="17" s="1"/>
  <c r="U44" i="17"/>
  <c r="Y44" i="17"/>
  <c r="Z44" i="17" s="1"/>
  <c r="AA44" i="17"/>
  <c r="AB44" i="17" s="1"/>
  <c r="AC44" i="17"/>
  <c r="AD44" i="17" s="1"/>
  <c r="AE44" i="17"/>
  <c r="AF44" i="17" s="1"/>
  <c r="AG44" i="17"/>
  <c r="AH44" i="17" s="1"/>
  <c r="AI44" i="17"/>
  <c r="AK44" i="17"/>
  <c r="AL44" i="17"/>
  <c r="AM44" i="17"/>
  <c r="AN44" i="17"/>
  <c r="AO44" i="17"/>
  <c r="S45" i="17"/>
  <c r="T45" i="17" s="1"/>
  <c r="U45" i="17"/>
  <c r="Y45" i="17"/>
  <c r="Z45" i="17" s="1"/>
  <c r="AA45" i="17"/>
  <c r="AB45" i="17" s="1"/>
  <c r="AC45" i="17"/>
  <c r="AD45" i="17" s="1"/>
  <c r="AE45" i="17"/>
  <c r="AF45" i="17" s="1"/>
  <c r="AG45" i="17"/>
  <c r="AH45" i="17" s="1"/>
  <c r="AI45" i="17"/>
  <c r="AK45" i="17"/>
  <c r="AL45" i="17"/>
  <c r="AM45" i="17"/>
  <c r="AN45" i="17"/>
  <c r="AO45" i="17"/>
  <c r="Q45" i="17" l="1"/>
  <c r="Q27" i="17"/>
  <c r="Q9" i="17"/>
  <c r="Q43" i="17"/>
  <c r="Q20" i="17"/>
  <c r="Q6" i="17"/>
  <c r="Q28" i="17"/>
  <c r="Q16" i="17"/>
  <c r="Q42" i="17"/>
  <c r="Q35" i="17"/>
  <c r="Q10" i="17"/>
  <c r="Q31" i="17"/>
  <c r="Q21" i="17"/>
  <c r="Q11" i="17"/>
  <c r="Q38" i="17"/>
  <c r="Q22" i="17"/>
  <c r="Q33" i="17"/>
  <c r="Q26" i="17"/>
  <c r="Q7" i="17"/>
  <c r="R26" i="1"/>
  <c r="R19" i="1"/>
  <c r="R15" i="1"/>
  <c r="R27" i="1"/>
  <c r="R20" i="1"/>
  <c r="R21" i="1"/>
  <c r="R13" i="1"/>
  <c r="R8" i="1"/>
  <c r="R25" i="1"/>
  <c r="R18" i="1"/>
  <c r="R12" i="1"/>
  <c r="R7" i="1"/>
  <c r="R17" i="1"/>
  <c r="R24" i="1"/>
  <c r="R16" i="1"/>
  <c r="R6" i="1"/>
  <c r="R11" i="1"/>
  <c r="R5" i="1"/>
  <c r="R28" i="1"/>
  <c r="R23" i="1"/>
  <c r="R4" i="1"/>
  <c r="R10" i="1"/>
  <c r="R22" i="1"/>
  <c r="R3" i="1"/>
  <c r="R14" i="1"/>
  <c r="R9" i="1"/>
  <c r="R24" i="17"/>
  <c r="R5" i="17"/>
  <c r="R44" i="17"/>
  <c r="R45" i="17"/>
  <c r="R28" i="17"/>
  <c r="R16" i="17"/>
  <c r="R38" i="17"/>
  <c r="R22" i="17"/>
  <c r="R30" i="17"/>
  <c r="R23" i="17"/>
  <c r="R31" i="17"/>
  <c r="R21" i="17"/>
  <c r="R11" i="17"/>
  <c r="R41" i="17"/>
  <c r="R18" i="17"/>
  <c r="R12" i="17"/>
  <c r="R19" i="17"/>
  <c r="R4" i="17"/>
  <c r="R40" i="17"/>
  <c r="R20" i="17"/>
  <c r="R6" i="17"/>
  <c r="R43" i="17"/>
  <c r="R34" i="17"/>
  <c r="R25" i="17"/>
  <c r="R13" i="17"/>
  <c r="R32" i="17"/>
  <c r="R42" i="17"/>
  <c r="R10" i="17"/>
  <c r="R35" i="17"/>
  <c r="R33" i="17"/>
  <c r="R26" i="17"/>
  <c r="R7" i="17"/>
  <c r="R36" i="17"/>
  <c r="R8" i="17"/>
  <c r="R27" i="17"/>
  <c r="R9" i="17"/>
  <c r="R37" i="17"/>
  <c r="R14" i="17"/>
  <c r="R29" i="17"/>
  <c r="R15" i="17"/>
  <c r="R39" i="17"/>
  <c r="R17" i="17"/>
  <c r="R3" i="17"/>
  <c r="U2" i="17"/>
  <c r="T6" i="16"/>
  <c r="T5" i="16"/>
  <c r="T8" i="16"/>
  <c r="T9" i="16"/>
  <c r="T10" i="16"/>
  <c r="T11" i="16"/>
  <c r="T14" i="16"/>
  <c r="T15" i="16"/>
  <c r="T12" i="16"/>
  <c r="T13" i="16"/>
  <c r="T22" i="16"/>
  <c r="T23" i="16"/>
  <c r="T24" i="16"/>
  <c r="T25" i="16"/>
  <c r="T16" i="16"/>
  <c r="T17" i="16"/>
  <c r="T18" i="16"/>
  <c r="T19" i="16"/>
  <c r="T20" i="16"/>
  <c r="T21" i="16"/>
  <c r="T26" i="16"/>
  <c r="T3" i="16"/>
  <c r="T4" i="16"/>
  <c r="T7" i="16"/>
  <c r="T27" i="16"/>
  <c r="T28" i="16"/>
  <c r="T2" i="16"/>
  <c r="T3" i="15"/>
  <c r="T5" i="15"/>
  <c r="T4" i="15"/>
  <c r="T6" i="15"/>
  <c r="T7" i="15"/>
  <c r="T8" i="15"/>
  <c r="T9" i="15"/>
  <c r="T10" i="15"/>
  <c r="T11" i="15"/>
  <c r="T12" i="15"/>
  <c r="T13" i="15"/>
  <c r="T14" i="15"/>
  <c r="T15" i="15"/>
  <c r="T16" i="15"/>
  <c r="T18" i="15"/>
  <c r="T19" i="15"/>
  <c r="T20" i="15"/>
  <c r="T21" i="15"/>
  <c r="T17" i="15"/>
  <c r="T22" i="15"/>
  <c r="T23" i="15"/>
  <c r="T2" i="15"/>
  <c r="T3" i="14"/>
  <c r="T5" i="14"/>
  <c r="T4" i="14"/>
  <c r="T6" i="14"/>
  <c r="T7" i="14"/>
  <c r="T8" i="14"/>
  <c r="T22" i="14"/>
  <c r="T9" i="14"/>
  <c r="T10" i="14"/>
  <c r="T11" i="14"/>
  <c r="T12" i="14"/>
  <c r="T13" i="14"/>
  <c r="T14" i="14"/>
  <c r="T15" i="14"/>
  <c r="T16" i="14"/>
  <c r="T17" i="14"/>
  <c r="T18" i="14"/>
  <c r="T19" i="14"/>
  <c r="T20" i="14"/>
  <c r="T21" i="14"/>
  <c r="T23" i="14"/>
  <c r="T24" i="14"/>
  <c r="T2" i="14"/>
  <c r="T3" i="13"/>
  <c r="T4" i="13"/>
  <c r="T5" i="13"/>
  <c r="T6" i="13"/>
  <c r="T7" i="13"/>
  <c r="T8" i="13"/>
  <c r="T9" i="13"/>
  <c r="T10" i="13"/>
  <c r="T11" i="13"/>
  <c r="T12" i="13"/>
  <c r="T13" i="13"/>
  <c r="T14" i="13"/>
  <c r="T15" i="13"/>
  <c r="T16" i="13"/>
  <c r="T17" i="13"/>
  <c r="T18" i="13"/>
  <c r="T19" i="13"/>
  <c r="T20" i="13"/>
  <c r="T21" i="13"/>
  <c r="T22" i="13"/>
  <c r="T23" i="13"/>
  <c r="T24" i="13"/>
  <c r="T25" i="13"/>
  <c r="T26" i="13"/>
  <c r="T27" i="13"/>
  <c r="T28" i="13"/>
  <c r="T2" i="13"/>
  <c r="T3" i="12"/>
  <c r="T8" i="12"/>
  <c r="T5" i="12"/>
  <c r="T6" i="12"/>
  <c r="T7" i="12"/>
  <c r="T4" i="12"/>
  <c r="T9" i="12"/>
  <c r="T10" i="12"/>
  <c r="T11" i="12"/>
  <c r="T12" i="12"/>
  <c r="T17" i="12"/>
  <c r="T18" i="12"/>
  <c r="T23" i="12"/>
  <c r="T24" i="12"/>
  <c r="T25" i="12"/>
  <c r="T26" i="12"/>
  <c r="T27" i="12"/>
  <c r="T28" i="12"/>
  <c r="T13" i="12"/>
  <c r="T14" i="12"/>
  <c r="T29" i="12"/>
  <c r="T30" i="12"/>
  <c r="T34" i="12"/>
  <c r="T35" i="12"/>
  <c r="T21" i="12"/>
  <c r="T22" i="12"/>
  <c r="T31" i="12"/>
  <c r="T32" i="12"/>
  <c r="T15" i="12"/>
  <c r="T16" i="12"/>
  <c r="T19" i="12"/>
  <c r="T20" i="12"/>
  <c r="T33" i="12"/>
  <c r="T36" i="12"/>
  <c r="T37" i="12"/>
  <c r="T2" i="12"/>
  <c r="T3" i="11"/>
  <c r="T5" i="11"/>
  <c r="T7" i="11"/>
  <c r="T4" i="11"/>
  <c r="T6" i="11"/>
  <c r="T8" i="11"/>
  <c r="T9" i="11"/>
  <c r="T10" i="11"/>
  <c r="T11" i="11"/>
  <c r="T12" i="11"/>
  <c r="T13" i="11"/>
  <c r="T14" i="11"/>
  <c r="T15" i="11"/>
  <c r="T22" i="11"/>
  <c r="T23" i="11"/>
  <c r="T16" i="11"/>
  <c r="T17" i="11"/>
  <c r="T24" i="11"/>
  <c r="T25" i="11"/>
  <c r="T18" i="11"/>
  <c r="T19" i="11"/>
  <c r="T20" i="11"/>
  <c r="T21" i="11"/>
  <c r="T26" i="11"/>
  <c r="T27" i="11"/>
  <c r="T2" i="11"/>
  <c r="T2" i="10"/>
  <c r="T3" i="7"/>
  <c r="T6" i="7"/>
  <c r="T5" i="7"/>
  <c r="T4" i="7"/>
  <c r="T7" i="7"/>
  <c r="T8" i="7"/>
  <c r="T9" i="7"/>
  <c r="T10" i="7"/>
  <c r="T11" i="7"/>
  <c r="T12" i="7"/>
  <c r="T13" i="7"/>
  <c r="T14" i="7"/>
  <c r="T15" i="7"/>
  <c r="T16" i="7"/>
  <c r="T17" i="7"/>
  <c r="T18" i="7"/>
  <c r="T19" i="7"/>
  <c r="T20" i="7"/>
  <c r="T21" i="7"/>
  <c r="T22" i="7"/>
  <c r="T23" i="7"/>
  <c r="T24" i="7"/>
  <c r="T25" i="7"/>
  <c r="T2" i="7"/>
  <c r="T3" i="6"/>
  <c r="U3" i="6" s="1"/>
  <c r="V3" i="6"/>
  <c r="Z3" i="6"/>
  <c r="AA3" i="6" s="1"/>
  <c r="AB3" i="6"/>
  <c r="AC3" i="6" s="1"/>
  <c r="AD3" i="6"/>
  <c r="AE3" i="6" s="1"/>
  <c r="AF3" i="6"/>
  <c r="AG3" i="6" s="1"/>
  <c r="AH3" i="6"/>
  <c r="AI3" i="6" s="1"/>
  <c r="AJ3" i="6"/>
  <c r="AL3" i="6"/>
  <c r="AM3" i="6"/>
  <c r="AN3" i="6"/>
  <c r="AO3" i="6"/>
  <c r="AP3" i="6"/>
  <c r="AQ3" i="6"/>
  <c r="T6" i="6"/>
  <c r="U6" i="6" s="1"/>
  <c r="R6" i="6" s="1"/>
  <c r="V6" i="6"/>
  <c r="Z6" i="6"/>
  <c r="AA6" i="6" s="1"/>
  <c r="AB6" i="6"/>
  <c r="AC6" i="6" s="1"/>
  <c r="AD6" i="6"/>
  <c r="AE6" i="6" s="1"/>
  <c r="AF6" i="6"/>
  <c r="AG6" i="6" s="1"/>
  <c r="AH6" i="6"/>
  <c r="AI6" i="6" s="1"/>
  <c r="AJ6" i="6"/>
  <c r="AL6" i="6"/>
  <c r="AM6" i="6"/>
  <c r="AN6" i="6"/>
  <c r="AO6" i="6"/>
  <c r="AP6" i="6"/>
  <c r="AQ6" i="6"/>
  <c r="T4" i="6"/>
  <c r="U4" i="6" s="1"/>
  <c r="R4" i="6" s="1"/>
  <c r="V4" i="6"/>
  <c r="Z4" i="6"/>
  <c r="AA4" i="6" s="1"/>
  <c r="AB4" i="6"/>
  <c r="AC4" i="6" s="1"/>
  <c r="AD4" i="6"/>
  <c r="AE4" i="6" s="1"/>
  <c r="AF4" i="6"/>
  <c r="AG4" i="6" s="1"/>
  <c r="AH4" i="6"/>
  <c r="AI4" i="6" s="1"/>
  <c r="AJ4" i="6"/>
  <c r="AL4" i="6"/>
  <c r="AM4" i="6"/>
  <c r="AN4" i="6"/>
  <c r="AO4" i="6"/>
  <c r="AP4" i="6"/>
  <c r="AQ4" i="6"/>
  <c r="T5" i="6"/>
  <c r="U5" i="6" s="1"/>
  <c r="R5" i="6" s="1"/>
  <c r="V5" i="6"/>
  <c r="Z5" i="6"/>
  <c r="AA5" i="6" s="1"/>
  <c r="AB5" i="6"/>
  <c r="AC5" i="6" s="1"/>
  <c r="AD5" i="6"/>
  <c r="AE5" i="6" s="1"/>
  <c r="AF5" i="6"/>
  <c r="AG5" i="6" s="1"/>
  <c r="AH5" i="6"/>
  <c r="AI5" i="6" s="1"/>
  <c r="AJ5" i="6"/>
  <c r="AL5" i="6"/>
  <c r="AM5" i="6"/>
  <c r="AN5" i="6"/>
  <c r="AO5" i="6"/>
  <c r="AP5" i="6"/>
  <c r="AQ5" i="6"/>
  <c r="T7" i="6"/>
  <c r="U7" i="6" s="1"/>
  <c r="R7" i="6" s="1"/>
  <c r="V7" i="6"/>
  <c r="Z7" i="6"/>
  <c r="AA7" i="6" s="1"/>
  <c r="AB7" i="6"/>
  <c r="AC7" i="6" s="1"/>
  <c r="AD7" i="6"/>
  <c r="AE7" i="6" s="1"/>
  <c r="AF7" i="6"/>
  <c r="AG7" i="6" s="1"/>
  <c r="AH7" i="6"/>
  <c r="AI7" i="6" s="1"/>
  <c r="AJ7" i="6"/>
  <c r="AL7" i="6"/>
  <c r="AM7" i="6"/>
  <c r="AN7" i="6"/>
  <c r="AO7" i="6"/>
  <c r="AP7" i="6"/>
  <c r="AQ7" i="6"/>
  <c r="T8" i="6"/>
  <c r="U8" i="6" s="1"/>
  <c r="R8" i="6" s="1"/>
  <c r="V8" i="6"/>
  <c r="Z8" i="6"/>
  <c r="AA8" i="6" s="1"/>
  <c r="AB8" i="6"/>
  <c r="AC8" i="6" s="1"/>
  <c r="AD8" i="6"/>
  <c r="AE8" i="6" s="1"/>
  <c r="AF8" i="6"/>
  <c r="AG8" i="6" s="1"/>
  <c r="AH8" i="6"/>
  <c r="AI8" i="6" s="1"/>
  <c r="AJ8" i="6"/>
  <c r="AL8" i="6"/>
  <c r="AM8" i="6"/>
  <c r="AN8" i="6"/>
  <c r="AO8" i="6"/>
  <c r="AP8" i="6"/>
  <c r="AQ8" i="6"/>
  <c r="T9" i="6"/>
  <c r="U9" i="6" s="1"/>
  <c r="R9" i="6" s="1"/>
  <c r="V9" i="6"/>
  <c r="Z9" i="6"/>
  <c r="AA9" i="6" s="1"/>
  <c r="AB9" i="6"/>
  <c r="AC9" i="6" s="1"/>
  <c r="AD9" i="6"/>
  <c r="AE9" i="6" s="1"/>
  <c r="AF9" i="6"/>
  <c r="AG9" i="6" s="1"/>
  <c r="AH9" i="6"/>
  <c r="AI9" i="6" s="1"/>
  <c r="AJ9" i="6"/>
  <c r="AL9" i="6"/>
  <c r="AM9" i="6"/>
  <c r="AN9" i="6"/>
  <c r="AO9" i="6"/>
  <c r="AP9" i="6"/>
  <c r="AQ9" i="6"/>
  <c r="T10" i="6"/>
  <c r="U10" i="6" s="1"/>
  <c r="V10" i="6"/>
  <c r="Z10" i="6"/>
  <c r="AA10" i="6" s="1"/>
  <c r="AB10" i="6"/>
  <c r="AC10" i="6" s="1"/>
  <c r="AD10" i="6"/>
  <c r="AE10" i="6" s="1"/>
  <c r="AF10" i="6"/>
  <c r="AG10" i="6" s="1"/>
  <c r="AH10" i="6"/>
  <c r="AI10" i="6" s="1"/>
  <c r="AJ10" i="6"/>
  <c r="AL10" i="6"/>
  <c r="AM10" i="6"/>
  <c r="AN10" i="6"/>
  <c r="AO10" i="6"/>
  <c r="AP10" i="6"/>
  <c r="AQ10" i="6"/>
  <c r="T11" i="6"/>
  <c r="U11" i="6" s="1"/>
  <c r="V11" i="6"/>
  <c r="Z11" i="6"/>
  <c r="AA11" i="6" s="1"/>
  <c r="AB11" i="6"/>
  <c r="AC11" i="6"/>
  <c r="AD11" i="6"/>
  <c r="AE11" i="6" s="1"/>
  <c r="AF11" i="6"/>
  <c r="AG11" i="6" s="1"/>
  <c r="AH11" i="6"/>
  <c r="AI11" i="6" s="1"/>
  <c r="AJ11" i="6"/>
  <c r="AL11" i="6"/>
  <c r="AM11" i="6"/>
  <c r="AN11" i="6"/>
  <c r="AO11" i="6"/>
  <c r="AP11" i="6"/>
  <c r="AQ11" i="6"/>
  <c r="T12" i="6"/>
  <c r="U12" i="6" s="1"/>
  <c r="R12" i="6" s="1"/>
  <c r="V12" i="6"/>
  <c r="Z12" i="6"/>
  <c r="AA12" i="6" s="1"/>
  <c r="AB12" i="6"/>
  <c r="AC12" i="6" s="1"/>
  <c r="AD12" i="6"/>
  <c r="AE12" i="6" s="1"/>
  <c r="AF12" i="6"/>
  <c r="AG12" i="6" s="1"/>
  <c r="AH12" i="6"/>
  <c r="AI12" i="6" s="1"/>
  <c r="AJ12" i="6"/>
  <c r="AL12" i="6"/>
  <c r="AM12" i="6"/>
  <c r="AN12" i="6"/>
  <c r="AO12" i="6"/>
  <c r="AP12" i="6"/>
  <c r="AQ12" i="6"/>
  <c r="T13" i="6"/>
  <c r="U13" i="6" s="1"/>
  <c r="R13" i="6" s="1"/>
  <c r="V13" i="6"/>
  <c r="Z13" i="6"/>
  <c r="AA13" i="6" s="1"/>
  <c r="AB13" i="6"/>
  <c r="AC13" i="6" s="1"/>
  <c r="AD13" i="6"/>
  <c r="AE13" i="6" s="1"/>
  <c r="AF13" i="6"/>
  <c r="AG13" i="6" s="1"/>
  <c r="AH13" i="6"/>
  <c r="AI13" i="6" s="1"/>
  <c r="AJ13" i="6"/>
  <c r="AL13" i="6"/>
  <c r="AM13" i="6"/>
  <c r="AN13" i="6"/>
  <c r="AO13" i="6"/>
  <c r="AP13" i="6"/>
  <c r="AQ13" i="6"/>
  <c r="T14" i="6"/>
  <c r="U14" i="6" s="1"/>
  <c r="R14" i="6" s="1"/>
  <c r="V14" i="6"/>
  <c r="Z14" i="6"/>
  <c r="AA14" i="6" s="1"/>
  <c r="AB14" i="6"/>
  <c r="AC14" i="6" s="1"/>
  <c r="AD14" i="6"/>
  <c r="AE14" i="6" s="1"/>
  <c r="AF14" i="6"/>
  <c r="AG14" i="6" s="1"/>
  <c r="AH14" i="6"/>
  <c r="AI14" i="6" s="1"/>
  <c r="AJ14" i="6"/>
  <c r="AL14" i="6"/>
  <c r="AM14" i="6"/>
  <c r="AN14" i="6"/>
  <c r="AO14" i="6"/>
  <c r="AP14" i="6"/>
  <c r="AQ14" i="6"/>
  <c r="T15" i="6"/>
  <c r="U15" i="6" s="1"/>
  <c r="R15" i="6" s="1"/>
  <c r="V15" i="6"/>
  <c r="Z15" i="6"/>
  <c r="AA15" i="6" s="1"/>
  <c r="AB15" i="6"/>
  <c r="AC15" i="6" s="1"/>
  <c r="AD15" i="6"/>
  <c r="AE15" i="6" s="1"/>
  <c r="AF15" i="6"/>
  <c r="AG15" i="6" s="1"/>
  <c r="AH15" i="6"/>
  <c r="AI15" i="6" s="1"/>
  <c r="AJ15" i="6"/>
  <c r="AL15" i="6"/>
  <c r="AM15" i="6"/>
  <c r="AN15" i="6"/>
  <c r="AO15" i="6"/>
  <c r="AP15" i="6"/>
  <c r="AQ15" i="6"/>
  <c r="T18" i="6"/>
  <c r="U18" i="6" s="1"/>
  <c r="R18" i="6" s="1"/>
  <c r="V18" i="6"/>
  <c r="Z18" i="6"/>
  <c r="AA18" i="6" s="1"/>
  <c r="AB18" i="6"/>
  <c r="AC18" i="6" s="1"/>
  <c r="AD18" i="6"/>
  <c r="AE18" i="6" s="1"/>
  <c r="AF18" i="6"/>
  <c r="AG18" i="6" s="1"/>
  <c r="AH18" i="6"/>
  <c r="AI18" i="6" s="1"/>
  <c r="AJ18" i="6"/>
  <c r="AL18" i="6"/>
  <c r="AM18" i="6"/>
  <c r="AN18" i="6"/>
  <c r="AO18" i="6"/>
  <c r="AP18" i="6"/>
  <c r="AQ18" i="6"/>
  <c r="T19" i="6"/>
  <c r="U19" i="6" s="1"/>
  <c r="R19" i="6" s="1"/>
  <c r="V19" i="6"/>
  <c r="Z19" i="6"/>
  <c r="AA19" i="6"/>
  <c r="AB19" i="6"/>
  <c r="AC19" i="6" s="1"/>
  <c r="AD19" i="6"/>
  <c r="AE19" i="6" s="1"/>
  <c r="AF19" i="6"/>
  <c r="AG19" i="6" s="1"/>
  <c r="AH19" i="6"/>
  <c r="AI19" i="6" s="1"/>
  <c r="AJ19" i="6"/>
  <c r="AL19" i="6"/>
  <c r="AM19" i="6"/>
  <c r="AN19" i="6"/>
  <c r="AO19" i="6"/>
  <c r="AP19" i="6"/>
  <c r="AQ19" i="6"/>
  <c r="T20" i="6"/>
  <c r="U20" i="6"/>
  <c r="R20" i="6" s="1"/>
  <c r="V20" i="6"/>
  <c r="Z20" i="6"/>
  <c r="AA20" i="6" s="1"/>
  <c r="AB20" i="6"/>
  <c r="AC20" i="6" s="1"/>
  <c r="AD20" i="6"/>
  <c r="AE20" i="6" s="1"/>
  <c r="AF20" i="6"/>
  <c r="AG20" i="6" s="1"/>
  <c r="AH20" i="6"/>
  <c r="AI20" i="6" s="1"/>
  <c r="AJ20" i="6"/>
  <c r="AL20" i="6"/>
  <c r="AM20" i="6"/>
  <c r="AN20" i="6"/>
  <c r="AO20" i="6"/>
  <c r="AP20" i="6"/>
  <c r="AQ20" i="6"/>
  <c r="T21" i="6"/>
  <c r="U21" i="6"/>
  <c r="R21" i="6" s="1"/>
  <c r="V21" i="6"/>
  <c r="Z21" i="6"/>
  <c r="AA21" i="6" s="1"/>
  <c r="AB21" i="6"/>
  <c r="AC21" i="6"/>
  <c r="AD21" i="6"/>
  <c r="AE21" i="6" s="1"/>
  <c r="AF21" i="6"/>
  <c r="AG21" i="6" s="1"/>
  <c r="AH21" i="6"/>
  <c r="AI21" i="6" s="1"/>
  <c r="AJ21" i="6"/>
  <c r="AL21" i="6"/>
  <c r="AM21" i="6"/>
  <c r="AN21" i="6"/>
  <c r="AO21" i="6"/>
  <c r="AP21" i="6"/>
  <c r="AQ21" i="6"/>
  <c r="T22" i="6"/>
  <c r="U22" i="6"/>
  <c r="R22" i="6" s="1"/>
  <c r="V22" i="6"/>
  <c r="Z22" i="6"/>
  <c r="AA22" i="6" s="1"/>
  <c r="AB22" i="6"/>
  <c r="AC22" i="6" s="1"/>
  <c r="AD22" i="6"/>
  <c r="AE22" i="6" s="1"/>
  <c r="AF22" i="6"/>
  <c r="AG22" i="6" s="1"/>
  <c r="AH22" i="6"/>
  <c r="AI22" i="6" s="1"/>
  <c r="AJ22" i="6"/>
  <c r="AL22" i="6"/>
  <c r="AM22" i="6"/>
  <c r="AN22" i="6"/>
  <c r="AO22" i="6"/>
  <c r="AP22" i="6"/>
  <c r="AQ22" i="6"/>
  <c r="T23" i="6"/>
  <c r="U23" i="6" s="1"/>
  <c r="R23" i="6" s="1"/>
  <c r="V23" i="6"/>
  <c r="Z23" i="6"/>
  <c r="AA23" i="6" s="1"/>
  <c r="AB23" i="6"/>
  <c r="AC23" i="6" s="1"/>
  <c r="AD23" i="6"/>
  <c r="AE23" i="6" s="1"/>
  <c r="AF23" i="6"/>
  <c r="AG23" i="6" s="1"/>
  <c r="AH23" i="6"/>
  <c r="AI23" i="6" s="1"/>
  <c r="AJ23" i="6"/>
  <c r="AL23" i="6"/>
  <c r="AM23" i="6"/>
  <c r="AN23" i="6"/>
  <c r="AO23" i="6"/>
  <c r="AP23" i="6"/>
  <c r="AQ23" i="6"/>
  <c r="T24" i="6"/>
  <c r="U24" i="6" s="1"/>
  <c r="V24" i="6"/>
  <c r="Z24" i="6"/>
  <c r="AA24" i="6" s="1"/>
  <c r="AB24" i="6"/>
  <c r="AC24" i="6" s="1"/>
  <c r="AD24" i="6"/>
  <c r="AE24" i="6" s="1"/>
  <c r="AF24" i="6"/>
  <c r="AG24" i="6" s="1"/>
  <c r="AH24" i="6"/>
  <c r="AI24" i="6" s="1"/>
  <c r="AJ24" i="6"/>
  <c r="AL24" i="6"/>
  <c r="AM24" i="6"/>
  <c r="AN24" i="6"/>
  <c r="AO24" i="6"/>
  <c r="AP24" i="6"/>
  <c r="AQ24" i="6"/>
  <c r="T25" i="6"/>
  <c r="U25" i="6" s="1"/>
  <c r="R25" i="6" s="1"/>
  <c r="V25" i="6"/>
  <c r="Z25" i="6"/>
  <c r="AA25" i="6" s="1"/>
  <c r="AB25" i="6"/>
  <c r="AC25" i="6" s="1"/>
  <c r="AD25" i="6"/>
  <c r="AE25" i="6" s="1"/>
  <c r="AF25" i="6"/>
  <c r="AG25" i="6" s="1"/>
  <c r="AH25" i="6"/>
  <c r="AI25" i="6" s="1"/>
  <c r="AJ25" i="6"/>
  <c r="AL25" i="6"/>
  <c r="AM25" i="6"/>
  <c r="AN25" i="6"/>
  <c r="AO25" i="6"/>
  <c r="AP25" i="6"/>
  <c r="AQ25" i="6"/>
  <c r="T26" i="6"/>
  <c r="U26" i="6" s="1"/>
  <c r="R26" i="6" s="1"/>
  <c r="V26" i="6"/>
  <c r="Z26" i="6"/>
  <c r="AA26" i="6" s="1"/>
  <c r="AB26" i="6"/>
  <c r="AC26" i="6" s="1"/>
  <c r="AD26" i="6"/>
  <c r="AE26" i="6" s="1"/>
  <c r="AF26" i="6"/>
  <c r="AG26" i="6" s="1"/>
  <c r="AH26" i="6"/>
  <c r="AI26" i="6" s="1"/>
  <c r="AJ26" i="6"/>
  <c r="AL26" i="6"/>
  <c r="AM26" i="6"/>
  <c r="AN26" i="6"/>
  <c r="AO26" i="6"/>
  <c r="AP26" i="6"/>
  <c r="AQ26" i="6"/>
  <c r="T27" i="6"/>
  <c r="U27" i="6" s="1"/>
  <c r="R27" i="6" s="1"/>
  <c r="V27" i="6"/>
  <c r="Z27" i="6"/>
  <c r="AA27" i="6" s="1"/>
  <c r="AB27" i="6"/>
  <c r="AC27" i="6" s="1"/>
  <c r="AD27" i="6"/>
  <c r="AE27" i="6" s="1"/>
  <c r="AF27" i="6"/>
  <c r="AG27" i="6" s="1"/>
  <c r="AH27" i="6"/>
  <c r="AI27" i="6" s="1"/>
  <c r="AJ27" i="6"/>
  <c r="AL27" i="6"/>
  <c r="AM27" i="6"/>
  <c r="AN27" i="6"/>
  <c r="AO27" i="6"/>
  <c r="AP27" i="6"/>
  <c r="AQ27" i="6"/>
  <c r="T16" i="6"/>
  <c r="U16" i="6" s="1"/>
  <c r="R16" i="6" s="1"/>
  <c r="V16" i="6"/>
  <c r="Z16" i="6"/>
  <c r="AA16" i="6" s="1"/>
  <c r="AB16" i="6"/>
  <c r="AC16" i="6" s="1"/>
  <c r="AD16" i="6"/>
  <c r="AE16" i="6" s="1"/>
  <c r="AF16" i="6"/>
  <c r="AG16" i="6" s="1"/>
  <c r="AH16" i="6"/>
  <c r="AI16" i="6" s="1"/>
  <c r="AJ16" i="6"/>
  <c r="AL16" i="6"/>
  <c r="AM16" i="6"/>
  <c r="AN16" i="6"/>
  <c r="AO16" i="6"/>
  <c r="AP16" i="6"/>
  <c r="AQ16" i="6"/>
  <c r="T17" i="6"/>
  <c r="U17" i="6" s="1"/>
  <c r="R17" i="6" s="1"/>
  <c r="V17" i="6"/>
  <c r="Z17" i="6"/>
  <c r="AA17" i="6"/>
  <c r="AB17" i="6"/>
  <c r="AC17" i="6" s="1"/>
  <c r="AD17" i="6"/>
  <c r="AE17" i="6" s="1"/>
  <c r="AF17" i="6"/>
  <c r="AG17" i="6" s="1"/>
  <c r="AH17" i="6"/>
  <c r="AI17" i="6" s="1"/>
  <c r="AJ17" i="6"/>
  <c r="AL17" i="6"/>
  <c r="AM17" i="6"/>
  <c r="AN17" i="6"/>
  <c r="AO17" i="6"/>
  <c r="AP17" i="6"/>
  <c r="AQ17" i="6"/>
  <c r="V2" i="6"/>
  <c r="U2" i="1"/>
  <c r="S3" i="18"/>
  <c r="T3" i="18" s="1"/>
  <c r="U3" i="18"/>
  <c r="Y3" i="18"/>
  <c r="Z3" i="18" s="1"/>
  <c r="AA3" i="18"/>
  <c r="AB3" i="18" s="1"/>
  <c r="AC3" i="18"/>
  <c r="AD3" i="18" s="1"/>
  <c r="AE3" i="18"/>
  <c r="AF3" i="18" s="1"/>
  <c r="AH3" i="18"/>
  <c r="AI3" i="18"/>
  <c r="AK3" i="18"/>
  <c r="AL3" i="18"/>
  <c r="AM3" i="18"/>
  <c r="AN3" i="18"/>
  <c r="AO3" i="18"/>
  <c r="AP3" i="18"/>
  <c r="S4" i="18"/>
  <c r="T4" i="18"/>
  <c r="U4" i="18"/>
  <c r="Y4" i="18"/>
  <c r="Z4" i="18" s="1"/>
  <c r="AA4" i="18"/>
  <c r="AB4" i="18" s="1"/>
  <c r="AC4" i="18"/>
  <c r="AD4" i="18" s="1"/>
  <c r="AE4" i="18"/>
  <c r="AF4" i="18" s="1"/>
  <c r="AH4" i="18"/>
  <c r="AI4" i="18"/>
  <c r="AK4" i="18"/>
  <c r="AL4" i="18"/>
  <c r="AM4" i="18"/>
  <c r="AN4" i="18"/>
  <c r="AO4" i="18"/>
  <c r="AP4" i="18"/>
  <c r="S5" i="18"/>
  <c r="T5" i="18" s="1"/>
  <c r="U5" i="18"/>
  <c r="Y5" i="18"/>
  <c r="Z5" i="18" s="1"/>
  <c r="AA5" i="18"/>
  <c r="AB5" i="18" s="1"/>
  <c r="AC5" i="18"/>
  <c r="AD5" i="18" s="1"/>
  <c r="AE5" i="18"/>
  <c r="AF5" i="18" s="1"/>
  <c r="AH5" i="18"/>
  <c r="AI5" i="18"/>
  <c r="AK5" i="18"/>
  <c r="AL5" i="18"/>
  <c r="AM5" i="18"/>
  <c r="AN5" i="18"/>
  <c r="AO5" i="18"/>
  <c r="AP5" i="18"/>
  <c r="S6" i="18"/>
  <c r="T6" i="18"/>
  <c r="U6" i="18"/>
  <c r="Y6" i="18"/>
  <c r="Z6" i="18" s="1"/>
  <c r="AA6" i="18"/>
  <c r="AB6" i="18" s="1"/>
  <c r="AC6" i="18"/>
  <c r="AD6" i="18" s="1"/>
  <c r="AE6" i="18"/>
  <c r="AF6" i="18" s="1"/>
  <c r="AH6" i="18"/>
  <c r="AI6" i="18"/>
  <c r="AK6" i="18"/>
  <c r="AL6" i="18"/>
  <c r="AM6" i="18"/>
  <c r="AN6" i="18"/>
  <c r="AO6" i="18"/>
  <c r="AP6" i="18"/>
  <c r="S7" i="18"/>
  <c r="T7" i="18"/>
  <c r="U7" i="18"/>
  <c r="Y7" i="18"/>
  <c r="Z7" i="18" s="1"/>
  <c r="AA7" i="18"/>
  <c r="AB7" i="18" s="1"/>
  <c r="AC7" i="18"/>
  <c r="AD7" i="18" s="1"/>
  <c r="AE7" i="18"/>
  <c r="AF7" i="18" s="1"/>
  <c r="AH7" i="18"/>
  <c r="AI7" i="18"/>
  <c r="AK7" i="18"/>
  <c r="AL7" i="18"/>
  <c r="AM7" i="18"/>
  <c r="AN7" i="18"/>
  <c r="AO7" i="18"/>
  <c r="AP7" i="18"/>
  <c r="S8" i="18"/>
  <c r="T8" i="18" s="1"/>
  <c r="U8" i="18"/>
  <c r="Y8" i="18"/>
  <c r="Z8" i="18" s="1"/>
  <c r="AA8" i="18"/>
  <c r="AB8" i="18" s="1"/>
  <c r="AC8" i="18"/>
  <c r="AD8" i="18"/>
  <c r="AE8" i="18"/>
  <c r="AF8" i="18" s="1"/>
  <c r="AH8" i="18"/>
  <c r="AI8" i="18"/>
  <c r="AK8" i="18"/>
  <c r="AL8" i="18"/>
  <c r="AM8" i="18"/>
  <c r="AN8" i="18"/>
  <c r="AO8" i="18"/>
  <c r="AP8" i="18"/>
  <c r="S9" i="18"/>
  <c r="T9" i="18" s="1"/>
  <c r="U9" i="18"/>
  <c r="Y9" i="18"/>
  <c r="Z9" i="18" s="1"/>
  <c r="AA9" i="18"/>
  <c r="AB9" i="18"/>
  <c r="AC9" i="18"/>
  <c r="AD9" i="18"/>
  <c r="AE9" i="18"/>
  <c r="AF9" i="18" s="1"/>
  <c r="AH9" i="18"/>
  <c r="AI9" i="18"/>
  <c r="AK9" i="18"/>
  <c r="AL9" i="18"/>
  <c r="AM9" i="18"/>
  <c r="AN9" i="18"/>
  <c r="AO9" i="18"/>
  <c r="AP9" i="18"/>
  <c r="S10" i="18"/>
  <c r="T10" i="18" s="1"/>
  <c r="U10" i="18"/>
  <c r="Y10" i="18"/>
  <c r="Z10" i="18" s="1"/>
  <c r="AA10" i="18"/>
  <c r="AB10" i="18"/>
  <c r="AC10" i="18"/>
  <c r="AD10" i="18" s="1"/>
  <c r="AE10" i="18"/>
  <c r="AF10" i="18" s="1"/>
  <c r="AH10" i="18"/>
  <c r="AI10" i="18"/>
  <c r="AK10" i="18"/>
  <c r="AL10" i="18"/>
  <c r="AM10" i="18"/>
  <c r="AN10" i="18"/>
  <c r="AO10" i="18"/>
  <c r="AP10" i="18"/>
  <c r="S11" i="18"/>
  <c r="T11" i="18" s="1"/>
  <c r="U11" i="18"/>
  <c r="Y11" i="18"/>
  <c r="Z11" i="18"/>
  <c r="AA11" i="18"/>
  <c r="AB11" i="18" s="1"/>
  <c r="AC11" i="18"/>
  <c r="AD11" i="18" s="1"/>
  <c r="AE11" i="18"/>
  <c r="AF11" i="18" s="1"/>
  <c r="AH11" i="18"/>
  <c r="AI11" i="18"/>
  <c r="AK11" i="18"/>
  <c r="AL11" i="18"/>
  <c r="AM11" i="18"/>
  <c r="AN11" i="18"/>
  <c r="AO11" i="18"/>
  <c r="AP11" i="18"/>
  <c r="S12" i="18"/>
  <c r="T12" i="18" s="1"/>
  <c r="U12" i="18"/>
  <c r="Y12" i="18"/>
  <c r="Z12" i="18" s="1"/>
  <c r="AA12" i="18"/>
  <c r="AB12" i="18"/>
  <c r="AC12" i="18"/>
  <c r="AD12" i="18"/>
  <c r="AE12" i="18"/>
  <c r="AF12" i="18" s="1"/>
  <c r="AH12" i="18"/>
  <c r="AI12" i="18"/>
  <c r="AK12" i="18"/>
  <c r="AL12" i="18"/>
  <c r="AM12" i="18"/>
  <c r="AN12" i="18"/>
  <c r="AO12" i="18"/>
  <c r="AP12" i="18"/>
  <c r="S13" i="18"/>
  <c r="T13" i="18" s="1"/>
  <c r="U13" i="18"/>
  <c r="Y13" i="18"/>
  <c r="Z13" i="18" s="1"/>
  <c r="AA13" i="18"/>
  <c r="AB13" i="18"/>
  <c r="AC13" i="18"/>
  <c r="AD13" i="18" s="1"/>
  <c r="AE13" i="18"/>
  <c r="AF13" i="18" s="1"/>
  <c r="AH13" i="18"/>
  <c r="AI13" i="18"/>
  <c r="AK13" i="18"/>
  <c r="AL13" i="18"/>
  <c r="AM13" i="18"/>
  <c r="AN13" i="18"/>
  <c r="AO13" i="18"/>
  <c r="AP13" i="18"/>
  <c r="S14" i="18"/>
  <c r="T14" i="18"/>
  <c r="U14" i="18"/>
  <c r="Y14" i="18"/>
  <c r="Z14" i="18" s="1"/>
  <c r="AA14" i="18"/>
  <c r="AB14" i="18" s="1"/>
  <c r="AC14" i="18"/>
  <c r="AD14" i="18" s="1"/>
  <c r="AE14" i="18"/>
  <c r="AF14" i="18" s="1"/>
  <c r="AH14" i="18"/>
  <c r="AI14" i="18"/>
  <c r="AK14" i="18"/>
  <c r="AL14" i="18"/>
  <c r="AM14" i="18"/>
  <c r="AN14" i="18"/>
  <c r="AO14" i="18"/>
  <c r="AP14" i="18"/>
  <c r="S15" i="18"/>
  <c r="T15" i="18" s="1"/>
  <c r="U15" i="18"/>
  <c r="Y15" i="18"/>
  <c r="Z15" i="18" s="1"/>
  <c r="AA15" i="18"/>
  <c r="AB15" i="18" s="1"/>
  <c r="AC15" i="18"/>
  <c r="AD15" i="18"/>
  <c r="AE15" i="18"/>
  <c r="AF15" i="18" s="1"/>
  <c r="AH15" i="18"/>
  <c r="AI15" i="18"/>
  <c r="AK15" i="18"/>
  <c r="AL15" i="18"/>
  <c r="AM15" i="18"/>
  <c r="AN15" i="18"/>
  <c r="AO15" i="18"/>
  <c r="AP15" i="18"/>
  <c r="S16" i="18"/>
  <c r="T16" i="18"/>
  <c r="U16" i="18"/>
  <c r="Y16" i="18"/>
  <c r="Z16" i="18" s="1"/>
  <c r="AA16" i="18"/>
  <c r="AB16" i="18" s="1"/>
  <c r="AC16" i="18"/>
  <c r="AD16" i="18" s="1"/>
  <c r="AE16" i="18"/>
  <c r="AF16" i="18" s="1"/>
  <c r="AH16" i="18"/>
  <c r="AI16" i="18"/>
  <c r="AK16" i="18"/>
  <c r="AL16" i="18"/>
  <c r="AM16" i="18"/>
  <c r="AN16" i="18"/>
  <c r="AO16" i="18"/>
  <c r="AP16" i="18"/>
  <c r="S17" i="18"/>
  <c r="T17" i="18" s="1"/>
  <c r="U17" i="18"/>
  <c r="Y17" i="18"/>
  <c r="Z17" i="18" s="1"/>
  <c r="AA17" i="18"/>
  <c r="AB17" i="18" s="1"/>
  <c r="AC17" i="18"/>
  <c r="AD17" i="18" s="1"/>
  <c r="AE17" i="18"/>
  <c r="AF17" i="18" s="1"/>
  <c r="AH17" i="18"/>
  <c r="AI17" i="18"/>
  <c r="AK17" i="18"/>
  <c r="AL17" i="18"/>
  <c r="AM17" i="18"/>
  <c r="AN17" i="18"/>
  <c r="AO17" i="18"/>
  <c r="AP17" i="18"/>
  <c r="S18" i="18"/>
  <c r="T18" i="18" s="1"/>
  <c r="U18" i="18"/>
  <c r="Y18" i="18"/>
  <c r="Z18" i="18"/>
  <c r="AA18" i="18"/>
  <c r="AB18" i="18" s="1"/>
  <c r="AC18" i="18"/>
  <c r="AD18" i="18" s="1"/>
  <c r="AE18" i="18"/>
  <c r="AF18" i="18" s="1"/>
  <c r="AH18" i="18"/>
  <c r="AI18" i="18"/>
  <c r="AK18" i="18"/>
  <c r="AL18" i="18"/>
  <c r="AM18" i="18"/>
  <c r="AN18" i="18"/>
  <c r="AO18" i="18"/>
  <c r="AP18" i="18"/>
  <c r="S19" i="18"/>
  <c r="T19" i="18" s="1"/>
  <c r="U19" i="18"/>
  <c r="Y19" i="18"/>
  <c r="Z19" i="18" s="1"/>
  <c r="AA19" i="18"/>
  <c r="AB19" i="18" s="1"/>
  <c r="AC19" i="18"/>
  <c r="AD19" i="18" s="1"/>
  <c r="AE19" i="18"/>
  <c r="AF19" i="18" s="1"/>
  <c r="AH19" i="18"/>
  <c r="AI19" i="18"/>
  <c r="AK19" i="18"/>
  <c r="AL19" i="18"/>
  <c r="AM19" i="18"/>
  <c r="AN19" i="18"/>
  <c r="AO19" i="18"/>
  <c r="AP19" i="18"/>
  <c r="S20" i="18"/>
  <c r="T20" i="18" s="1"/>
  <c r="U20" i="18"/>
  <c r="Y20" i="18"/>
  <c r="Z20" i="18" s="1"/>
  <c r="AA20" i="18"/>
  <c r="AB20" i="18" s="1"/>
  <c r="AC20" i="18"/>
  <c r="AD20" i="18" s="1"/>
  <c r="AE20" i="18"/>
  <c r="AF20" i="18" s="1"/>
  <c r="AH20" i="18"/>
  <c r="AI20" i="18"/>
  <c r="AK20" i="18"/>
  <c r="AL20" i="18"/>
  <c r="AM20" i="18"/>
  <c r="AN20" i="18"/>
  <c r="AO20" i="18"/>
  <c r="AP20" i="18"/>
  <c r="S21" i="18"/>
  <c r="T21" i="18" s="1"/>
  <c r="U21" i="18"/>
  <c r="Y21" i="18"/>
  <c r="Z21" i="18" s="1"/>
  <c r="AA21" i="18"/>
  <c r="AB21" i="18" s="1"/>
  <c r="AC21" i="18"/>
  <c r="AD21" i="18" s="1"/>
  <c r="AE21" i="18"/>
  <c r="AF21" i="18" s="1"/>
  <c r="AH21" i="18"/>
  <c r="AI21" i="18"/>
  <c r="AK21" i="18"/>
  <c r="AL21" i="18"/>
  <c r="AM21" i="18"/>
  <c r="AN21" i="18"/>
  <c r="AO21" i="18"/>
  <c r="AP21" i="18"/>
  <c r="S23" i="18"/>
  <c r="T23" i="18" s="1"/>
  <c r="U23" i="18"/>
  <c r="Y23" i="18"/>
  <c r="Z23" i="18" s="1"/>
  <c r="AA23" i="18"/>
  <c r="AB23" i="18" s="1"/>
  <c r="AC23" i="18"/>
  <c r="AD23" i="18" s="1"/>
  <c r="AE23" i="18"/>
  <c r="AF23" i="18" s="1"/>
  <c r="AH23" i="18"/>
  <c r="AI23" i="18"/>
  <c r="AK23" i="18"/>
  <c r="AL23" i="18"/>
  <c r="AM23" i="18"/>
  <c r="AN23" i="18"/>
  <c r="AO23" i="18"/>
  <c r="AP23" i="18"/>
  <c r="S22" i="18"/>
  <c r="T22" i="18" s="1"/>
  <c r="U22" i="18"/>
  <c r="Y22" i="18"/>
  <c r="Z22" i="18" s="1"/>
  <c r="AA22" i="18"/>
  <c r="AB22" i="18" s="1"/>
  <c r="AC22" i="18"/>
  <c r="AD22" i="18" s="1"/>
  <c r="AE22" i="18"/>
  <c r="AF22" i="18" s="1"/>
  <c r="AH22" i="18"/>
  <c r="AI22" i="18"/>
  <c r="AK22" i="18"/>
  <c r="AL22" i="18"/>
  <c r="AM22" i="18"/>
  <c r="AN22" i="18"/>
  <c r="AO22" i="18"/>
  <c r="AP22" i="18"/>
  <c r="U2" i="18"/>
  <c r="U3" i="19"/>
  <c r="U4" i="19"/>
  <c r="U5" i="19"/>
  <c r="U6" i="19"/>
  <c r="U9" i="19"/>
  <c r="U8" i="19"/>
  <c r="U7" i="19"/>
  <c r="U10" i="19"/>
  <c r="U11" i="19"/>
  <c r="U12" i="19"/>
  <c r="U13" i="19"/>
  <c r="U14" i="19"/>
  <c r="U15" i="19"/>
  <c r="U18" i="19"/>
  <c r="U19" i="19"/>
  <c r="U16" i="19"/>
  <c r="U17" i="19"/>
  <c r="U20" i="19"/>
  <c r="U21" i="19"/>
  <c r="U22" i="19"/>
  <c r="U23" i="19"/>
  <c r="U24" i="19"/>
  <c r="U25" i="19"/>
  <c r="U26" i="19"/>
  <c r="U27" i="19"/>
  <c r="U28" i="19"/>
  <c r="U29" i="19"/>
  <c r="U30" i="19"/>
  <c r="U31" i="19"/>
  <c r="U32" i="19"/>
  <c r="U33" i="19"/>
  <c r="U34" i="19"/>
  <c r="U35" i="19"/>
  <c r="U36" i="19"/>
  <c r="U37" i="19"/>
  <c r="U38" i="19"/>
  <c r="U39" i="19"/>
  <c r="U40" i="19"/>
  <c r="U41" i="19"/>
  <c r="U42" i="19"/>
  <c r="U43" i="19"/>
  <c r="U44" i="19"/>
  <c r="U45" i="19"/>
  <c r="U46" i="19"/>
  <c r="U47" i="19"/>
  <c r="U48" i="19"/>
  <c r="U49" i="19"/>
  <c r="U50" i="19"/>
  <c r="U51" i="19"/>
  <c r="U52" i="19"/>
  <c r="U53" i="19"/>
  <c r="U54" i="19"/>
  <c r="U55" i="19"/>
  <c r="U56" i="19"/>
  <c r="U57" i="19"/>
  <c r="U58" i="19"/>
  <c r="U59" i="19"/>
  <c r="U60" i="19"/>
  <c r="U2" i="19"/>
  <c r="AG3" i="19"/>
  <c r="AH3" i="19" s="1"/>
  <c r="AG4" i="19"/>
  <c r="AH4" i="19" s="1"/>
  <c r="AG5" i="19"/>
  <c r="AH5" i="19" s="1"/>
  <c r="AG6" i="19"/>
  <c r="AH6" i="19" s="1"/>
  <c r="AG9" i="19"/>
  <c r="AH9" i="19" s="1"/>
  <c r="AG8" i="19"/>
  <c r="AH8" i="19" s="1"/>
  <c r="AG7" i="19"/>
  <c r="AH7" i="19" s="1"/>
  <c r="AG10" i="19"/>
  <c r="AH10" i="19" s="1"/>
  <c r="AG11" i="19"/>
  <c r="AH11" i="19" s="1"/>
  <c r="AG12" i="19"/>
  <c r="AH12" i="19" s="1"/>
  <c r="AG13" i="19"/>
  <c r="AH13" i="19" s="1"/>
  <c r="AG14" i="19"/>
  <c r="AH14" i="19" s="1"/>
  <c r="AG15" i="19"/>
  <c r="AH15" i="19" s="1"/>
  <c r="AG18" i="19"/>
  <c r="AH18" i="19" s="1"/>
  <c r="AG19" i="19"/>
  <c r="AH19" i="19" s="1"/>
  <c r="AG16" i="19"/>
  <c r="AH16" i="19" s="1"/>
  <c r="AG17" i="19"/>
  <c r="AH17" i="19" s="1"/>
  <c r="AG20" i="19"/>
  <c r="AH20" i="19" s="1"/>
  <c r="AG21" i="19"/>
  <c r="AH21" i="19" s="1"/>
  <c r="AG22" i="19"/>
  <c r="AH22" i="19" s="1"/>
  <c r="AG23" i="19"/>
  <c r="AH23" i="19" s="1"/>
  <c r="AG24" i="19"/>
  <c r="AH24" i="19" s="1"/>
  <c r="AG25" i="19"/>
  <c r="AH25" i="19" s="1"/>
  <c r="AG26" i="19"/>
  <c r="AH26" i="19" s="1"/>
  <c r="AG27" i="19"/>
  <c r="AH27" i="19" s="1"/>
  <c r="AG28" i="19"/>
  <c r="AH28" i="19" s="1"/>
  <c r="AG29" i="19"/>
  <c r="AH29" i="19" s="1"/>
  <c r="AG30" i="19"/>
  <c r="AH30" i="19" s="1"/>
  <c r="AG31" i="19"/>
  <c r="AH31" i="19" s="1"/>
  <c r="AG32" i="19"/>
  <c r="AH32" i="19" s="1"/>
  <c r="AG33" i="19"/>
  <c r="AH33" i="19" s="1"/>
  <c r="AG34" i="19"/>
  <c r="AH34" i="19" s="1"/>
  <c r="AG35" i="19"/>
  <c r="AH35" i="19" s="1"/>
  <c r="AG36" i="19"/>
  <c r="AH36" i="19" s="1"/>
  <c r="AG37" i="19"/>
  <c r="AH37" i="19" s="1"/>
  <c r="AG38" i="19"/>
  <c r="AH38" i="19" s="1"/>
  <c r="AG39" i="19"/>
  <c r="AH39" i="19" s="1"/>
  <c r="AG40" i="19"/>
  <c r="AH40" i="19" s="1"/>
  <c r="AG41" i="19"/>
  <c r="AH41" i="19" s="1"/>
  <c r="AG42" i="19"/>
  <c r="AH42" i="19" s="1"/>
  <c r="AG43" i="19"/>
  <c r="AH43" i="19" s="1"/>
  <c r="AG44" i="19"/>
  <c r="AH44" i="19" s="1"/>
  <c r="AG45" i="19"/>
  <c r="AH45" i="19" s="1"/>
  <c r="AG46" i="19"/>
  <c r="AH46" i="19" s="1"/>
  <c r="AG47" i="19"/>
  <c r="AH47" i="19" s="1"/>
  <c r="AG48" i="19"/>
  <c r="AH48" i="19" s="1"/>
  <c r="AG49" i="19"/>
  <c r="AH49" i="19" s="1"/>
  <c r="AG50" i="19"/>
  <c r="AH50" i="19" s="1"/>
  <c r="AG51" i="19"/>
  <c r="AH51" i="19" s="1"/>
  <c r="AG52" i="19"/>
  <c r="AH52" i="19" s="1"/>
  <c r="AG53" i="19"/>
  <c r="AH53" i="19" s="1"/>
  <c r="AG54" i="19"/>
  <c r="AH54" i="19" s="1"/>
  <c r="AG55" i="19"/>
  <c r="AH55" i="19" s="1"/>
  <c r="AG56" i="19"/>
  <c r="AH56" i="19" s="1"/>
  <c r="AG57" i="19"/>
  <c r="AH57" i="19" s="1"/>
  <c r="AG58" i="19"/>
  <c r="AH58" i="19" s="1"/>
  <c r="AG59" i="19"/>
  <c r="AH59" i="19" s="1"/>
  <c r="AG60" i="19"/>
  <c r="AH60" i="19" s="1"/>
  <c r="AG2" i="19"/>
  <c r="AH2" i="19" s="1"/>
  <c r="S3" i="19"/>
  <c r="T3" i="19" s="1"/>
  <c r="Y3" i="19"/>
  <c r="Z3" i="19" s="1"/>
  <c r="AA3" i="19"/>
  <c r="AB3" i="19" s="1"/>
  <c r="AC3" i="19"/>
  <c r="AD3" i="19" s="1"/>
  <c r="AE3" i="19"/>
  <c r="AF3" i="19" s="1"/>
  <c r="AI3" i="19"/>
  <c r="AK3" i="19"/>
  <c r="AL3" i="19"/>
  <c r="AO3" i="19"/>
  <c r="AP3" i="19"/>
  <c r="S4" i="19"/>
  <c r="T4" i="19" s="1"/>
  <c r="Y4" i="19"/>
  <c r="Z4" i="19" s="1"/>
  <c r="AA4" i="19"/>
  <c r="AB4" i="19" s="1"/>
  <c r="AC4" i="19"/>
  <c r="AD4" i="19"/>
  <c r="AE4" i="19"/>
  <c r="AF4" i="19" s="1"/>
  <c r="AI4" i="19"/>
  <c r="AK4" i="19"/>
  <c r="AL4" i="19"/>
  <c r="AO4" i="19"/>
  <c r="AP4" i="19"/>
  <c r="S5" i="19"/>
  <c r="T5" i="19" s="1"/>
  <c r="Y5" i="19"/>
  <c r="Z5" i="19" s="1"/>
  <c r="AA5" i="19"/>
  <c r="AB5" i="19" s="1"/>
  <c r="AC5" i="19"/>
  <c r="AD5" i="19" s="1"/>
  <c r="AE5" i="19"/>
  <c r="AF5" i="19" s="1"/>
  <c r="AI5" i="19"/>
  <c r="AK5" i="19"/>
  <c r="AL5" i="19"/>
  <c r="AO5" i="19"/>
  <c r="AP5" i="19"/>
  <c r="S6" i="19"/>
  <c r="T6" i="19" s="1"/>
  <c r="Y6" i="19"/>
  <c r="Z6" i="19" s="1"/>
  <c r="AA6" i="19"/>
  <c r="AB6" i="19" s="1"/>
  <c r="AC6" i="19"/>
  <c r="AD6" i="19" s="1"/>
  <c r="AE6" i="19"/>
  <c r="AF6" i="19" s="1"/>
  <c r="AI6" i="19"/>
  <c r="AK6" i="19"/>
  <c r="AL6" i="19"/>
  <c r="AO6" i="19"/>
  <c r="AP6" i="19"/>
  <c r="S9" i="19"/>
  <c r="T9" i="19" s="1"/>
  <c r="Y9" i="19"/>
  <c r="Z9" i="19" s="1"/>
  <c r="AA9" i="19"/>
  <c r="AB9" i="19" s="1"/>
  <c r="AC9" i="19"/>
  <c r="AD9" i="19" s="1"/>
  <c r="AE9" i="19"/>
  <c r="AF9" i="19" s="1"/>
  <c r="AI9" i="19"/>
  <c r="AK9" i="19"/>
  <c r="AL9" i="19"/>
  <c r="AO9" i="19"/>
  <c r="AP9" i="19"/>
  <c r="S8" i="19"/>
  <c r="T8" i="19" s="1"/>
  <c r="Y8" i="19"/>
  <c r="Z8" i="19" s="1"/>
  <c r="AA8" i="19"/>
  <c r="AB8" i="19" s="1"/>
  <c r="AC8" i="19"/>
  <c r="AD8" i="19" s="1"/>
  <c r="AE8" i="19"/>
  <c r="AF8" i="19" s="1"/>
  <c r="AI8" i="19"/>
  <c r="AK8" i="19"/>
  <c r="AL8" i="19"/>
  <c r="AO8" i="19"/>
  <c r="AP8" i="19"/>
  <c r="S7" i="19"/>
  <c r="T7" i="19" s="1"/>
  <c r="Y7" i="19"/>
  <c r="Z7" i="19" s="1"/>
  <c r="AA7" i="19"/>
  <c r="AB7" i="19" s="1"/>
  <c r="AC7" i="19"/>
  <c r="AD7" i="19" s="1"/>
  <c r="AE7" i="19"/>
  <c r="AF7" i="19" s="1"/>
  <c r="AI7" i="19"/>
  <c r="AK7" i="19"/>
  <c r="AL7" i="19"/>
  <c r="AO7" i="19"/>
  <c r="AP7" i="19"/>
  <c r="S10" i="19"/>
  <c r="T10" i="19" s="1"/>
  <c r="Y10" i="19"/>
  <c r="Z10" i="19" s="1"/>
  <c r="AA10" i="19"/>
  <c r="AB10" i="19" s="1"/>
  <c r="AC10" i="19"/>
  <c r="AD10" i="19" s="1"/>
  <c r="AE10" i="19"/>
  <c r="AF10" i="19" s="1"/>
  <c r="AI10" i="19"/>
  <c r="AK10" i="19"/>
  <c r="AL10" i="19"/>
  <c r="AO10" i="19"/>
  <c r="AP10" i="19"/>
  <c r="S11" i="19"/>
  <c r="T11" i="19" s="1"/>
  <c r="Y11" i="19"/>
  <c r="Z11" i="19" s="1"/>
  <c r="AA11" i="19"/>
  <c r="AB11" i="19" s="1"/>
  <c r="AC11" i="19"/>
  <c r="AD11" i="19" s="1"/>
  <c r="AE11" i="19"/>
  <c r="AF11" i="19" s="1"/>
  <c r="AI11" i="19"/>
  <c r="AK11" i="19"/>
  <c r="AL11" i="19"/>
  <c r="AO11" i="19"/>
  <c r="AP11" i="19"/>
  <c r="S12" i="19"/>
  <c r="T12" i="19" s="1"/>
  <c r="Y12" i="19"/>
  <c r="Z12" i="19" s="1"/>
  <c r="AA12" i="19"/>
  <c r="AB12" i="19" s="1"/>
  <c r="AC12" i="19"/>
  <c r="AD12" i="19" s="1"/>
  <c r="AE12" i="19"/>
  <c r="AF12" i="19" s="1"/>
  <c r="AI12" i="19"/>
  <c r="AK12" i="19"/>
  <c r="AL12" i="19"/>
  <c r="AO12" i="19"/>
  <c r="AP12" i="19"/>
  <c r="S13" i="19"/>
  <c r="T13" i="19" s="1"/>
  <c r="Y13" i="19"/>
  <c r="Z13" i="19" s="1"/>
  <c r="AA13" i="19"/>
  <c r="AB13" i="19" s="1"/>
  <c r="AC13" i="19"/>
  <c r="AD13" i="19" s="1"/>
  <c r="AE13" i="19"/>
  <c r="AF13" i="19" s="1"/>
  <c r="AI13" i="19"/>
  <c r="AK13" i="19"/>
  <c r="AL13" i="19"/>
  <c r="AO13" i="19"/>
  <c r="AP13" i="19"/>
  <c r="S14" i="19"/>
  <c r="T14" i="19" s="1"/>
  <c r="Y14" i="19"/>
  <c r="Z14" i="19" s="1"/>
  <c r="AA14" i="19"/>
  <c r="AB14" i="19" s="1"/>
  <c r="AC14" i="19"/>
  <c r="AD14" i="19" s="1"/>
  <c r="AE14" i="19"/>
  <c r="AF14" i="19" s="1"/>
  <c r="AI14" i="19"/>
  <c r="AK14" i="19"/>
  <c r="AL14" i="19"/>
  <c r="AO14" i="19"/>
  <c r="AP14" i="19"/>
  <c r="S15" i="19"/>
  <c r="T15" i="19" s="1"/>
  <c r="Y15" i="19"/>
  <c r="Z15" i="19" s="1"/>
  <c r="AA15" i="19"/>
  <c r="AB15" i="19" s="1"/>
  <c r="AC15" i="19"/>
  <c r="AD15" i="19" s="1"/>
  <c r="AE15" i="19"/>
  <c r="AF15" i="19" s="1"/>
  <c r="AI15" i="19"/>
  <c r="AK15" i="19"/>
  <c r="AL15" i="19"/>
  <c r="AO15" i="19"/>
  <c r="AP15" i="19"/>
  <c r="S18" i="19"/>
  <c r="T18" i="19" s="1"/>
  <c r="Y18" i="19"/>
  <c r="Z18" i="19" s="1"/>
  <c r="AA18" i="19"/>
  <c r="AB18" i="19" s="1"/>
  <c r="AC18" i="19"/>
  <c r="AD18" i="19" s="1"/>
  <c r="AE18" i="19"/>
  <c r="AF18" i="19" s="1"/>
  <c r="AI18" i="19"/>
  <c r="AK18" i="19"/>
  <c r="AL18" i="19"/>
  <c r="AO18" i="19"/>
  <c r="AP18" i="19"/>
  <c r="S19" i="19"/>
  <c r="T19" i="19" s="1"/>
  <c r="Y19" i="19"/>
  <c r="Z19" i="19" s="1"/>
  <c r="AA19" i="19"/>
  <c r="AB19" i="19" s="1"/>
  <c r="AC19" i="19"/>
  <c r="AD19" i="19" s="1"/>
  <c r="AE19" i="19"/>
  <c r="AF19" i="19" s="1"/>
  <c r="AI19" i="19"/>
  <c r="AK19" i="19"/>
  <c r="AL19" i="19"/>
  <c r="AO19" i="19"/>
  <c r="AP19" i="19"/>
  <c r="S16" i="19"/>
  <c r="T16" i="19" s="1"/>
  <c r="Y16" i="19"/>
  <c r="Z16" i="19" s="1"/>
  <c r="AA16" i="19"/>
  <c r="AB16" i="19" s="1"/>
  <c r="AC16" i="19"/>
  <c r="AD16" i="19" s="1"/>
  <c r="AE16" i="19"/>
  <c r="AF16" i="19" s="1"/>
  <c r="AI16" i="19"/>
  <c r="AK16" i="19"/>
  <c r="AL16" i="19"/>
  <c r="AO16" i="19"/>
  <c r="AP16" i="19"/>
  <c r="S17" i="19"/>
  <c r="T17" i="19" s="1"/>
  <c r="Y17" i="19"/>
  <c r="Z17" i="19" s="1"/>
  <c r="AA17" i="19"/>
  <c r="AB17" i="19" s="1"/>
  <c r="AC17" i="19"/>
  <c r="AD17" i="19" s="1"/>
  <c r="AE17" i="19"/>
  <c r="AF17" i="19" s="1"/>
  <c r="AI17" i="19"/>
  <c r="AK17" i="19"/>
  <c r="AL17" i="19"/>
  <c r="AO17" i="19"/>
  <c r="AP17" i="19"/>
  <c r="S20" i="19"/>
  <c r="T20" i="19" s="1"/>
  <c r="Y20" i="19"/>
  <c r="Z20" i="19" s="1"/>
  <c r="AA20" i="19"/>
  <c r="AB20" i="19" s="1"/>
  <c r="AC20" i="19"/>
  <c r="AD20" i="19" s="1"/>
  <c r="AE20" i="19"/>
  <c r="AF20" i="19" s="1"/>
  <c r="AI20" i="19"/>
  <c r="AK20" i="19"/>
  <c r="AL20" i="19"/>
  <c r="AO20" i="19"/>
  <c r="AP20" i="19"/>
  <c r="S21" i="19"/>
  <c r="T21" i="19" s="1"/>
  <c r="Y21" i="19"/>
  <c r="Z21" i="19" s="1"/>
  <c r="AA21" i="19"/>
  <c r="AB21" i="19" s="1"/>
  <c r="AC21" i="19"/>
  <c r="AD21" i="19" s="1"/>
  <c r="AE21" i="19"/>
  <c r="AF21" i="19" s="1"/>
  <c r="AI21" i="19"/>
  <c r="AK21" i="19"/>
  <c r="AL21" i="19"/>
  <c r="AO21" i="19"/>
  <c r="AP21" i="19"/>
  <c r="S22" i="19"/>
  <c r="T22" i="19" s="1"/>
  <c r="Y22" i="19"/>
  <c r="Z22" i="19" s="1"/>
  <c r="AA22" i="19"/>
  <c r="AB22" i="19" s="1"/>
  <c r="AC22" i="19"/>
  <c r="AD22" i="19" s="1"/>
  <c r="AE22" i="19"/>
  <c r="AF22" i="19" s="1"/>
  <c r="AI22" i="19"/>
  <c r="AK22" i="19"/>
  <c r="AL22" i="19"/>
  <c r="AO22" i="19"/>
  <c r="AP22" i="19"/>
  <c r="S23" i="19"/>
  <c r="T23" i="19" s="1"/>
  <c r="Y23" i="19"/>
  <c r="Z23" i="19" s="1"/>
  <c r="AA23" i="19"/>
  <c r="AB23" i="19" s="1"/>
  <c r="AC23" i="19"/>
  <c r="AD23" i="19" s="1"/>
  <c r="AE23" i="19"/>
  <c r="AF23" i="19" s="1"/>
  <c r="AI23" i="19"/>
  <c r="AK23" i="19"/>
  <c r="AL23" i="19"/>
  <c r="AO23" i="19"/>
  <c r="AP23" i="19"/>
  <c r="S24" i="19"/>
  <c r="T24" i="19" s="1"/>
  <c r="Y24" i="19"/>
  <c r="Z24" i="19" s="1"/>
  <c r="AA24" i="19"/>
  <c r="AB24" i="19" s="1"/>
  <c r="AC24" i="19"/>
  <c r="AD24" i="19" s="1"/>
  <c r="AE24" i="19"/>
  <c r="AF24" i="19" s="1"/>
  <c r="AI24" i="19"/>
  <c r="AK24" i="19"/>
  <c r="AL24" i="19"/>
  <c r="AO24" i="19"/>
  <c r="AP24" i="19"/>
  <c r="S25" i="19"/>
  <c r="T25" i="19" s="1"/>
  <c r="Y25" i="19"/>
  <c r="Z25" i="19" s="1"/>
  <c r="AA25" i="19"/>
  <c r="AB25" i="19" s="1"/>
  <c r="AC25" i="19"/>
  <c r="AD25" i="19" s="1"/>
  <c r="AE25" i="19"/>
  <c r="AF25" i="19" s="1"/>
  <c r="AI25" i="19"/>
  <c r="AK25" i="19"/>
  <c r="AL25" i="19"/>
  <c r="AO25" i="19"/>
  <c r="AP25" i="19"/>
  <c r="S26" i="19"/>
  <c r="T26" i="19" s="1"/>
  <c r="Y26" i="19"/>
  <c r="Z26" i="19" s="1"/>
  <c r="AA26" i="19"/>
  <c r="AB26" i="19" s="1"/>
  <c r="AC26" i="19"/>
  <c r="AD26" i="19" s="1"/>
  <c r="AE26" i="19"/>
  <c r="AF26" i="19" s="1"/>
  <c r="AI26" i="19"/>
  <c r="AK26" i="19"/>
  <c r="AL26" i="19"/>
  <c r="AO26" i="19"/>
  <c r="AP26" i="19"/>
  <c r="S27" i="19"/>
  <c r="T27" i="19" s="1"/>
  <c r="Y27" i="19"/>
  <c r="Z27" i="19" s="1"/>
  <c r="AA27" i="19"/>
  <c r="AB27" i="19" s="1"/>
  <c r="AC27" i="19"/>
  <c r="AD27" i="19" s="1"/>
  <c r="AE27" i="19"/>
  <c r="AF27" i="19" s="1"/>
  <c r="AI27" i="19"/>
  <c r="AK27" i="19"/>
  <c r="AL27" i="19"/>
  <c r="AO27" i="19"/>
  <c r="AP27" i="19"/>
  <c r="S28" i="19"/>
  <c r="T28" i="19" s="1"/>
  <c r="Y28" i="19"/>
  <c r="Z28" i="19" s="1"/>
  <c r="AA28" i="19"/>
  <c r="AB28" i="19" s="1"/>
  <c r="AC28" i="19"/>
  <c r="AD28" i="19" s="1"/>
  <c r="AE28" i="19"/>
  <c r="AF28" i="19" s="1"/>
  <c r="AI28" i="19"/>
  <c r="AK28" i="19"/>
  <c r="AL28" i="19"/>
  <c r="AO28" i="19"/>
  <c r="AP28" i="19"/>
  <c r="S29" i="19"/>
  <c r="T29" i="19" s="1"/>
  <c r="Y29" i="19"/>
  <c r="Z29" i="19" s="1"/>
  <c r="AA29" i="19"/>
  <c r="AB29" i="19" s="1"/>
  <c r="AC29" i="19"/>
  <c r="AD29" i="19" s="1"/>
  <c r="AE29" i="19"/>
  <c r="AF29" i="19" s="1"/>
  <c r="AI29" i="19"/>
  <c r="AK29" i="19"/>
  <c r="AL29" i="19"/>
  <c r="AO29" i="19"/>
  <c r="AP29" i="19"/>
  <c r="S30" i="19"/>
  <c r="T30" i="19" s="1"/>
  <c r="Y30" i="19"/>
  <c r="Z30" i="19" s="1"/>
  <c r="AA30" i="19"/>
  <c r="AB30" i="19" s="1"/>
  <c r="AC30" i="19"/>
  <c r="AD30" i="19" s="1"/>
  <c r="AE30" i="19"/>
  <c r="AF30" i="19" s="1"/>
  <c r="AI30" i="19"/>
  <c r="AK30" i="19"/>
  <c r="AL30" i="19"/>
  <c r="AO30" i="19"/>
  <c r="AP30" i="19"/>
  <c r="S31" i="19"/>
  <c r="T31" i="19" s="1"/>
  <c r="Y31" i="19"/>
  <c r="Z31" i="19" s="1"/>
  <c r="AA31" i="19"/>
  <c r="AB31" i="19" s="1"/>
  <c r="AC31" i="19"/>
  <c r="AD31" i="19" s="1"/>
  <c r="AE31" i="19"/>
  <c r="AF31" i="19" s="1"/>
  <c r="AI31" i="19"/>
  <c r="AK31" i="19"/>
  <c r="AL31" i="19"/>
  <c r="AO31" i="19"/>
  <c r="AP31" i="19"/>
  <c r="S32" i="19"/>
  <c r="T32" i="19" s="1"/>
  <c r="Y32" i="19"/>
  <c r="Z32" i="19" s="1"/>
  <c r="AA32" i="19"/>
  <c r="AB32" i="19" s="1"/>
  <c r="AC32" i="19"/>
  <c r="AD32" i="19" s="1"/>
  <c r="AE32" i="19"/>
  <c r="AF32" i="19" s="1"/>
  <c r="AI32" i="19"/>
  <c r="AK32" i="19"/>
  <c r="AL32" i="19"/>
  <c r="AO32" i="19"/>
  <c r="AP32" i="19"/>
  <c r="S33" i="19"/>
  <c r="T33" i="19" s="1"/>
  <c r="Y33" i="19"/>
  <c r="Z33" i="19" s="1"/>
  <c r="AA33" i="19"/>
  <c r="AB33" i="19" s="1"/>
  <c r="AC33" i="19"/>
  <c r="AD33" i="19" s="1"/>
  <c r="AE33" i="19"/>
  <c r="AF33" i="19" s="1"/>
  <c r="AI33" i="19"/>
  <c r="AK33" i="19"/>
  <c r="AL33" i="19"/>
  <c r="AO33" i="19"/>
  <c r="AP33" i="19"/>
  <c r="S34" i="19"/>
  <c r="T34" i="19" s="1"/>
  <c r="Y34" i="19"/>
  <c r="Z34" i="19" s="1"/>
  <c r="AA34" i="19"/>
  <c r="AB34" i="19" s="1"/>
  <c r="AC34" i="19"/>
  <c r="AD34" i="19" s="1"/>
  <c r="AE34" i="19"/>
  <c r="AF34" i="19" s="1"/>
  <c r="AI34" i="19"/>
  <c r="AK34" i="19"/>
  <c r="AL34" i="19"/>
  <c r="AO34" i="19"/>
  <c r="AP34" i="19"/>
  <c r="S35" i="19"/>
  <c r="T35" i="19" s="1"/>
  <c r="Y35" i="19"/>
  <c r="Z35" i="19" s="1"/>
  <c r="AA35" i="19"/>
  <c r="AB35" i="19" s="1"/>
  <c r="AC35" i="19"/>
  <c r="AD35" i="19" s="1"/>
  <c r="AE35" i="19"/>
  <c r="AF35" i="19" s="1"/>
  <c r="AI35" i="19"/>
  <c r="AK35" i="19"/>
  <c r="AL35" i="19"/>
  <c r="AO35" i="19"/>
  <c r="AP35" i="19"/>
  <c r="S36" i="19"/>
  <c r="T36" i="19" s="1"/>
  <c r="Y36" i="19"/>
  <c r="Z36" i="19" s="1"/>
  <c r="AA36" i="19"/>
  <c r="AB36" i="19" s="1"/>
  <c r="AC36" i="19"/>
  <c r="AD36" i="19" s="1"/>
  <c r="AE36" i="19"/>
  <c r="AF36" i="19" s="1"/>
  <c r="AI36" i="19"/>
  <c r="AK36" i="19"/>
  <c r="AL36" i="19"/>
  <c r="AO36" i="19"/>
  <c r="AP36" i="19"/>
  <c r="S37" i="19"/>
  <c r="T37" i="19" s="1"/>
  <c r="Y37" i="19"/>
  <c r="Z37" i="19" s="1"/>
  <c r="AA37" i="19"/>
  <c r="AB37" i="19" s="1"/>
  <c r="AC37" i="19"/>
  <c r="AD37" i="19" s="1"/>
  <c r="AE37" i="19"/>
  <c r="AF37" i="19" s="1"/>
  <c r="AI37" i="19"/>
  <c r="AK37" i="19"/>
  <c r="AL37" i="19"/>
  <c r="AO37" i="19"/>
  <c r="AP37" i="19"/>
  <c r="S38" i="19"/>
  <c r="T38" i="19" s="1"/>
  <c r="Y38" i="19"/>
  <c r="Z38" i="19" s="1"/>
  <c r="AA38" i="19"/>
  <c r="AB38" i="19" s="1"/>
  <c r="AC38" i="19"/>
  <c r="AD38" i="19" s="1"/>
  <c r="AE38" i="19"/>
  <c r="AF38" i="19" s="1"/>
  <c r="AI38" i="19"/>
  <c r="AK38" i="19"/>
  <c r="AL38" i="19"/>
  <c r="AO38" i="19"/>
  <c r="AP38" i="19"/>
  <c r="S39" i="19"/>
  <c r="T39" i="19" s="1"/>
  <c r="Y39" i="19"/>
  <c r="Z39" i="19" s="1"/>
  <c r="AA39" i="19"/>
  <c r="AB39" i="19" s="1"/>
  <c r="AC39" i="19"/>
  <c r="AD39" i="19" s="1"/>
  <c r="AE39" i="19"/>
  <c r="AF39" i="19" s="1"/>
  <c r="AI39" i="19"/>
  <c r="AK39" i="19"/>
  <c r="AL39" i="19"/>
  <c r="AO39" i="19"/>
  <c r="AP39" i="19"/>
  <c r="S40" i="19"/>
  <c r="T40" i="19" s="1"/>
  <c r="Y40" i="19"/>
  <c r="Z40" i="19" s="1"/>
  <c r="AA40" i="19"/>
  <c r="AB40" i="19" s="1"/>
  <c r="AC40" i="19"/>
  <c r="AD40" i="19" s="1"/>
  <c r="AE40" i="19"/>
  <c r="AF40" i="19" s="1"/>
  <c r="AI40" i="19"/>
  <c r="AK40" i="19"/>
  <c r="AL40" i="19"/>
  <c r="AO40" i="19"/>
  <c r="AP40" i="19"/>
  <c r="S41" i="19"/>
  <c r="T41" i="19" s="1"/>
  <c r="Y41" i="19"/>
  <c r="Z41" i="19" s="1"/>
  <c r="AA41" i="19"/>
  <c r="AB41" i="19" s="1"/>
  <c r="AC41" i="19"/>
  <c r="AD41" i="19" s="1"/>
  <c r="AE41" i="19"/>
  <c r="AF41" i="19" s="1"/>
  <c r="AI41" i="19"/>
  <c r="AK41" i="19"/>
  <c r="AL41" i="19"/>
  <c r="AO41" i="19"/>
  <c r="AP41" i="19"/>
  <c r="S42" i="19"/>
  <c r="T42" i="19" s="1"/>
  <c r="Y42" i="19"/>
  <c r="Z42" i="19" s="1"/>
  <c r="AA42" i="19"/>
  <c r="AB42" i="19" s="1"/>
  <c r="AC42" i="19"/>
  <c r="AD42" i="19" s="1"/>
  <c r="AE42" i="19"/>
  <c r="AF42" i="19" s="1"/>
  <c r="AI42" i="19"/>
  <c r="AK42" i="19"/>
  <c r="AL42" i="19"/>
  <c r="AO42" i="19"/>
  <c r="AP42" i="19"/>
  <c r="S43" i="19"/>
  <c r="T43" i="19" s="1"/>
  <c r="Y43" i="19"/>
  <c r="Z43" i="19" s="1"/>
  <c r="AA43" i="19"/>
  <c r="AB43" i="19" s="1"/>
  <c r="AC43" i="19"/>
  <c r="AD43" i="19" s="1"/>
  <c r="AE43" i="19"/>
  <c r="AF43" i="19" s="1"/>
  <c r="AI43" i="19"/>
  <c r="AK43" i="19"/>
  <c r="AL43" i="19"/>
  <c r="AO43" i="19"/>
  <c r="AP43" i="19"/>
  <c r="S44" i="19"/>
  <c r="T44" i="19" s="1"/>
  <c r="Y44" i="19"/>
  <c r="Z44" i="19" s="1"/>
  <c r="AA44" i="19"/>
  <c r="AB44" i="19" s="1"/>
  <c r="AC44" i="19"/>
  <c r="AD44" i="19" s="1"/>
  <c r="AE44" i="19"/>
  <c r="AF44" i="19" s="1"/>
  <c r="AI44" i="19"/>
  <c r="AK44" i="19"/>
  <c r="AL44" i="19"/>
  <c r="AO44" i="19"/>
  <c r="AP44" i="19"/>
  <c r="S45" i="19"/>
  <c r="T45" i="19" s="1"/>
  <c r="Y45" i="19"/>
  <c r="Z45" i="19" s="1"/>
  <c r="AA45" i="19"/>
  <c r="AB45" i="19" s="1"/>
  <c r="AC45" i="19"/>
  <c r="AD45" i="19" s="1"/>
  <c r="AE45" i="19"/>
  <c r="AF45" i="19" s="1"/>
  <c r="AI45" i="19"/>
  <c r="AK45" i="19"/>
  <c r="AL45" i="19"/>
  <c r="AO45" i="19"/>
  <c r="AP45" i="19"/>
  <c r="S46" i="19"/>
  <c r="T46" i="19" s="1"/>
  <c r="Y46" i="19"/>
  <c r="Z46" i="19" s="1"/>
  <c r="AA46" i="19"/>
  <c r="AB46" i="19" s="1"/>
  <c r="AC46" i="19"/>
  <c r="AD46" i="19" s="1"/>
  <c r="AE46" i="19"/>
  <c r="AF46" i="19" s="1"/>
  <c r="AI46" i="19"/>
  <c r="AK46" i="19"/>
  <c r="AL46" i="19"/>
  <c r="AO46" i="19"/>
  <c r="AP46" i="19"/>
  <c r="S47" i="19"/>
  <c r="T47" i="19" s="1"/>
  <c r="Y47" i="19"/>
  <c r="Z47" i="19" s="1"/>
  <c r="AA47" i="19"/>
  <c r="AB47" i="19" s="1"/>
  <c r="AC47" i="19"/>
  <c r="AD47" i="19" s="1"/>
  <c r="AE47" i="19"/>
  <c r="AF47" i="19" s="1"/>
  <c r="AI47" i="19"/>
  <c r="AK47" i="19"/>
  <c r="AL47" i="19"/>
  <c r="AO47" i="19"/>
  <c r="AP47" i="19"/>
  <c r="S48" i="19"/>
  <c r="T48" i="19" s="1"/>
  <c r="Y48" i="19"/>
  <c r="Z48" i="19" s="1"/>
  <c r="AA48" i="19"/>
  <c r="AB48" i="19" s="1"/>
  <c r="AC48" i="19"/>
  <c r="AD48" i="19" s="1"/>
  <c r="AE48" i="19"/>
  <c r="AF48" i="19" s="1"/>
  <c r="AI48" i="19"/>
  <c r="AK48" i="19"/>
  <c r="AL48" i="19"/>
  <c r="AO48" i="19"/>
  <c r="AP48" i="19"/>
  <c r="S49" i="19"/>
  <c r="T49" i="19" s="1"/>
  <c r="Y49" i="19"/>
  <c r="Z49" i="19" s="1"/>
  <c r="AA49" i="19"/>
  <c r="AB49" i="19" s="1"/>
  <c r="AC49" i="19"/>
  <c r="AD49" i="19" s="1"/>
  <c r="AE49" i="19"/>
  <c r="AF49" i="19" s="1"/>
  <c r="AI49" i="19"/>
  <c r="AK49" i="19"/>
  <c r="AL49" i="19"/>
  <c r="AO49" i="19"/>
  <c r="AP49" i="19"/>
  <c r="S50" i="19"/>
  <c r="T50" i="19" s="1"/>
  <c r="Y50" i="19"/>
  <c r="Z50" i="19" s="1"/>
  <c r="AA50" i="19"/>
  <c r="AB50" i="19" s="1"/>
  <c r="AC50" i="19"/>
  <c r="AD50" i="19" s="1"/>
  <c r="AE50" i="19"/>
  <c r="AF50" i="19" s="1"/>
  <c r="AI50" i="19"/>
  <c r="AK50" i="19"/>
  <c r="AL50" i="19"/>
  <c r="AO50" i="19"/>
  <c r="AP50" i="19"/>
  <c r="S51" i="19"/>
  <c r="T51" i="19" s="1"/>
  <c r="Y51" i="19"/>
  <c r="Z51" i="19" s="1"/>
  <c r="AA51" i="19"/>
  <c r="AB51" i="19" s="1"/>
  <c r="AC51" i="19"/>
  <c r="AD51" i="19" s="1"/>
  <c r="AE51" i="19"/>
  <c r="AF51" i="19" s="1"/>
  <c r="AI51" i="19"/>
  <c r="AK51" i="19"/>
  <c r="AL51" i="19"/>
  <c r="AO51" i="19"/>
  <c r="AP51" i="19"/>
  <c r="S52" i="19"/>
  <c r="T52" i="19" s="1"/>
  <c r="Y52" i="19"/>
  <c r="Z52" i="19" s="1"/>
  <c r="AA52" i="19"/>
  <c r="AB52" i="19" s="1"/>
  <c r="AC52" i="19"/>
  <c r="AD52" i="19" s="1"/>
  <c r="AE52" i="19"/>
  <c r="AF52" i="19" s="1"/>
  <c r="AI52" i="19"/>
  <c r="AK52" i="19"/>
  <c r="AL52" i="19"/>
  <c r="AO52" i="19"/>
  <c r="AP52" i="19"/>
  <c r="S53" i="19"/>
  <c r="T53" i="19" s="1"/>
  <c r="Y53" i="19"/>
  <c r="Z53" i="19" s="1"/>
  <c r="AA53" i="19"/>
  <c r="AB53" i="19" s="1"/>
  <c r="AC53" i="19"/>
  <c r="AD53" i="19" s="1"/>
  <c r="AE53" i="19"/>
  <c r="AF53" i="19" s="1"/>
  <c r="AI53" i="19"/>
  <c r="AK53" i="19"/>
  <c r="AL53" i="19"/>
  <c r="AO53" i="19"/>
  <c r="AP53" i="19"/>
  <c r="S54" i="19"/>
  <c r="T54" i="19" s="1"/>
  <c r="Y54" i="19"/>
  <c r="Z54" i="19" s="1"/>
  <c r="AA54" i="19"/>
  <c r="AB54" i="19" s="1"/>
  <c r="AC54" i="19"/>
  <c r="AD54" i="19" s="1"/>
  <c r="AE54" i="19"/>
  <c r="AF54" i="19" s="1"/>
  <c r="AI54" i="19"/>
  <c r="AK54" i="19"/>
  <c r="AL54" i="19"/>
  <c r="AO54" i="19"/>
  <c r="AP54" i="19"/>
  <c r="S55" i="19"/>
  <c r="T55" i="19"/>
  <c r="Y55" i="19"/>
  <c r="Z55" i="19" s="1"/>
  <c r="AA55" i="19"/>
  <c r="AB55" i="19" s="1"/>
  <c r="AC55" i="19"/>
  <c r="AD55" i="19" s="1"/>
  <c r="AE55" i="19"/>
  <c r="AF55" i="19" s="1"/>
  <c r="AI55" i="19"/>
  <c r="AK55" i="19"/>
  <c r="AL55" i="19"/>
  <c r="AO55" i="19"/>
  <c r="AP55" i="19"/>
  <c r="S56" i="19"/>
  <c r="T56" i="19" s="1"/>
  <c r="Y56" i="19"/>
  <c r="Z56" i="19" s="1"/>
  <c r="AA56" i="19"/>
  <c r="AB56" i="19" s="1"/>
  <c r="AC56" i="19"/>
  <c r="AD56" i="19" s="1"/>
  <c r="AE56" i="19"/>
  <c r="AF56" i="19" s="1"/>
  <c r="AI56" i="19"/>
  <c r="AK56" i="19"/>
  <c r="AL56" i="19"/>
  <c r="AO56" i="19"/>
  <c r="AP56" i="19"/>
  <c r="S57" i="19"/>
  <c r="T57" i="19"/>
  <c r="Y57" i="19"/>
  <c r="Z57" i="19" s="1"/>
  <c r="AA57" i="19"/>
  <c r="AB57" i="19" s="1"/>
  <c r="AC57" i="19"/>
  <c r="AD57" i="19" s="1"/>
  <c r="AE57" i="19"/>
  <c r="AF57" i="19"/>
  <c r="AI57" i="19"/>
  <c r="AK57" i="19"/>
  <c r="AL57" i="19"/>
  <c r="AO57" i="19"/>
  <c r="AP57" i="19"/>
  <c r="S58" i="19"/>
  <c r="T58" i="19"/>
  <c r="Y58" i="19"/>
  <c r="Z58" i="19" s="1"/>
  <c r="AA58" i="19"/>
  <c r="AB58" i="19" s="1"/>
  <c r="AC58" i="19"/>
  <c r="AD58" i="19" s="1"/>
  <c r="AE58" i="19"/>
  <c r="AF58" i="19" s="1"/>
  <c r="AI58" i="19"/>
  <c r="AK58" i="19"/>
  <c r="AL58" i="19"/>
  <c r="AO58" i="19"/>
  <c r="AP58" i="19"/>
  <c r="S59" i="19"/>
  <c r="T59" i="19" s="1"/>
  <c r="Y59" i="19"/>
  <c r="Z59" i="19" s="1"/>
  <c r="AA59" i="19"/>
  <c r="AB59" i="19" s="1"/>
  <c r="AC59" i="19"/>
  <c r="AD59" i="19" s="1"/>
  <c r="AE59" i="19"/>
  <c r="AF59" i="19" s="1"/>
  <c r="AI59" i="19"/>
  <c r="AK59" i="19"/>
  <c r="AL59" i="19"/>
  <c r="AO59" i="19"/>
  <c r="AP59" i="19"/>
  <c r="S60" i="19"/>
  <c r="T60" i="19" s="1"/>
  <c r="Y60" i="19"/>
  <c r="Z60" i="19" s="1"/>
  <c r="AA60" i="19"/>
  <c r="AB60" i="19" s="1"/>
  <c r="AC60" i="19"/>
  <c r="AD60" i="19" s="1"/>
  <c r="AE60" i="19"/>
  <c r="AF60" i="19" s="1"/>
  <c r="AI60" i="19"/>
  <c r="AK60" i="19"/>
  <c r="AL60" i="19"/>
  <c r="AO60" i="19"/>
  <c r="AP60" i="19"/>
  <c r="R10" i="6" l="1"/>
  <c r="R24" i="6"/>
  <c r="R11" i="6"/>
  <c r="R3" i="6"/>
  <c r="R11" i="19"/>
  <c r="R12" i="18"/>
  <c r="R10" i="18"/>
  <c r="R20" i="18"/>
  <c r="R16" i="18"/>
  <c r="R13" i="18"/>
  <c r="R54" i="19"/>
  <c r="R22" i="19"/>
  <c r="R14" i="19"/>
  <c r="R50" i="19"/>
  <c r="R53" i="19"/>
  <c r="R42" i="19"/>
  <c r="R26" i="19"/>
  <c r="R45" i="19"/>
  <c r="R7" i="19"/>
  <c r="R23" i="19"/>
  <c r="R15" i="19"/>
  <c r="R12" i="19"/>
  <c r="R31" i="19"/>
  <c r="R6" i="19"/>
  <c r="R51" i="19"/>
  <c r="R48" i="19"/>
  <c r="R40" i="19"/>
  <c r="R37" i="19"/>
  <c r="R18" i="19"/>
  <c r="R4" i="19"/>
  <c r="R57" i="19"/>
  <c r="R30" i="19"/>
  <c r="R21" i="19"/>
  <c r="R16" i="19"/>
  <c r="R20" i="19"/>
  <c r="R43" i="19"/>
  <c r="R32" i="19"/>
  <c r="R35" i="19"/>
  <c r="R58" i="19"/>
  <c r="R46" i="19"/>
  <c r="R38" i="19"/>
  <c r="R13" i="19"/>
  <c r="R5" i="19"/>
  <c r="R24" i="19"/>
  <c r="R55" i="19"/>
  <c r="R52" i="19"/>
  <c r="R49" i="19"/>
  <c r="R41" i="19"/>
  <c r="R28" i="19"/>
  <c r="R27" i="19"/>
  <c r="R17" i="19"/>
  <c r="R10" i="19"/>
  <c r="R44" i="19"/>
  <c r="R33" i="19"/>
  <c r="R8" i="19"/>
  <c r="R3" i="19"/>
  <c r="R59" i="19"/>
  <c r="R25" i="19"/>
  <c r="R56" i="19"/>
  <c r="R39" i="19"/>
  <c r="R34" i="19"/>
  <c r="R19" i="19"/>
  <c r="R60" i="19"/>
  <c r="R29" i="19"/>
  <c r="R9" i="19"/>
  <c r="R47" i="19"/>
  <c r="R36" i="19"/>
  <c r="S26" i="6"/>
  <c r="S18" i="6"/>
  <c r="S13" i="6"/>
  <c r="S3" i="6"/>
  <c r="S8" i="6"/>
  <c r="S27" i="6"/>
  <c r="S19" i="6"/>
  <c r="S9" i="6"/>
  <c r="S25" i="6"/>
  <c r="S23" i="6"/>
  <c r="S12" i="6"/>
  <c r="S7" i="6"/>
  <c r="S4" i="6"/>
  <c r="S24" i="6"/>
  <c r="S5" i="6"/>
  <c r="S17" i="6"/>
  <c r="S11" i="6"/>
  <c r="S15" i="6"/>
  <c r="S22" i="6"/>
  <c r="S21" i="6"/>
  <c r="S16" i="6"/>
  <c r="S10" i="6"/>
  <c r="S6" i="6"/>
  <c r="S20" i="6"/>
  <c r="S14" i="6"/>
  <c r="R8" i="18"/>
  <c r="R9" i="18"/>
  <c r="R15" i="18"/>
  <c r="R18" i="18"/>
  <c r="R19" i="18"/>
  <c r="R17" i="18"/>
  <c r="R22" i="18"/>
  <c r="R7" i="18"/>
  <c r="R11" i="18"/>
  <c r="R6" i="18"/>
  <c r="R23" i="18"/>
  <c r="R21" i="18"/>
  <c r="R5" i="18"/>
  <c r="R14" i="18"/>
  <c r="R4" i="18"/>
  <c r="R3" i="18"/>
  <c r="AL2" i="6"/>
  <c r="AK2" i="1"/>
  <c r="AK2" i="19"/>
  <c r="AK2" i="18"/>
  <c r="N3" i="9" l="1"/>
  <c r="O3" i="9" s="1"/>
  <c r="P3" i="9"/>
  <c r="Q3" i="9"/>
  <c r="R3" i="9" s="1"/>
  <c r="S3" i="9"/>
  <c r="T3" i="9" s="1"/>
  <c r="U3" i="9"/>
  <c r="V3" i="9" s="1"/>
  <c r="W3" i="9"/>
  <c r="X3" i="9" s="1"/>
  <c r="Y3" i="9"/>
  <c r="Z3" i="9" s="1"/>
  <c r="AA3" i="9"/>
  <c r="AB3" i="9"/>
  <c r="AC3" i="9"/>
  <c r="AD3" i="9"/>
  <c r="AE3" i="9"/>
  <c r="AF3" i="9"/>
  <c r="N4" i="9"/>
  <c r="O4" i="9"/>
  <c r="P4" i="9"/>
  <c r="Q4" i="9"/>
  <c r="R4" i="9" s="1"/>
  <c r="S4" i="9"/>
  <c r="T4" i="9" s="1"/>
  <c r="U4" i="9"/>
  <c r="V4" i="9"/>
  <c r="W4" i="9"/>
  <c r="X4" i="9"/>
  <c r="Y4" i="9"/>
  <c r="Z4" i="9" s="1"/>
  <c r="AA4" i="9"/>
  <c r="AB4" i="9"/>
  <c r="AC4" i="9"/>
  <c r="AD4" i="9"/>
  <c r="AE4" i="9"/>
  <c r="AF4" i="9"/>
  <c r="N5" i="9"/>
  <c r="O5" i="9"/>
  <c r="P5" i="9"/>
  <c r="Q5" i="9"/>
  <c r="R5" i="9" s="1"/>
  <c r="S5" i="9"/>
  <c r="T5" i="9"/>
  <c r="U5" i="9"/>
  <c r="V5" i="9" s="1"/>
  <c r="W5" i="9"/>
  <c r="X5" i="9" s="1"/>
  <c r="Y5" i="9"/>
  <c r="Z5" i="9" s="1"/>
  <c r="AA5" i="9"/>
  <c r="AB5" i="9"/>
  <c r="AC5" i="9"/>
  <c r="AD5" i="9"/>
  <c r="AE5" i="9"/>
  <c r="AF5" i="9"/>
  <c r="N6" i="9"/>
  <c r="O6" i="9"/>
  <c r="P6" i="9"/>
  <c r="Q6" i="9"/>
  <c r="R6" i="9" s="1"/>
  <c r="S6" i="9"/>
  <c r="T6" i="9" s="1"/>
  <c r="U6" i="9"/>
  <c r="V6" i="9" s="1"/>
  <c r="W6" i="9"/>
  <c r="X6" i="9" s="1"/>
  <c r="Y6" i="9"/>
  <c r="Z6" i="9" s="1"/>
  <c r="AA6" i="9"/>
  <c r="AB6" i="9"/>
  <c r="AC6" i="9"/>
  <c r="AD6" i="9"/>
  <c r="AE6" i="9"/>
  <c r="AF6" i="9"/>
  <c r="N7" i="9"/>
  <c r="O7" i="9"/>
  <c r="P7" i="9"/>
  <c r="Q7" i="9"/>
  <c r="R7" i="9" s="1"/>
  <c r="S7" i="9"/>
  <c r="T7" i="9" s="1"/>
  <c r="U7" i="9"/>
  <c r="V7" i="9" s="1"/>
  <c r="W7" i="9"/>
  <c r="X7" i="9" s="1"/>
  <c r="Y7" i="9"/>
  <c r="Z7" i="9" s="1"/>
  <c r="AA7" i="9"/>
  <c r="AB7" i="9"/>
  <c r="AC7" i="9"/>
  <c r="AD7" i="9"/>
  <c r="AE7" i="9"/>
  <c r="AF7" i="9"/>
  <c r="N8" i="9"/>
  <c r="O8" i="9"/>
  <c r="P8" i="9"/>
  <c r="Q8" i="9"/>
  <c r="R8" i="9" s="1"/>
  <c r="S8" i="9"/>
  <c r="T8" i="9" s="1"/>
  <c r="U8" i="9"/>
  <c r="V8" i="9"/>
  <c r="W8" i="9"/>
  <c r="X8" i="9"/>
  <c r="Y8" i="9"/>
  <c r="Z8" i="9" s="1"/>
  <c r="AA8" i="9"/>
  <c r="AB8" i="9"/>
  <c r="AC8" i="9"/>
  <c r="AD8" i="9"/>
  <c r="AE8" i="9"/>
  <c r="AF8" i="9"/>
  <c r="N9" i="9"/>
  <c r="O9" i="9"/>
  <c r="P9" i="9"/>
  <c r="Q9" i="9"/>
  <c r="R9" i="9"/>
  <c r="S9" i="9"/>
  <c r="T9" i="9"/>
  <c r="U9" i="9"/>
  <c r="V9" i="9" s="1"/>
  <c r="W9" i="9"/>
  <c r="X9" i="9" s="1"/>
  <c r="Y9" i="9"/>
  <c r="Z9" i="9" s="1"/>
  <c r="AA9" i="9"/>
  <c r="AB9" i="9"/>
  <c r="AC9" i="9"/>
  <c r="AD9" i="9"/>
  <c r="AE9" i="9"/>
  <c r="AF9" i="9"/>
  <c r="N10" i="9"/>
  <c r="O10" i="9"/>
  <c r="P10" i="9"/>
  <c r="Q10" i="9"/>
  <c r="R10" i="9" s="1"/>
  <c r="S10" i="9"/>
  <c r="T10" i="9" s="1"/>
  <c r="U10" i="9"/>
  <c r="V10" i="9" s="1"/>
  <c r="W10" i="9"/>
  <c r="X10" i="9" s="1"/>
  <c r="Y10" i="9"/>
  <c r="Z10" i="9" s="1"/>
  <c r="AA10" i="9"/>
  <c r="AB10" i="9"/>
  <c r="AC10" i="9"/>
  <c r="AD10" i="9"/>
  <c r="AE10" i="9"/>
  <c r="AF10" i="9"/>
  <c r="N11" i="9"/>
  <c r="O11" i="9"/>
  <c r="P11" i="9"/>
  <c r="Q11" i="9"/>
  <c r="R11" i="9" s="1"/>
  <c r="S11" i="9"/>
  <c r="T11" i="9" s="1"/>
  <c r="U11" i="9"/>
  <c r="V11" i="9" s="1"/>
  <c r="W11" i="9"/>
  <c r="X11" i="9" s="1"/>
  <c r="Y11" i="9"/>
  <c r="Z11" i="9" s="1"/>
  <c r="AA11" i="9"/>
  <c r="AB11" i="9"/>
  <c r="AC11" i="9"/>
  <c r="AD11" i="9"/>
  <c r="AE11" i="9"/>
  <c r="AF11" i="9"/>
  <c r="N12" i="9"/>
  <c r="O12" i="9"/>
  <c r="P12" i="9"/>
  <c r="Q12" i="9"/>
  <c r="R12" i="9" s="1"/>
  <c r="S12" i="9"/>
  <c r="T12" i="9" s="1"/>
  <c r="U12" i="9"/>
  <c r="V12" i="9"/>
  <c r="W12" i="9"/>
  <c r="X12" i="9"/>
  <c r="Y12" i="9"/>
  <c r="Z12" i="9" s="1"/>
  <c r="AA12" i="9"/>
  <c r="AB12" i="9"/>
  <c r="AC12" i="9"/>
  <c r="AD12" i="9"/>
  <c r="AE12" i="9"/>
  <c r="AF12" i="9"/>
  <c r="N13" i="9"/>
  <c r="O13" i="9"/>
  <c r="P13" i="9"/>
  <c r="Q13" i="9"/>
  <c r="R13" i="9" s="1"/>
  <c r="S13" i="9"/>
  <c r="T13" i="9"/>
  <c r="U13" i="9"/>
  <c r="V13" i="9" s="1"/>
  <c r="W13" i="9"/>
  <c r="X13" i="9" s="1"/>
  <c r="Y13" i="9"/>
  <c r="Z13" i="9" s="1"/>
  <c r="AA13" i="9"/>
  <c r="AB13" i="9"/>
  <c r="AC13" i="9"/>
  <c r="AD13" i="9"/>
  <c r="AE13" i="9"/>
  <c r="AF13" i="9"/>
  <c r="N14" i="9"/>
  <c r="O14" i="9"/>
  <c r="P14" i="9"/>
  <c r="Q14" i="9"/>
  <c r="R14" i="9" s="1"/>
  <c r="S14" i="9"/>
  <c r="T14" i="9" s="1"/>
  <c r="U14" i="9"/>
  <c r="V14" i="9" s="1"/>
  <c r="W14" i="9"/>
  <c r="X14" i="9" s="1"/>
  <c r="Y14" i="9"/>
  <c r="Z14" i="9" s="1"/>
  <c r="AA14" i="9"/>
  <c r="AB14" i="9"/>
  <c r="AC14" i="9"/>
  <c r="AD14" i="9"/>
  <c r="AE14" i="9"/>
  <c r="AF14" i="9"/>
  <c r="N15" i="9"/>
  <c r="O15" i="9"/>
  <c r="P15" i="9"/>
  <c r="Q15" i="9"/>
  <c r="R15" i="9" s="1"/>
  <c r="S15" i="9"/>
  <c r="T15" i="9" s="1"/>
  <c r="U15" i="9"/>
  <c r="V15" i="9" s="1"/>
  <c r="W15" i="9"/>
  <c r="X15" i="9" s="1"/>
  <c r="Y15" i="9"/>
  <c r="Z15" i="9" s="1"/>
  <c r="AA15" i="9"/>
  <c r="AB15" i="9"/>
  <c r="AC15" i="9"/>
  <c r="AD15" i="9"/>
  <c r="AE15" i="9"/>
  <c r="AF15" i="9"/>
  <c r="N16" i="9"/>
  <c r="O16" i="9"/>
  <c r="P16" i="9"/>
  <c r="Q16" i="9"/>
  <c r="R16" i="9" s="1"/>
  <c r="S16" i="9"/>
  <c r="T16" i="9" s="1"/>
  <c r="U16" i="9"/>
  <c r="V16" i="9"/>
  <c r="W16" i="9"/>
  <c r="X16" i="9"/>
  <c r="Y16" i="9"/>
  <c r="Z16" i="9" s="1"/>
  <c r="AA16" i="9"/>
  <c r="AB16" i="9"/>
  <c r="AC16" i="9"/>
  <c r="AD16" i="9"/>
  <c r="AE16" i="9"/>
  <c r="AF16" i="9"/>
  <c r="N17" i="9"/>
  <c r="O17" i="9"/>
  <c r="P17" i="9"/>
  <c r="Q17" i="9"/>
  <c r="R17" i="9" s="1"/>
  <c r="S17" i="9"/>
  <c r="T17" i="9"/>
  <c r="U17" i="9"/>
  <c r="V17" i="9" s="1"/>
  <c r="W17" i="9"/>
  <c r="X17" i="9" s="1"/>
  <c r="Y17" i="9"/>
  <c r="Z17" i="9" s="1"/>
  <c r="AA17" i="9"/>
  <c r="AB17" i="9"/>
  <c r="AC17" i="9"/>
  <c r="AD17" i="9"/>
  <c r="AE17" i="9"/>
  <c r="AF17" i="9"/>
  <c r="N18" i="9"/>
  <c r="O18" i="9"/>
  <c r="P18" i="9"/>
  <c r="Q18" i="9"/>
  <c r="R18" i="9" s="1"/>
  <c r="S18" i="9"/>
  <c r="T18" i="9" s="1"/>
  <c r="U18" i="9"/>
  <c r="V18" i="9" s="1"/>
  <c r="W18" i="9"/>
  <c r="X18" i="9" s="1"/>
  <c r="Y18" i="9"/>
  <c r="Z18" i="9" s="1"/>
  <c r="AA18" i="9"/>
  <c r="AB18" i="9"/>
  <c r="AC18" i="9"/>
  <c r="AD18" i="9"/>
  <c r="AE18" i="9"/>
  <c r="AF18" i="9"/>
  <c r="N19" i="9"/>
  <c r="O19" i="9"/>
  <c r="P19" i="9"/>
  <c r="Q19" i="9"/>
  <c r="R19" i="9" s="1"/>
  <c r="S19" i="9"/>
  <c r="T19" i="9" s="1"/>
  <c r="U19" i="9"/>
  <c r="V19" i="9" s="1"/>
  <c r="W19" i="9"/>
  <c r="X19" i="9" s="1"/>
  <c r="Y19" i="9"/>
  <c r="Z19" i="9" s="1"/>
  <c r="AA19" i="9"/>
  <c r="AB19" i="9"/>
  <c r="AC19" i="9"/>
  <c r="AD19" i="9"/>
  <c r="AE19" i="9"/>
  <c r="AF19" i="9"/>
  <c r="N20" i="9"/>
  <c r="O20" i="9"/>
  <c r="P20" i="9"/>
  <c r="Q20" i="9"/>
  <c r="R20" i="9" s="1"/>
  <c r="S20" i="9"/>
  <c r="T20" i="9" s="1"/>
  <c r="U20" i="9"/>
  <c r="V20" i="9"/>
  <c r="W20" i="9"/>
  <c r="X20" i="9"/>
  <c r="Y20" i="9"/>
  <c r="Z20" i="9" s="1"/>
  <c r="AA20" i="9"/>
  <c r="AB20" i="9"/>
  <c r="AC20" i="9"/>
  <c r="AD20" i="9"/>
  <c r="AE20" i="9"/>
  <c r="AF20" i="9"/>
  <c r="N21" i="9"/>
  <c r="O21" i="9"/>
  <c r="P21" i="9"/>
  <c r="Q21" i="9"/>
  <c r="R21" i="9" s="1"/>
  <c r="S21" i="9"/>
  <c r="T21" i="9"/>
  <c r="U21" i="9"/>
  <c r="V21" i="9" s="1"/>
  <c r="W21" i="9"/>
  <c r="X21" i="9" s="1"/>
  <c r="Y21" i="9"/>
  <c r="Z21" i="9" s="1"/>
  <c r="AA21" i="9"/>
  <c r="AB21" i="9"/>
  <c r="AC21" i="9"/>
  <c r="AD21" i="9"/>
  <c r="AE21" i="9"/>
  <c r="AF21" i="9"/>
  <c r="N22" i="9"/>
  <c r="O22" i="9"/>
  <c r="P22" i="9"/>
  <c r="Q22" i="9"/>
  <c r="R22" i="9" s="1"/>
  <c r="S22" i="9"/>
  <c r="T22" i="9" s="1"/>
  <c r="U22" i="9"/>
  <c r="V22" i="9" s="1"/>
  <c r="W22" i="9"/>
  <c r="X22" i="9" s="1"/>
  <c r="Y22" i="9"/>
  <c r="Z22" i="9" s="1"/>
  <c r="AA22" i="9"/>
  <c r="AB22" i="9"/>
  <c r="AC22" i="9"/>
  <c r="AD22" i="9"/>
  <c r="AE22" i="9"/>
  <c r="AF22" i="9"/>
  <c r="N23" i="9"/>
  <c r="O23" i="9"/>
  <c r="P23" i="9"/>
  <c r="Q23" i="9"/>
  <c r="R23" i="9" s="1"/>
  <c r="S23" i="9"/>
  <c r="T23" i="9" s="1"/>
  <c r="U23" i="9"/>
  <c r="V23" i="9" s="1"/>
  <c r="W23" i="9"/>
  <c r="X23" i="9" s="1"/>
  <c r="Y23" i="9"/>
  <c r="Z23" i="9" s="1"/>
  <c r="AA23" i="9"/>
  <c r="AB23" i="9"/>
  <c r="AC23" i="9"/>
  <c r="AD23" i="9"/>
  <c r="AE23" i="9"/>
  <c r="AF23" i="9"/>
  <c r="N24" i="9"/>
  <c r="O24" i="9"/>
  <c r="P24" i="9"/>
  <c r="Q24" i="9"/>
  <c r="R24" i="9" s="1"/>
  <c r="S24" i="9"/>
  <c r="T24" i="9" s="1"/>
  <c r="U24" i="9"/>
  <c r="V24" i="9"/>
  <c r="W24" i="9"/>
  <c r="X24" i="9"/>
  <c r="Y24" i="9"/>
  <c r="Z24" i="9" s="1"/>
  <c r="AA24" i="9"/>
  <c r="AB24" i="9"/>
  <c r="AC24" i="9"/>
  <c r="AD24" i="9"/>
  <c r="AE24" i="9"/>
  <c r="AF24" i="9"/>
  <c r="N25" i="9"/>
  <c r="O25" i="9"/>
  <c r="P25" i="9"/>
  <c r="Q25" i="9"/>
  <c r="R25" i="9" s="1"/>
  <c r="S25" i="9"/>
  <c r="T25" i="9"/>
  <c r="U25" i="9"/>
  <c r="V25" i="9" s="1"/>
  <c r="W25" i="9"/>
  <c r="X25" i="9" s="1"/>
  <c r="Y25" i="9"/>
  <c r="Z25" i="9" s="1"/>
  <c r="AA25" i="9"/>
  <c r="AB25" i="9"/>
  <c r="AC25" i="9"/>
  <c r="AD25" i="9"/>
  <c r="AE25" i="9"/>
  <c r="AF25" i="9"/>
  <c r="N26" i="9"/>
  <c r="O26" i="9"/>
  <c r="P26" i="9"/>
  <c r="Q26" i="9"/>
  <c r="R26" i="9" s="1"/>
  <c r="S26" i="9"/>
  <c r="T26" i="9" s="1"/>
  <c r="U26" i="9"/>
  <c r="V26" i="9" s="1"/>
  <c r="W26" i="9"/>
  <c r="X26" i="9" s="1"/>
  <c r="Y26" i="9"/>
  <c r="Z26" i="9" s="1"/>
  <c r="AA26" i="9"/>
  <c r="AB26" i="9"/>
  <c r="AC26" i="9"/>
  <c r="AD26" i="9"/>
  <c r="AE26" i="9"/>
  <c r="AF26" i="9"/>
  <c r="N27" i="9"/>
  <c r="O27" i="9"/>
  <c r="P27" i="9"/>
  <c r="Q27" i="9"/>
  <c r="R27" i="9" s="1"/>
  <c r="S27" i="9"/>
  <c r="T27" i="9" s="1"/>
  <c r="U27" i="9"/>
  <c r="V27" i="9" s="1"/>
  <c r="W27" i="9"/>
  <c r="X27" i="9" s="1"/>
  <c r="Y27" i="9"/>
  <c r="Z27" i="9" s="1"/>
  <c r="AA27" i="9"/>
  <c r="AB27" i="9"/>
  <c r="AC27" i="9"/>
  <c r="AD27" i="9"/>
  <c r="AE27" i="9"/>
  <c r="AF27" i="9"/>
  <c r="N28" i="9"/>
  <c r="O28" i="9"/>
  <c r="P28" i="9"/>
  <c r="Q28" i="9"/>
  <c r="R28" i="9" s="1"/>
  <c r="S28" i="9"/>
  <c r="T28" i="9" s="1"/>
  <c r="U28" i="9"/>
  <c r="V28" i="9"/>
  <c r="W28" i="9"/>
  <c r="X28" i="9"/>
  <c r="Y28" i="9"/>
  <c r="Z28" i="9" s="1"/>
  <c r="AA28" i="9"/>
  <c r="AB28" i="9"/>
  <c r="AC28" i="9"/>
  <c r="AD28" i="9"/>
  <c r="AE28" i="9"/>
  <c r="AF28" i="9"/>
  <c r="N29" i="9"/>
  <c r="O29" i="9"/>
  <c r="P29" i="9"/>
  <c r="Q29" i="9"/>
  <c r="R29" i="9" s="1"/>
  <c r="S29" i="9"/>
  <c r="T29" i="9"/>
  <c r="U29" i="9"/>
  <c r="V29" i="9" s="1"/>
  <c r="W29" i="9"/>
  <c r="X29" i="9" s="1"/>
  <c r="Y29" i="9"/>
  <c r="Z29" i="9" s="1"/>
  <c r="AA29" i="9"/>
  <c r="AB29" i="9"/>
  <c r="AC29" i="9"/>
  <c r="AD29" i="9"/>
  <c r="AE29" i="9"/>
  <c r="AF29" i="9"/>
  <c r="N30" i="9"/>
  <c r="O30" i="9"/>
  <c r="P30" i="9"/>
  <c r="Q30" i="9"/>
  <c r="R30" i="9" s="1"/>
  <c r="S30" i="9"/>
  <c r="T30" i="9" s="1"/>
  <c r="U30" i="9"/>
  <c r="V30" i="9" s="1"/>
  <c r="W30" i="9"/>
  <c r="X30" i="9" s="1"/>
  <c r="Y30" i="9"/>
  <c r="Z30" i="9" s="1"/>
  <c r="AA30" i="9"/>
  <c r="AB30" i="9"/>
  <c r="AC30" i="9"/>
  <c r="AD30" i="9"/>
  <c r="AE30" i="9"/>
  <c r="AF30" i="9"/>
  <c r="N31" i="9"/>
  <c r="O31" i="9"/>
  <c r="P31" i="9"/>
  <c r="Q31" i="9"/>
  <c r="R31" i="9" s="1"/>
  <c r="S31" i="9"/>
  <c r="T31" i="9" s="1"/>
  <c r="U31" i="9"/>
  <c r="V31" i="9" s="1"/>
  <c r="W31" i="9"/>
  <c r="X31" i="9" s="1"/>
  <c r="Y31" i="9"/>
  <c r="Z31" i="9" s="1"/>
  <c r="AA31" i="9"/>
  <c r="AB31" i="9"/>
  <c r="AC31" i="9"/>
  <c r="AD31" i="9"/>
  <c r="AE31" i="9"/>
  <c r="AF31" i="9"/>
  <c r="N32" i="9"/>
  <c r="O32" i="9"/>
  <c r="P32" i="9"/>
  <c r="Q32" i="9"/>
  <c r="R32" i="9" s="1"/>
  <c r="S32" i="9"/>
  <c r="T32" i="9" s="1"/>
  <c r="U32" i="9"/>
  <c r="V32" i="9"/>
  <c r="W32" i="9"/>
  <c r="X32" i="9"/>
  <c r="Y32" i="9"/>
  <c r="Z32" i="9" s="1"/>
  <c r="AA32" i="9"/>
  <c r="AB32" i="9"/>
  <c r="AC32" i="9"/>
  <c r="AD32" i="9"/>
  <c r="AE32" i="9"/>
  <c r="AF32" i="9"/>
  <c r="N33" i="9"/>
  <c r="O33" i="9"/>
  <c r="P33" i="9"/>
  <c r="Q33" i="9"/>
  <c r="R33" i="9"/>
  <c r="S33" i="9"/>
  <c r="T33" i="9"/>
  <c r="U33" i="9"/>
  <c r="V33" i="9" s="1"/>
  <c r="W33" i="9"/>
  <c r="X33" i="9" s="1"/>
  <c r="Y33" i="9"/>
  <c r="Z33" i="9" s="1"/>
  <c r="AA33" i="9"/>
  <c r="AB33" i="9"/>
  <c r="AC33" i="9"/>
  <c r="AD33" i="9"/>
  <c r="AE33" i="9"/>
  <c r="AF33" i="9"/>
  <c r="N34" i="9"/>
  <c r="O34" i="9"/>
  <c r="P34" i="9"/>
  <c r="Q34" i="9"/>
  <c r="R34" i="9" s="1"/>
  <c r="S34" i="9"/>
  <c r="T34" i="9" s="1"/>
  <c r="U34" i="9"/>
  <c r="V34" i="9" s="1"/>
  <c r="W34" i="9"/>
  <c r="X34" i="9" s="1"/>
  <c r="Y34" i="9"/>
  <c r="Z34" i="9" s="1"/>
  <c r="AA34" i="9"/>
  <c r="AB34" i="9"/>
  <c r="AC34" i="9"/>
  <c r="AD34" i="9"/>
  <c r="AE34" i="9"/>
  <c r="AF34" i="9"/>
  <c r="N35" i="9"/>
  <c r="O35" i="9"/>
  <c r="P35" i="9"/>
  <c r="Q35" i="9"/>
  <c r="R35" i="9" s="1"/>
  <c r="S35" i="9"/>
  <c r="T35" i="9" s="1"/>
  <c r="U35" i="9"/>
  <c r="V35" i="9"/>
  <c r="W35" i="9"/>
  <c r="X35" i="9" s="1"/>
  <c r="Y35" i="9"/>
  <c r="Z35" i="9" s="1"/>
  <c r="AA35" i="9"/>
  <c r="AB35" i="9"/>
  <c r="AC35" i="9"/>
  <c r="AD35" i="9"/>
  <c r="AE35" i="9"/>
  <c r="AF35" i="9"/>
  <c r="N36" i="9"/>
  <c r="O36" i="9"/>
  <c r="P36" i="9"/>
  <c r="Q36" i="9"/>
  <c r="R36" i="9" s="1"/>
  <c r="S36" i="9"/>
  <c r="T36" i="9" s="1"/>
  <c r="U36" i="9"/>
  <c r="V36" i="9"/>
  <c r="W36" i="9"/>
  <c r="X36" i="9"/>
  <c r="Y36" i="9"/>
  <c r="Z36" i="9" s="1"/>
  <c r="AA36" i="9"/>
  <c r="AB36" i="9"/>
  <c r="AC36" i="9"/>
  <c r="AD36" i="9"/>
  <c r="AE36" i="9"/>
  <c r="AF36" i="9"/>
  <c r="N37" i="9"/>
  <c r="O37" i="9" s="1"/>
  <c r="P37" i="9"/>
  <c r="Q37" i="9"/>
  <c r="R37" i="9" s="1"/>
  <c r="S37" i="9"/>
  <c r="T37" i="9"/>
  <c r="U37" i="9"/>
  <c r="V37" i="9" s="1"/>
  <c r="W37" i="9"/>
  <c r="X37" i="9" s="1"/>
  <c r="Y37" i="9"/>
  <c r="Z37" i="9" s="1"/>
  <c r="AA37" i="9"/>
  <c r="AB37" i="9"/>
  <c r="AC37" i="9"/>
  <c r="AD37" i="9"/>
  <c r="AE37" i="9"/>
  <c r="AF37" i="9"/>
  <c r="N38" i="9"/>
  <c r="O38" i="9"/>
  <c r="P38" i="9"/>
  <c r="Q38" i="9"/>
  <c r="R38" i="9" s="1"/>
  <c r="S38" i="9"/>
  <c r="T38" i="9" s="1"/>
  <c r="U38" i="9"/>
  <c r="V38" i="9" s="1"/>
  <c r="W38" i="9"/>
  <c r="X38" i="9" s="1"/>
  <c r="Y38" i="9"/>
  <c r="Z38" i="9" s="1"/>
  <c r="AA38" i="9"/>
  <c r="AB38" i="9"/>
  <c r="AC38" i="9"/>
  <c r="AD38" i="9"/>
  <c r="AE38" i="9"/>
  <c r="AF38" i="9"/>
  <c r="N39" i="9"/>
  <c r="O39" i="9"/>
  <c r="P39" i="9"/>
  <c r="Q39" i="9"/>
  <c r="R39" i="9" s="1"/>
  <c r="S39" i="9"/>
  <c r="T39" i="9" s="1"/>
  <c r="U39" i="9"/>
  <c r="V39" i="9"/>
  <c r="W39" i="9"/>
  <c r="X39" i="9" s="1"/>
  <c r="Y39" i="9"/>
  <c r="Z39" i="9" s="1"/>
  <c r="AA39" i="9"/>
  <c r="AB39" i="9"/>
  <c r="AC39" i="9"/>
  <c r="AD39" i="9"/>
  <c r="AE39" i="9"/>
  <c r="AF39" i="9"/>
  <c r="N40" i="9"/>
  <c r="O40" i="9"/>
  <c r="P40" i="9"/>
  <c r="Q40" i="9"/>
  <c r="R40" i="9" s="1"/>
  <c r="S40" i="9"/>
  <c r="T40" i="9" s="1"/>
  <c r="U40" i="9"/>
  <c r="V40" i="9"/>
  <c r="W40" i="9"/>
  <c r="X40" i="9"/>
  <c r="Y40" i="9"/>
  <c r="Z40" i="9" s="1"/>
  <c r="AA40" i="9"/>
  <c r="AB40" i="9"/>
  <c r="AC40" i="9"/>
  <c r="AD40" i="9"/>
  <c r="AE40" i="9"/>
  <c r="AF40" i="9"/>
  <c r="N41" i="9"/>
  <c r="O41" i="9" s="1"/>
  <c r="P41" i="9"/>
  <c r="Q41" i="9"/>
  <c r="R41" i="9" s="1"/>
  <c r="S41" i="9"/>
  <c r="T41" i="9"/>
  <c r="U41" i="9"/>
  <c r="V41" i="9" s="1"/>
  <c r="W41" i="9"/>
  <c r="X41" i="9" s="1"/>
  <c r="Y41" i="9"/>
  <c r="Z41" i="9" s="1"/>
  <c r="AA41" i="9"/>
  <c r="AB41" i="9"/>
  <c r="AC41" i="9"/>
  <c r="AD41" i="9"/>
  <c r="AE41" i="9"/>
  <c r="AF41" i="9"/>
  <c r="N42" i="9"/>
  <c r="O42" i="9"/>
  <c r="P42" i="9"/>
  <c r="Q42" i="9"/>
  <c r="R42" i="9" s="1"/>
  <c r="S42" i="9"/>
  <c r="T42" i="9" s="1"/>
  <c r="U42" i="9"/>
  <c r="V42" i="9" s="1"/>
  <c r="W42" i="9"/>
  <c r="X42" i="9" s="1"/>
  <c r="Y42" i="9"/>
  <c r="Z42" i="9" s="1"/>
  <c r="AA42" i="9"/>
  <c r="AB42" i="9"/>
  <c r="AC42" i="9"/>
  <c r="AD42" i="9"/>
  <c r="AE42" i="9"/>
  <c r="AF42" i="9"/>
  <c r="N43" i="9"/>
  <c r="O43" i="9"/>
  <c r="P43" i="9"/>
  <c r="Q43" i="9"/>
  <c r="R43" i="9" s="1"/>
  <c r="S43" i="9"/>
  <c r="T43" i="9" s="1"/>
  <c r="U43" i="9"/>
  <c r="V43" i="9"/>
  <c r="W43" i="9"/>
  <c r="X43" i="9" s="1"/>
  <c r="Y43" i="9"/>
  <c r="Z43" i="9" s="1"/>
  <c r="AA43" i="9"/>
  <c r="AB43" i="9"/>
  <c r="AC43" i="9"/>
  <c r="AD43" i="9"/>
  <c r="AE43" i="9"/>
  <c r="AF43" i="9"/>
  <c r="N44" i="9"/>
  <c r="O44" i="9"/>
  <c r="P44" i="9"/>
  <c r="Q44" i="9"/>
  <c r="R44" i="9" s="1"/>
  <c r="S44" i="9"/>
  <c r="T44" i="9" s="1"/>
  <c r="U44" i="9"/>
  <c r="V44" i="9"/>
  <c r="W44" i="9"/>
  <c r="X44" i="9"/>
  <c r="Y44" i="9"/>
  <c r="Z44" i="9" s="1"/>
  <c r="AA44" i="9"/>
  <c r="AB44" i="9"/>
  <c r="AC44" i="9"/>
  <c r="AD44" i="9"/>
  <c r="AE44" i="9"/>
  <c r="AF44" i="9"/>
  <c r="N45" i="9"/>
  <c r="O45" i="9" s="1"/>
  <c r="P45" i="9"/>
  <c r="Q45" i="9"/>
  <c r="R45" i="9" s="1"/>
  <c r="S45" i="9"/>
  <c r="T45" i="9"/>
  <c r="U45" i="9"/>
  <c r="V45" i="9" s="1"/>
  <c r="W45" i="9"/>
  <c r="X45" i="9" s="1"/>
  <c r="Y45" i="9"/>
  <c r="Z45" i="9" s="1"/>
  <c r="AA45" i="9"/>
  <c r="AB45" i="9"/>
  <c r="AC45" i="9"/>
  <c r="AD45" i="9"/>
  <c r="AE45" i="9"/>
  <c r="AF45" i="9"/>
  <c r="N46" i="9"/>
  <c r="O46" i="9"/>
  <c r="P46" i="9"/>
  <c r="Q46" i="9"/>
  <c r="R46" i="9" s="1"/>
  <c r="S46" i="9"/>
  <c r="T46" i="9" s="1"/>
  <c r="U46" i="9"/>
  <c r="V46" i="9" s="1"/>
  <c r="W46" i="9"/>
  <c r="X46" i="9" s="1"/>
  <c r="Y46" i="9"/>
  <c r="Z46" i="9" s="1"/>
  <c r="AA46" i="9"/>
  <c r="AB46" i="9"/>
  <c r="AC46" i="9"/>
  <c r="AD46" i="9"/>
  <c r="AE46" i="9"/>
  <c r="AF46" i="9"/>
  <c r="N47" i="9"/>
  <c r="O47" i="9"/>
  <c r="P47" i="9"/>
  <c r="Q47" i="9"/>
  <c r="R47" i="9" s="1"/>
  <c r="S47" i="9"/>
  <c r="T47" i="9" s="1"/>
  <c r="U47" i="9"/>
  <c r="V47" i="9"/>
  <c r="W47" i="9"/>
  <c r="X47" i="9" s="1"/>
  <c r="Y47" i="9"/>
  <c r="Z47" i="9" s="1"/>
  <c r="AA47" i="9"/>
  <c r="AB47" i="9"/>
  <c r="AC47" i="9"/>
  <c r="AD47" i="9"/>
  <c r="AE47" i="9"/>
  <c r="AF47" i="9"/>
  <c r="N48" i="9"/>
  <c r="O48" i="9"/>
  <c r="P48" i="9"/>
  <c r="Q48" i="9"/>
  <c r="R48" i="9" s="1"/>
  <c r="S48" i="9"/>
  <c r="T48" i="9" s="1"/>
  <c r="U48" i="9"/>
  <c r="V48" i="9"/>
  <c r="W48" i="9"/>
  <c r="X48" i="9"/>
  <c r="Y48" i="9"/>
  <c r="Z48" i="9" s="1"/>
  <c r="AA48" i="9"/>
  <c r="AB48" i="9"/>
  <c r="AC48" i="9"/>
  <c r="AD48" i="9"/>
  <c r="AE48" i="9"/>
  <c r="AF48" i="9"/>
  <c r="N49" i="9"/>
  <c r="O49" i="9" s="1"/>
  <c r="P49" i="9"/>
  <c r="Q49" i="9"/>
  <c r="R49" i="9" s="1"/>
  <c r="S49" i="9"/>
  <c r="T49" i="9"/>
  <c r="U49" i="9"/>
  <c r="V49" i="9" s="1"/>
  <c r="W49" i="9"/>
  <c r="X49" i="9" s="1"/>
  <c r="Y49" i="9"/>
  <c r="Z49" i="9" s="1"/>
  <c r="AA49" i="9"/>
  <c r="AB49" i="9"/>
  <c r="AC49" i="9"/>
  <c r="AD49" i="9"/>
  <c r="AE49" i="9"/>
  <c r="AF49" i="9"/>
  <c r="N50" i="9"/>
  <c r="O50" i="9"/>
  <c r="P50" i="9"/>
  <c r="Q50" i="9"/>
  <c r="R50" i="9" s="1"/>
  <c r="S50" i="9"/>
  <c r="T50" i="9" s="1"/>
  <c r="U50" i="9"/>
  <c r="V50" i="9" s="1"/>
  <c r="W50" i="9"/>
  <c r="X50" i="9" s="1"/>
  <c r="Y50" i="9"/>
  <c r="Z50" i="9" s="1"/>
  <c r="AA50" i="9"/>
  <c r="AB50" i="9"/>
  <c r="AC50" i="9"/>
  <c r="AD50" i="9"/>
  <c r="AE50" i="9"/>
  <c r="AF50" i="9"/>
  <c r="N51" i="9"/>
  <c r="O51" i="9"/>
  <c r="P51" i="9"/>
  <c r="Q51" i="9"/>
  <c r="R51" i="9" s="1"/>
  <c r="S51" i="9"/>
  <c r="T51" i="9" s="1"/>
  <c r="U51" i="9"/>
  <c r="V51" i="9"/>
  <c r="W51" i="9"/>
  <c r="X51" i="9" s="1"/>
  <c r="Y51" i="9"/>
  <c r="Z51" i="9" s="1"/>
  <c r="AA51" i="9"/>
  <c r="AB51" i="9"/>
  <c r="AC51" i="9"/>
  <c r="AD51" i="9"/>
  <c r="AE51" i="9"/>
  <c r="AF51" i="9"/>
  <c r="Y2" i="9"/>
  <c r="Q2" i="9"/>
  <c r="AG2" i="17"/>
  <c r="Y2" i="17"/>
  <c r="Z2" i="17" s="1"/>
  <c r="R6" i="16"/>
  <c r="S6" i="16" s="1"/>
  <c r="X6" i="16"/>
  <c r="Y6" i="16" s="1"/>
  <c r="Z6" i="16"/>
  <c r="AA6" i="16" s="1"/>
  <c r="AB6" i="16"/>
  <c r="AC6" i="16" s="1"/>
  <c r="AD6" i="16"/>
  <c r="AE6" i="16" s="1"/>
  <c r="AF6" i="16"/>
  <c r="AG6" i="16" s="1"/>
  <c r="AH6" i="16"/>
  <c r="AJ6" i="16"/>
  <c r="AK6" i="16"/>
  <c r="AL6" i="16"/>
  <c r="AM6" i="16"/>
  <c r="AN6" i="16"/>
  <c r="R5" i="16"/>
  <c r="S5" i="16" s="1"/>
  <c r="X5" i="16"/>
  <c r="Y5" i="16" s="1"/>
  <c r="Z5" i="16"/>
  <c r="AA5" i="16" s="1"/>
  <c r="AB5" i="16"/>
  <c r="AC5" i="16" s="1"/>
  <c r="AD5" i="16"/>
  <c r="AE5" i="16" s="1"/>
  <c r="AF5" i="16"/>
  <c r="AG5" i="16" s="1"/>
  <c r="AH5" i="16"/>
  <c r="AJ5" i="16"/>
  <c r="AK5" i="16"/>
  <c r="AL5" i="16"/>
  <c r="AM5" i="16"/>
  <c r="AN5" i="16"/>
  <c r="R8" i="16"/>
  <c r="S8" i="16" s="1"/>
  <c r="X8" i="16"/>
  <c r="Y8" i="16" s="1"/>
  <c r="Z8" i="16"/>
  <c r="AA8" i="16" s="1"/>
  <c r="AB8" i="16"/>
  <c r="AC8" i="16" s="1"/>
  <c r="AD8" i="16"/>
  <c r="AE8" i="16" s="1"/>
  <c r="AF8" i="16"/>
  <c r="AG8" i="16" s="1"/>
  <c r="AH8" i="16"/>
  <c r="AJ8" i="16"/>
  <c r="AK8" i="16"/>
  <c r="AL8" i="16"/>
  <c r="AM8" i="16"/>
  <c r="AN8" i="16"/>
  <c r="R9" i="16"/>
  <c r="S9" i="16" s="1"/>
  <c r="X9" i="16"/>
  <c r="Y9" i="16" s="1"/>
  <c r="Z9" i="16"/>
  <c r="AA9" i="16" s="1"/>
  <c r="AB9" i="16"/>
  <c r="AC9" i="16" s="1"/>
  <c r="AD9" i="16"/>
  <c r="AE9" i="16" s="1"/>
  <c r="AF9" i="16"/>
  <c r="AG9" i="16" s="1"/>
  <c r="AH9" i="16"/>
  <c r="AJ9" i="16"/>
  <c r="AK9" i="16"/>
  <c r="AL9" i="16"/>
  <c r="AM9" i="16"/>
  <c r="AN9" i="16"/>
  <c r="R10" i="16"/>
  <c r="S10" i="16" s="1"/>
  <c r="X10" i="16"/>
  <c r="Y10" i="16" s="1"/>
  <c r="Z10" i="16"/>
  <c r="AA10" i="16" s="1"/>
  <c r="AB10" i="16"/>
  <c r="AC10" i="16" s="1"/>
  <c r="AD10" i="16"/>
  <c r="AE10" i="16" s="1"/>
  <c r="AF10" i="16"/>
  <c r="AG10" i="16" s="1"/>
  <c r="AH10" i="16"/>
  <c r="AJ10" i="16"/>
  <c r="AK10" i="16"/>
  <c r="AL10" i="16"/>
  <c r="AM10" i="16"/>
  <c r="AN10" i="16"/>
  <c r="R11" i="16"/>
  <c r="S11" i="16" s="1"/>
  <c r="X11" i="16"/>
  <c r="Y11" i="16" s="1"/>
  <c r="Z11" i="16"/>
  <c r="AA11" i="16" s="1"/>
  <c r="AB11" i="16"/>
  <c r="AC11" i="16" s="1"/>
  <c r="AD11" i="16"/>
  <c r="AE11" i="16" s="1"/>
  <c r="AF11" i="16"/>
  <c r="AG11" i="16" s="1"/>
  <c r="AH11" i="16"/>
  <c r="AJ11" i="16"/>
  <c r="AK11" i="16"/>
  <c r="AL11" i="16"/>
  <c r="AM11" i="16"/>
  <c r="AN11" i="16"/>
  <c r="R14" i="16"/>
  <c r="S14" i="16" s="1"/>
  <c r="X14" i="16"/>
  <c r="Y14" i="16" s="1"/>
  <c r="Z14" i="16"/>
  <c r="AA14" i="16" s="1"/>
  <c r="AB14" i="16"/>
  <c r="AC14" i="16" s="1"/>
  <c r="AD14" i="16"/>
  <c r="AE14" i="16" s="1"/>
  <c r="AF14" i="16"/>
  <c r="AG14" i="16" s="1"/>
  <c r="AH14" i="16"/>
  <c r="AJ14" i="16"/>
  <c r="AK14" i="16"/>
  <c r="AL14" i="16"/>
  <c r="AM14" i="16"/>
  <c r="AN14" i="16"/>
  <c r="R15" i="16"/>
  <c r="S15" i="16" s="1"/>
  <c r="X15" i="16"/>
  <c r="Y15" i="16" s="1"/>
  <c r="Z15" i="16"/>
  <c r="AA15" i="16" s="1"/>
  <c r="AB15" i="16"/>
  <c r="AC15" i="16" s="1"/>
  <c r="AD15" i="16"/>
  <c r="AE15" i="16" s="1"/>
  <c r="AF15" i="16"/>
  <c r="AG15" i="16" s="1"/>
  <c r="AH15" i="16"/>
  <c r="AJ15" i="16"/>
  <c r="AK15" i="16"/>
  <c r="AL15" i="16"/>
  <c r="AM15" i="16"/>
  <c r="AN15" i="16"/>
  <c r="R12" i="16"/>
  <c r="S12" i="16" s="1"/>
  <c r="X12" i="16"/>
  <c r="Y12" i="16" s="1"/>
  <c r="Z12" i="16"/>
  <c r="AA12" i="16" s="1"/>
  <c r="AB12" i="16"/>
  <c r="AC12" i="16" s="1"/>
  <c r="AD12" i="16"/>
  <c r="AE12" i="16" s="1"/>
  <c r="AF12" i="16"/>
  <c r="AG12" i="16" s="1"/>
  <c r="AH12" i="16"/>
  <c r="AJ12" i="16"/>
  <c r="AK12" i="16"/>
  <c r="AL12" i="16"/>
  <c r="AM12" i="16"/>
  <c r="AN12" i="16"/>
  <c r="R13" i="16"/>
  <c r="S13" i="16" s="1"/>
  <c r="X13" i="16"/>
  <c r="Y13" i="16" s="1"/>
  <c r="Z13" i="16"/>
  <c r="AA13" i="16" s="1"/>
  <c r="AB13" i="16"/>
  <c r="AC13" i="16" s="1"/>
  <c r="AD13" i="16"/>
  <c r="AE13" i="16" s="1"/>
  <c r="AF13" i="16"/>
  <c r="AG13" i="16" s="1"/>
  <c r="AH13" i="16"/>
  <c r="AJ13" i="16"/>
  <c r="AK13" i="16"/>
  <c r="AL13" i="16"/>
  <c r="AM13" i="16"/>
  <c r="AN13" i="16"/>
  <c r="R22" i="16"/>
  <c r="S22" i="16" s="1"/>
  <c r="X22" i="16"/>
  <c r="Y22" i="16" s="1"/>
  <c r="Z22" i="16"/>
  <c r="AA22" i="16" s="1"/>
  <c r="AB22" i="16"/>
  <c r="AC22" i="16" s="1"/>
  <c r="AD22" i="16"/>
  <c r="AE22" i="16" s="1"/>
  <c r="AF22" i="16"/>
  <c r="AG22" i="16" s="1"/>
  <c r="AH22" i="16"/>
  <c r="AJ22" i="16"/>
  <c r="AK22" i="16"/>
  <c r="AL22" i="16"/>
  <c r="AM22" i="16"/>
  <c r="AN22" i="16"/>
  <c r="R23" i="16"/>
  <c r="S23" i="16" s="1"/>
  <c r="X23" i="16"/>
  <c r="Y23" i="16" s="1"/>
  <c r="Z23" i="16"/>
  <c r="AA23" i="16" s="1"/>
  <c r="AB23" i="16"/>
  <c r="AC23" i="16" s="1"/>
  <c r="AD23" i="16"/>
  <c r="AE23" i="16" s="1"/>
  <c r="AF23" i="16"/>
  <c r="AG23" i="16" s="1"/>
  <c r="AH23" i="16"/>
  <c r="AJ23" i="16"/>
  <c r="AK23" i="16"/>
  <c r="AL23" i="16"/>
  <c r="AM23" i="16"/>
  <c r="AN23" i="16"/>
  <c r="R24" i="16"/>
  <c r="S24" i="16" s="1"/>
  <c r="X24" i="16"/>
  <c r="Y24" i="16" s="1"/>
  <c r="Z24" i="16"/>
  <c r="AA24" i="16" s="1"/>
  <c r="AB24" i="16"/>
  <c r="AC24" i="16" s="1"/>
  <c r="AD24" i="16"/>
  <c r="AE24" i="16" s="1"/>
  <c r="AF24" i="16"/>
  <c r="AG24" i="16" s="1"/>
  <c r="AH24" i="16"/>
  <c r="AJ24" i="16"/>
  <c r="AK24" i="16"/>
  <c r="AL24" i="16"/>
  <c r="AM24" i="16"/>
  <c r="AN24" i="16"/>
  <c r="R25" i="16"/>
  <c r="S25" i="16" s="1"/>
  <c r="X25" i="16"/>
  <c r="Y25" i="16" s="1"/>
  <c r="Z25" i="16"/>
  <c r="AA25" i="16" s="1"/>
  <c r="AB25" i="16"/>
  <c r="AC25" i="16" s="1"/>
  <c r="AD25" i="16"/>
  <c r="AE25" i="16" s="1"/>
  <c r="AF25" i="16"/>
  <c r="AG25" i="16" s="1"/>
  <c r="AH25" i="16"/>
  <c r="AJ25" i="16"/>
  <c r="AK25" i="16"/>
  <c r="AL25" i="16"/>
  <c r="AM25" i="16"/>
  <c r="AN25" i="16"/>
  <c r="R16" i="16"/>
  <c r="S16" i="16" s="1"/>
  <c r="X16" i="16"/>
  <c r="Y16" i="16" s="1"/>
  <c r="Z16" i="16"/>
  <c r="AA16" i="16" s="1"/>
  <c r="AB16" i="16"/>
  <c r="AC16" i="16" s="1"/>
  <c r="AD16" i="16"/>
  <c r="AE16" i="16" s="1"/>
  <c r="AF16" i="16"/>
  <c r="AG16" i="16" s="1"/>
  <c r="AH16" i="16"/>
  <c r="AJ16" i="16"/>
  <c r="AK16" i="16"/>
  <c r="AL16" i="16"/>
  <c r="AM16" i="16"/>
  <c r="AN16" i="16"/>
  <c r="R17" i="16"/>
  <c r="S17" i="16" s="1"/>
  <c r="X17" i="16"/>
  <c r="Y17" i="16" s="1"/>
  <c r="Z17" i="16"/>
  <c r="AA17" i="16" s="1"/>
  <c r="AB17" i="16"/>
  <c r="AC17" i="16" s="1"/>
  <c r="AD17" i="16"/>
  <c r="AE17" i="16" s="1"/>
  <c r="AF17" i="16"/>
  <c r="AG17" i="16" s="1"/>
  <c r="AH17" i="16"/>
  <c r="AJ17" i="16"/>
  <c r="AK17" i="16"/>
  <c r="AL17" i="16"/>
  <c r="AM17" i="16"/>
  <c r="AN17" i="16"/>
  <c r="R18" i="16"/>
  <c r="S18" i="16" s="1"/>
  <c r="X18" i="16"/>
  <c r="Y18" i="16" s="1"/>
  <c r="Z18" i="16"/>
  <c r="AA18" i="16" s="1"/>
  <c r="AB18" i="16"/>
  <c r="AC18" i="16" s="1"/>
  <c r="AD18" i="16"/>
  <c r="AE18" i="16" s="1"/>
  <c r="AF18" i="16"/>
  <c r="AG18" i="16" s="1"/>
  <c r="AH18" i="16"/>
  <c r="AJ18" i="16"/>
  <c r="AK18" i="16"/>
  <c r="AL18" i="16"/>
  <c r="AM18" i="16"/>
  <c r="AN18" i="16"/>
  <c r="R19" i="16"/>
  <c r="S19" i="16" s="1"/>
  <c r="X19" i="16"/>
  <c r="Y19" i="16" s="1"/>
  <c r="Z19" i="16"/>
  <c r="AA19" i="16" s="1"/>
  <c r="AB19" i="16"/>
  <c r="AC19" i="16" s="1"/>
  <c r="AD19" i="16"/>
  <c r="AE19" i="16" s="1"/>
  <c r="AF19" i="16"/>
  <c r="AG19" i="16" s="1"/>
  <c r="AH19" i="16"/>
  <c r="AJ19" i="16"/>
  <c r="AK19" i="16"/>
  <c r="AL19" i="16"/>
  <c r="AM19" i="16"/>
  <c r="AN19" i="16"/>
  <c r="R20" i="16"/>
  <c r="S20" i="16" s="1"/>
  <c r="X20" i="16"/>
  <c r="Y20" i="16" s="1"/>
  <c r="Z20" i="16"/>
  <c r="AA20" i="16" s="1"/>
  <c r="AB20" i="16"/>
  <c r="AC20" i="16" s="1"/>
  <c r="AD20" i="16"/>
  <c r="AE20" i="16" s="1"/>
  <c r="AF20" i="16"/>
  <c r="AG20" i="16" s="1"/>
  <c r="AH20" i="16"/>
  <c r="AJ20" i="16"/>
  <c r="AK20" i="16"/>
  <c r="AL20" i="16"/>
  <c r="AM20" i="16"/>
  <c r="AN20" i="16"/>
  <c r="R21" i="16"/>
  <c r="S21" i="16" s="1"/>
  <c r="X21" i="16"/>
  <c r="Y21" i="16" s="1"/>
  <c r="Z21" i="16"/>
  <c r="AA21" i="16" s="1"/>
  <c r="AB21" i="16"/>
  <c r="AC21" i="16" s="1"/>
  <c r="AD21" i="16"/>
  <c r="AE21" i="16" s="1"/>
  <c r="AF21" i="16"/>
  <c r="AG21" i="16" s="1"/>
  <c r="AH21" i="16"/>
  <c r="AJ21" i="16"/>
  <c r="AK21" i="16"/>
  <c r="AL21" i="16"/>
  <c r="AM21" i="16"/>
  <c r="AN21" i="16"/>
  <c r="R26" i="16"/>
  <c r="S26" i="16" s="1"/>
  <c r="X26" i="16"/>
  <c r="Y26" i="16" s="1"/>
  <c r="Z26" i="16"/>
  <c r="AA26" i="16" s="1"/>
  <c r="AB26" i="16"/>
  <c r="AC26" i="16" s="1"/>
  <c r="AD26" i="16"/>
  <c r="AE26" i="16" s="1"/>
  <c r="AF26" i="16"/>
  <c r="AG26" i="16" s="1"/>
  <c r="AH26" i="16"/>
  <c r="AJ26" i="16"/>
  <c r="AK26" i="16"/>
  <c r="AL26" i="16"/>
  <c r="AM26" i="16"/>
  <c r="AN26" i="16"/>
  <c r="R3" i="16"/>
  <c r="S3" i="16" s="1"/>
  <c r="X3" i="16"/>
  <c r="Y3" i="16" s="1"/>
  <c r="Z3" i="16"/>
  <c r="AA3" i="16" s="1"/>
  <c r="AB3" i="16"/>
  <c r="AC3" i="16" s="1"/>
  <c r="AD3" i="16"/>
  <c r="AE3" i="16" s="1"/>
  <c r="AF3" i="16"/>
  <c r="AG3" i="16" s="1"/>
  <c r="AH3" i="16"/>
  <c r="AJ3" i="16"/>
  <c r="AK3" i="16"/>
  <c r="AL3" i="16"/>
  <c r="AM3" i="16"/>
  <c r="AN3" i="16"/>
  <c r="R4" i="16"/>
  <c r="S4" i="16" s="1"/>
  <c r="X4" i="16"/>
  <c r="Y4" i="16" s="1"/>
  <c r="Z4" i="16"/>
  <c r="AA4" i="16" s="1"/>
  <c r="AB4" i="16"/>
  <c r="AC4" i="16" s="1"/>
  <c r="AD4" i="16"/>
  <c r="AE4" i="16" s="1"/>
  <c r="AF4" i="16"/>
  <c r="AG4" i="16" s="1"/>
  <c r="AH4" i="16"/>
  <c r="AJ4" i="16"/>
  <c r="AK4" i="16"/>
  <c r="AL4" i="16"/>
  <c r="AM4" i="16"/>
  <c r="AN4" i="16"/>
  <c r="R7" i="16"/>
  <c r="S7" i="16" s="1"/>
  <c r="X7" i="16"/>
  <c r="Y7" i="16" s="1"/>
  <c r="Z7" i="16"/>
  <c r="AA7" i="16" s="1"/>
  <c r="AB7" i="16"/>
  <c r="AC7" i="16" s="1"/>
  <c r="AD7" i="16"/>
  <c r="AE7" i="16" s="1"/>
  <c r="AF7" i="16"/>
  <c r="AG7" i="16" s="1"/>
  <c r="AH7" i="16"/>
  <c r="AJ7" i="16"/>
  <c r="AK7" i="16"/>
  <c r="AL7" i="16"/>
  <c r="AM7" i="16"/>
  <c r="AN7" i="16"/>
  <c r="R27" i="16"/>
  <c r="S27" i="16" s="1"/>
  <c r="X27" i="16"/>
  <c r="Y27" i="16" s="1"/>
  <c r="Z27" i="16"/>
  <c r="AA27" i="16" s="1"/>
  <c r="AB27" i="16"/>
  <c r="AC27" i="16" s="1"/>
  <c r="AD27" i="16"/>
  <c r="AE27" i="16" s="1"/>
  <c r="AF27" i="16"/>
  <c r="AG27" i="16" s="1"/>
  <c r="AH27" i="16"/>
  <c r="AJ27" i="16"/>
  <c r="AK27" i="16"/>
  <c r="AL27" i="16"/>
  <c r="AM27" i="16"/>
  <c r="AN27" i="16"/>
  <c r="R28" i="16"/>
  <c r="S28" i="16" s="1"/>
  <c r="X28" i="16"/>
  <c r="Y28" i="16" s="1"/>
  <c r="Z28" i="16"/>
  <c r="AA28" i="16" s="1"/>
  <c r="AB28" i="16"/>
  <c r="AC28" i="16" s="1"/>
  <c r="AD28" i="16"/>
  <c r="AE28" i="16" s="1"/>
  <c r="AF28" i="16"/>
  <c r="AG28" i="16" s="1"/>
  <c r="AH28" i="16"/>
  <c r="AJ28" i="16"/>
  <c r="AK28" i="16"/>
  <c r="AL28" i="16"/>
  <c r="AM28" i="16"/>
  <c r="AN28" i="16"/>
  <c r="AF2" i="16"/>
  <c r="X2" i="16"/>
  <c r="R3" i="15"/>
  <c r="S3" i="15" s="1"/>
  <c r="X3" i="15"/>
  <c r="Y3" i="15" s="1"/>
  <c r="Z3" i="15"/>
  <c r="AA3" i="15" s="1"/>
  <c r="AB3" i="15"/>
  <c r="AC3" i="15" s="1"/>
  <c r="AD3" i="15"/>
  <c r="AE3" i="15" s="1"/>
  <c r="AF3" i="15"/>
  <c r="AG3" i="15" s="1"/>
  <c r="AH3" i="15"/>
  <c r="AJ3" i="15"/>
  <c r="AK3" i="15"/>
  <c r="AL3" i="15"/>
  <c r="AM3" i="15"/>
  <c r="AN3" i="15"/>
  <c r="R5" i="15"/>
  <c r="S5" i="15" s="1"/>
  <c r="X5" i="15"/>
  <c r="Y5" i="15" s="1"/>
  <c r="Z5" i="15"/>
  <c r="AA5" i="15" s="1"/>
  <c r="AB5" i="15"/>
  <c r="AC5" i="15" s="1"/>
  <c r="AD5" i="15"/>
  <c r="AE5" i="15" s="1"/>
  <c r="AF5" i="15"/>
  <c r="AG5" i="15" s="1"/>
  <c r="AH5" i="15"/>
  <c r="AJ5" i="15"/>
  <c r="AK5" i="15"/>
  <c r="AL5" i="15"/>
  <c r="AM5" i="15"/>
  <c r="AN5" i="15"/>
  <c r="R4" i="15"/>
  <c r="S4" i="15" s="1"/>
  <c r="X4" i="15"/>
  <c r="Y4" i="15" s="1"/>
  <c r="Z4" i="15"/>
  <c r="AA4" i="15" s="1"/>
  <c r="AB4" i="15"/>
  <c r="AC4" i="15" s="1"/>
  <c r="AD4" i="15"/>
  <c r="AE4" i="15" s="1"/>
  <c r="AF4" i="15"/>
  <c r="AG4" i="15" s="1"/>
  <c r="AH4" i="15"/>
  <c r="AJ4" i="15"/>
  <c r="AK4" i="15"/>
  <c r="AL4" i="15"/>
  <c r="AM4" i="15"/>
  <c r="AN4" i="15"/>
  <c r="R6" i="15"/>
  <c r="S6" i="15" s="1"/>
  <c r="X6" i="15"/>
  <c r="Y6" i="15" s="1"/>
  <c r="Z6" i="15"/>
  <c r="AA6" i="15" s="1"/>
  <c r="AB6" i="15"/>
  <c r="AC6" i="15" s="1"/>
  <c r="AD6" i="15"/>
  <c r="AE6" i="15" s="1"/>
  <c r="AF6" i="15"/>
  <c r="AG6" i="15" s="1"/>
  <c r="AH6" i="15"/>
  <c r="AJ6" i="15"/>
  <c r="AK6" i="15"/>
  <c r="AL6" i="15"/>
  <c r="AM6" i="15"/>
  <c r="AN6" i="15"/>
  <c r="R7" i="15"/>
  <c r="S7" i="15" s="1"/>
  <c r="X7" i="15"/>
  <c r="Y7" i="15" s="1"/>
  <c r="Z7" i="15"/>
  <c r="AA7" i="15" s="1"/>
  <c r="AB7" i="15"/>
  <c r="AC7" i="15" s="1"/>
  <c r="AD7" i="15"/>
  <c r="AE7" i="15" s="1"/>
  <c r="AF7" i="15"/>
  <c r="AG7" i="15" s="1"/>
  <c r="AH7" i="15"/>
  <c r="AJ7" i="15"/>
  <c r="AK7" i="15"/>
  <c r="AL7" i="15"/>
  <c r="AM7" i="15"/>
  <c r="AN7" i="15"/>
  <c r="R8" i="15"/>
  <c r="S8" i="15" s="1"/>
  <c r="X8" i="15"/>
  <c r="Y8" i="15" s="1"/>
  <c r="Z8" i="15"/>
  <c r="AA8" i="15" s="1"/>
  <c r="AB8" i="15"/>
  <c r="AC8" i="15" s="1"/>
  <c r="AD8" i="15"/>
  <c r="AE8" i="15" s="1"/>
  <c r="AF8" i="15"/>
  <c r="AG8" i="15" s="1"/>
  <c r="AH8" i="15"/>
  <c r="AJ8" i="15"/>
  <c r="AK8" i="15"/>
  <c r="AL8" i="15"/>
  <c r="AM8" i="15"/>
  <c r="AN8" i="15"/>
  <c r="R9" i="15"/>
  <c r="S9" i="15" s="1"/>
  <c r="X9" i="15"/>
  <c r="Y9" i="15" s="1"/>
  <c r="Z9" i="15"/>
  <c r="AA9" i="15" s="1"/>
  <c r="AB9" i="15"/>
  <c r="AC9" i="15" s="1"/>
  <c r="AD9" i="15"/>
  <c r="AE9" i="15" s="1"/>
  <c r="AF9" i="15"/>
  <c r="AG9" i="15" s="1"/>
  <c r="AH9" i="15"/>
  <c r="AJ9" i="15"/>
  <c r="AK9" i="15"/>
  <c r="AL9" i="15"/>
  <c r="AM9" i="15"/>
  <c r="AN9" i="15"/>
  <c r="R10" i="15"/>
  <c r="S10" i="15" s="1"/>
  <c r="X10" i="15"/>
  <c r="Y10" i="15" s="1"/>
  <c r="Z10" i="15"/>
  <c r="AA10" i="15" s="1"/>
  <c r="AB10" i="15"/>
  <c r="AC10" i="15" s="1"/>
  <c r="AD10" i="15"/>
  <c r="AE10" i="15" s="1"/>
  <c r="AF10" i="15"/>
  <c r="AG10" i="15" s="1"/>
  <c r="AH10" i="15"/>
  <c r="AJ10" i="15"/>
  <c r="AK10" i="15"/>
  <c r="AL10" i="15"/>
  <c r="AM10" i="15"/>
  <c r="AN10" i="15"/>
  <c r="R11" i="15"/>
  <c r="S11" i="15" s="1"/>
  <c r="X11" i="15"/>
  <c r="Y11" i="15" s="1"/>
  <c r="Z11" i="15"/>
  <c r="AA11" i="15" s="1"/>
  <c r="AB11" i="15"/>
  <c r="AC11" i="15" s="1"/>
  <c r="AD11" i="15"/>
  <c r="AE11" i="15" s="1"/>
  <c r="AF11" i="15"/>
  <c r="AG11" i="15" s="1"/>
  <c r="AH11" i="15"/>
  <c r="AJ11" i="15"/>
  <c r="AK11" i="15"/>
  <c r="AL11" i="15"/>
  <c r="AM11" i="15"/>
  <c r="AN11" i="15"/>
  <c r="R12" i="15"/>
  <c r="S12" i="15" s="1"/>
  <c r="X12" i="15"/>
  <c r="Y12" i="15" s="1"/>
  <c r="Z12" i="15"/>
  <c r="AA12" i="15" s="1"/>
  <c r="AB12" i="15"/>
  <c r="AC12" i="15" s="1"/>
  <c r="AD12" i="15"/>
  <c r="AE12" i="15" s="1"/>
  <c r="AF12" i="15"/>
  <c r="AG12" i="15" s="1"/>
  <c r="AH12" i="15"/>
  <c r="AJ12" i="15"/>
  <c r="AK12" i="15"/>
  <c r="AL12" i="15"/>
  <c r="AM12" i="15"/>
  <c r="AN12" i="15"/>
  <c r="R13" i="15"/>
  <c r="S13" i="15" s="1"/>
  <c r="X13" i="15"/>
  <c r="Y13" i="15" s="1"/>
  <c r="Z13" i="15"/>
  <c r="AA13" i="15" s="1"/>
  <c r="AB13" i="15"/>
  <c r="AC13" i="15" s="1"/>
  <c r="AD13" i="15"/>
  <c r="AE13" i="15" s="1"/>
  <c r="AF13" i="15"/>
  <c r="AG13" i="15" s="1"/>
  <c r="AH13" i="15"/>
  <c r="AJ13" i="15"/>
  <c r="AK13" i="15"/>
  <c r="AL13" i="15"/>
  <c r="AM13" i="15"/>
  <c r="AN13" i="15"/>
  <c r="R14" i="15"/>
  <c r="S14" i="15" s="1"/>
  <c r="X14" i="15"/>
  <c r="Y14" i="15" s="1"/>
  <c r="Z14" i="15"/>
  <c r="AA14" i="15" s="1"/>
  <c r="AB14" i="15"/>
  <c r="AC14" i="15" s="1"/>
  <c r="AD14" i="15"/>
  <c r="AE14" i="15" s="1"/>
  <c r="AF14" i="15"/>
  <c r="AG14" i="15" s="1"/>
  <c r="AH14" i="15"/>
  <c r="AJ14" i="15"/>
  <c r="AK14" i="15"/>
  <c r="AL14" i="15"/>
  <c r="AM14" i="15"/>
  <c r="AN14" i="15"/>
  <c r="R15" i="15"/>
  <c r="S15" i="15" s="1"/>
  <c r="X15" i="15"/>
  <c r="Y15" i="15" s="1"/>
  <c r="Z15" i="15"/>
  <c r="AA15" i="15" s="1"/>
  <c r="AB15" i="15"/>
  <c r="AC15" i="15" s="1"/>
  <c r="AD15" i="15"/>
  <c r="AE15" i="15" s="1"/>
  <c r="AF15" i="15"/>
  <c r="AG15" i="15" s="1"/>
  <c r="AH15" i="15"/>
  <c r="AJ15" i="15"/>
  <c r="AK15" i="15"/>
  <c r="AL15" i="15"/>
  <c r="AM15" i="15"/>
  <c r="AN15" i="15"/>
  <c r="R16" i="15"/>
  <c r="S16" i="15" s="1"/>
  <c r="X16" i="15"/>
  <c r="Y16" i="15" s="1"/>
  <c r="Z16" i="15"/>
  <c r="AA16" i="15" s="1"/>
  <c r="AB16" i="15"/>
  <c r="AC16" i="15" s="1"/>
  <c r="AD16" i="15"/>
  <c r="AE16" i="15" s="1"/>
  <c r="AF16" i="15"/>
  <c r="AG16" i="15" s="1"/>
  <c r="AH16" i="15"/>
  <c r="AJ16" i="15"/>
  <c r="AK16" i="15"/>
  <c r="AL16" i="15"/>
  <c r="AM16" i="15"/>
  <c r="AN16" i="15"/>
  <c r="R18" i="15"/>
  <c r="S18" i="15" s="1"/>
  <c r="X18" i="15"/>
  <c r="Y18" i="15" s="1"/>
  <c r="Z18" i="15"/>
  <c r="AA18" i="15" s="1"/>
  <c r="AB18" i="15"/>
  <c r="AC18" i="15" s="1"/>
  <c r="AD18" i="15"/>
  <c r="AE18" i="15" s="1"/>
  <c r="AF18" i="15"/>
  <c r="AG18" i="15" s="1"/>
  <c r="AH18" i="15"/>
  <c r="AJ18" i="15"/>
  <c r="AK18" i="15"/>
  <c r="AL18" i="15"/>
  <c r="AM18" i="15"/>
  <c r="AN18" i="15"/>
  <c r="R19" i="15"/>
  <c r="S19" i="15" s="1"/>
  <c r="X19" i="15"/>
  <c r="Y19" i="15" s="1"/>
  <c r="Z19" i="15"/>
  <c r="AA19" i="15" s="1"/>
  <c r="AB19" i="15"/>
  <c r="AC19" i="15" s="1"/>
  <c r="AD19" i="15"/>
  <c r="AE19" i="15" s="1"/>
  <c r="AF19" i="15"/>
  <c r="AG19" i="15" s="1"/>
  <c r="AH19" i="15"/>
  <c r="AJ19" i="15"/>
  <c r="AK19" i="15"/>
  <c r="AL19" i="15"/>
  <c r="AM19" i="15"/>
  <c r="AN19" i="15"/>
  <c r="R20" i="15"/>
  <c r="S20" i="15" s="1"/>
  <c r="X20" i="15"/>
  <c r="Y20" i="15" s="1"/>
  <c r="Z20" i="15"/>
  <c r="AA20" i="15" s="1"/>
  <c r="AB20" i="15"/>
  <c r="AC20" i="15" s="1"/>
  <c r="AD20" i="15"/>
  <c r="AE20" i="15" s="1"/>
  <c r="AF20" i="15"/>
  <c r="AG20" i="15" s="1"/>
  <c r="AH20" i="15"/>
  <c r="AJ20" i="15"/>
  <c r="AK20" i="15"/>
  <c r="AL20" i="15"/>
  <c r="AM20" i="15"/>
  <c r="AN20" i="15"/>
  <c r="R21" i="15"/>
  <c r="S21" i="15" s="1"/>
  <c r="X21" i="15"/>
  <c r="Y21" i="15" s="1"/>
  <c r="Z21" i="15"/>
  <c r="AA21" i="15" s="1"/>
  <c r="AB21" i="15"/>
  <c r="AC21" i="15" s="1"/>
  <c r="AD21" i="15"/>
  <c r="AE21" i="15" s="1"/>
  <c r="AF21" i="15"/>
  <c r="AG21" i="15" s="1"/>
  <c r="AH21" i="15"/>
  <c r="AJ21" i="15"/>
  <c r="AK21" i="15"/>
  <c r="AL21" i="15"/>
  <c r="AM21" i="15"/>
  <c r="AN21" i="15"/>
  <c r="R17" i="15"/>
  <c r="S17" i="15" s="1"/>
  <c r="X17" i="15"/>
  <c r="Y17" i="15" s="1"/>
  <c r="Z17" i="15"/>
  <c r="AA17" i="15" s="1"/>
  <c r="AB17" i="15"/>
  <c r="AC17" i="15" s="1"/>
  <c r="AD17" i="15"/>
  <c r="AE17" i="15" s="1"/>
  <c r="AF17" i="15"/>
  <c r="AG17" i="15" s="1"/>
  <c r="AH17" i="15"/>
  <c r="AJ17" i="15"/>
  <c r="AK17" i="15"/>
  <c r="AL17" i="15"/>
  <c r="AM17" i="15"/>
  <c r="AN17" i="15"/>
  <c r="R22" i="15"/>
  <c r="S22" i="15" s="1"/>
  <c r="X22" i="15"/>
  <c r="Y22" i="15" s="1"/>
  <c r="Z22" i="15"/>
  <c r="AA22" i="15" s="1"/>
  <c r="AB22" i="15"/>
  <c r="AC22" i="15" s="1"/>
  <c r="AD22" i="15"/>
  <c r="AE22" i="15" s="1"/>
  <c r="AF22" i="15"/>
  <c r="AG22" i="15" s="1"/>
  <c r="AH22" i="15"/>
  <c r="AJ22" i="15"/>
  <c r="AK22" i="15"/>
  <c r="AL22" i="15"/>
  <c r="AM22" i="15"/>
  <c r="AN22" i="15"/>
  <c r="R23" i="15"/>
  <c r="S23" i="15" s="1"/>
  <c r="X23" i="15"/>
  <c r="Y23" i="15" s="1"/>
  <c r="Z23" i="15"/>
  <c r="AA23" i="15" s="1"/>
  <c r="AB23" i="15"/>
  <c r="AC23" i="15" s="1"/>
  <c r="AD23" i="15"/>
  <c r="AE23" i="15" s="1"/>
  <c r="AF23" i="15"/>
  <c r="AG23" i="15" s="1"/>
  <c r="AH23" i="15"/>
  <c r="AJ23" i="15"/>
  <c r="AK23" i="15"/>
  <c r="AL23" i="15"/>
  <c r="AM23" i="15"/>
  <c r="AN23" i="15"/>
  <c r="X2" i="15"/>
  <c r="R3" i="12"/>
  <c r="S3" i="12" s="1"/>
  <c r="X3" i="12"/>
  <c r="Y3" i="12" s="1"/>
  <c r="Z3" i="12"/>
  <c r="AA3" i="12" s="1"/>
  <c r="AB3" i="12"/>
  <c r="AC3" i="12" s="1"/>
  <c r="AD3" i="12"/>
  <c r="AE3" i="12" s="1"/>
  <c r="AF3" i="12"/>
  <c r="AG3" i="12" s="1"/>
  <c r="AH3" i="12"/>
  <c r="AJ3" i="12"/>
  <c r="AK3" i="12"/>
  <c r="AL3" i="12"/>
  <c r="AM3" i="12"/>
  <c r="AN3" i="12"/>
  <c r="R8" i="12"/>
  <c r="S8" i="12" s="1"/>
  <c r="X8" i="12"/>
  <c r="Y8" i="12" s="1"/>
  <c r="Z8" i="12"/>
  <c r="AA8" i="12" s="1"/>
  <c r="AB8" i="12"/>
  <c r="AC8" i="12" s="1"/>
  <c r="AD8" i="12"/>
  <c r="AE8" i="12" s="1"/>
  <c r="AF8" i="12"/>
  <c r="AG8" i="12" s="1"/>
  <c r="AH8" i="12"/>
  <c r="AJ8" i="12"/>
  <c r="AK8" i="12"/>
  <c r="AL8" i="12"/>
  <c r="AM8" i="12"/>
  <c r="AN8" i="12"/>
  <c r="R5" i="12"/>
  <c r="S5" i="12" s="1"/>
  <c r="X5" i="12"/>
  <c r="Y5" i="12" s="1"/>
  <c r="Z5" i="12"/>
  <c r="AA5" i="12" s="1"/>
  <c r="AB5" i="12"/>
  <c r="AC5" i="12" s="1"/>
  <c r="AD5" i="12"/>
  <c r="AE5" i="12" s="1"/>
  <c r="AF5" i="12"/>
  <c r="AG5" i="12" s="1"/>
  <c r="AH5" i="12"/>
  <c r="AJ5" i="12"/>
  <c r="AK5" i="12"/>
  <c r="AL5" i="12"/>
  <c r="AM5" i="12"/>
  <c r="AN5" i="12"/>
  <c r="R6" i="12"/>
  <c r="S6" i="12" s="1"/>
  <c r="X6" i="12"/>
  <c r="Y6" i="12" s="1"/>
  <c r="Z6" i="12"/>
  <c r="AA6" i="12" s="1"/>
  <c r="AB6" i="12"/>
  <c r="AC6" i="12" s="1"/>
  <c r="AD6" i="12"/>
  <c r="AE6" i="12" s="1"/>
  <c r="AF6" i="12"/>
  <c r="AG6" i="12" s="1"/>
  <c r="AH6" i="12"/>
  <c r="AJ6" i="12"/>
  <c r="AK6" i="12"/>
  <c r="AL6" i="12"/>
  <c r="AM6" i="12"/>
  <c r="AN6" i="12"/>
  <c r="R7" i="12"/>
  <c r="S7" i="12" s="1"/>
  <c r="X7" i="12"/>
  <c r="Y7" i="12" s="1"/>
  <c r="Z7" i="12"/>
  <c r="AA7" i="12" s="1"/>
  <c r="AB7" i="12"/>
  <c r="AC7" i="12" s="1"/>
  <c r="AD7" i="12"/>
  <c r="AE7" i="12" s="1"/>
  <c r="AF7" i="12"/>
  <c r="AG7" i="12" s="1"/>
  <c r="AH7" i="12"/>
  <c r="AJ7" i="12"/>
  <c r="AK7" i="12"/>
  <c r="AL7" i="12"/>
  <c r="AM7" i="12"/>
  <c r="AN7" i="12"/>
  <c r="R4" i="12"/>
  <c r="S4" i="12" s="1"/>
  <c r="X4" i="12"/>
  <c r="Y4" i="12" s="1"/>
  <c r="Z4" i="12"/>
  <c r="AA4" i="12" s="1"/>
  <c r="AB4" i="12"/>
  <c r="AC4" i="12" s="1"/>
  <c r="AD4" i="12"/>
  <c r="AE4" i="12" s="1"/>
  <c r="AF4" i="12"/>
  <c r="AG4" i="12" s="1"/>
  <c r="AH4" i="12"/>
  <c r="AJ4" i="12"/>
  <c r="AK4" i="12"/>
  <c r="AL4" i="12"/>
  <c r="AM4" i="12"/>
  <c r="AN4" i="12"/>
  <c r="R9" i="12"/>
  <c r="S9" i="12" s="1"/>
  <c r="X9" i="12"/>
  <c r="Y9" i="12" s="1"/>
  <c r="Z9" i="12"/>
  <c r="AA9" i="12" s="1"/>
  <c r="AB9" i="12"/>
  <c r="AC9" i="12" s="1"/>
  <c r="AD9" i="12"/>
  <c r="AE9" i="12" s="1"/>
  <c r="AF9" i="12"/>
  <c r="AG9" i="12" s="1"/>
  <c r="AH9" i="12"/>
  <c r="AJ9" i="12"/>
  <c r="AK9" i="12"/>
  <c r="AL9" i="12"/>
  <c r="AM9" i="12"/>
  <c r="AN9" i="12"/>
  <c r="R10" i="12"/>
  <c r="S10" i="12" s="1"/>
  <c r="X10" i="12"/>
  <c r="Y10" i="12" s="1"/>
  <c r="Z10" i="12"/>
  <c r="AA10" i="12" s="1"/>
  <c r="AB10" i="12"/>
  <c r="AC10" i="12" s="1"/>
  <c r="AD10" i="12"/>
  <c r="AE10" i="12" s="1"/>
  <c r="AF10" i="12"/>
  <c r="AG10" i="12" s="1"/>
  <c r="AH10" i="12"/>
  <c r="AJ10" i="12"/>
  <c r="AK10" i="12"/>
  <c r="AL10" i="12"/>
  <c r="AM10" i="12"/>
  <c r="AN10" i="12"/>
  <c r="R11" i="12"/>
  <c r="S11" i="12" s="1"/>
  <c r="X11" i="12"/>
  <c r="Y11" i="12" s="1"/>
  <c r="Z11" i="12"/>
  <c r="AA11" i="12" s="1"/>
  <c r="AB11" i="12"/>
  <c r="AC11" i="12" s="1"/>
  <c r="AD11" i="12"/>
  <c r="AE11" i="12" s="1"/>
  <c r="AF11" i="12"/>
  <c r="AG11" i="12" s="1"/>
  <c r="AH11" i="12"/>
  <c r="AJ11" i="12"/>
  <c r="AK11" i="12"/>
  <c r="AL11" i="12"/>
  <c r="AM11" i="12"/>
  <c r="AN11" i="12"/>
  <c r="R12" i="12"/>
  <c r="S12" i="12" s="1"/>
  <c r="X12" i="12"/>
  <c r="Y12" i="12" s="1"/>
  <c r="Z12" i="12"/>
  <c r="AA12" i="12" s="1"/>
  <c r="AB12" i="12"/>
  <c r="AC12" i="12" s="1"/>
  <c r="AD12" i="12"/>
  <c r="AE12" i="12" s="1"/>
  <c r="AF12" i="12"/>
  <c r="AG12" i="12" s="1"/>
  <c r="AH12" i="12"/>
  <c r="AJ12" i="12"/>
  <c r="AK12" i="12"/>
  <c r="AL12" i="12"/>
  <c r="AM12" i="12"/>
  <c r="AN12" i="12"/>
  <c r="R17" i="12"/>
  <c r="S17" i="12" s="1"/>
  <c r="X17" i="12"/>
  <c r="Y17" i="12" s="1"/>
  <c r="Z17" i="12"/>
  <c r="AA17" i="12" s="1"/>
  <c r="AB17" i="12"/>
  <c r="AC17" i="12" s="1"/>
  <c r="AD17" i="12"/>
  <c r="AE17" i="12" s="1"/>
  <c r="AF17" i="12"/>
  <c r="AG17" i="12" s="1"/>
  <c r="AH17" i="12"/>
  <c r="AJ17" i="12"/>
  <c r="AK17" i="12"/>
  <c r="AL17" i="12"/>
  <c r="AM17" i="12"/>
  <c r="AN17" i="12"/>
  <c r="R18" i="12"/>
  <c r="S18" i="12" s="1"/>
  <c r="X18" i="12"/>
  <c r="Y18" i="12" s="1"/>
  <c r="Z18" i="12"/>
  <c r="AA18" i="12" s="1"/>
  <c r="AB18" i="12"/>
  <c r="AC18" i="12" s="1"/>
  <c r="AD18" i="12"/>
  <c r="AE18" i="12" s="1"/>
  <c r="AF18" i="12"/>
  <c r="AG18" i="12" s="1"/>
  <c r="AH18" i="12"/>
  <c r="AJ18" i="12"/>
  <c r="AK18" i="12"/>
  <c r="AL18" i="12"/>
  <c r="AM18" i="12"/>
  <c r="AN18" i="12"/>
  <c r="R23" i="12"/>
  <c r="S23" i="12" s="1"/>
  <c r="X23" i="12"/>
  <c r="Y23" i="12" s="1"/>
  <c r="Z23" i="12"/>
  <c r="AA23" i="12" s="1"/>
  <c r="AB23" i="12"/>
  <c r="AC23" i="12" s="1"/>
  <c r="AD23" i="12"/>
  <c r="AE23" i="12" s="1"/>
  <c r="AF23" i="12"/>
  <c r="AG23" i="12" s="1"/>
  <c r="AH23" i="12"/>
  <c r="AJ23" i="12"/>
  <c r="AK23" i="12"/>
  <c r="AL23" i="12"/>
  <c r="AM23" i="12"/>
  <c r="AN23" i="12"/>
  <c r="R24" i="12"/>
  <c r="S24" i="12" s="1"/>
  <c r="X24" i="12"/>
  <c r="Y24" i="12" s="1"/>
  <c r="Z24" i="12"/>
  <c r="AA24" i="12" s="1"/>
  <c r="AB24" i="12"/>
  <c r="AC24" i="12" s="1"/>
  <c r="AD24" i="12"/>
  <c r="AE24" i="12" s="1"/>
  <c r="AF24" i="12"/>
  <c r="AG24" i="12" s="1"/>
  <c r="AH24" i="12"/>
  <c r="AJ24" i="12"/>
  <c r="AK24" i="12"/>
  <c r="AL24" i="12"/>
  <c r="AM24" i="12"/>
  <c r="AN24" i="12"/>
  <c r="R25" i="12"/>
  <c r="S25" i="12" s="1"/>
  <c r="X25" i="12"/>
  <c r="Y25" i="12" s="1"/>
  <c r="Z25" i="12"/>
  <c r="AA25" i="12" s="1"/>
  <c r="AB25" i="12"/>
  <c r="AC25" i="12" s="1"/>
  <c r="AD25" i="12"/>
  <c r="AE25" i="12" s="1"/>
  <c r="AF25" i="12"/>
  <c r="AG25" i="12" s="1"/>
  <c r="AH25" i="12"/>
  <c r="AJ25" i="12"/>
  <c r="AK25" i="12"/>
  <c r="AL25" i="12"/>
  <c r="AM25" i="12"/>
  <c r="AN25" i="12"/>
  <c r="R26" i="12"/>
  <c r="S26" i="12" s="1"/>
  <c r="X26" i="12"/>
  <c r="Y26" i="12" s="1"/>
  <c r="Z26" i="12"/>
  <c r="AA26" i="12" s="1"/>
  <c r="AB26" i="12"/>
  <c r="AC26" i="12" s="1"/>
  <c r="AD26" i="12"/>
  <c r="AE26" i="12" s="1"/>
  <c r="AF26" i="12"/>
  <c r="AG26" i="12" s="1"/>
  <c r="AH26" i="12"/>
  <c r="AJ26" i="12"/>
  <c r="AK26" i="12"/>
  <c r="AL26" i="12"/>
  <c r="AM26" i="12"/>
  <c r="AN26" i="12"/>
  <c r="R27" i="12"/>
  <c r="S27" i="12" s="1"/>
  <c r="X27" i="12"/>
  <c r="Y27" i="12" s="1"/>
  <c r="Z27" i="12"/>
  <c r="AA27" i="12" s="1"/>
  <c r="AB27" i="12"/>
  <c r="AC27" i="12" s="1"/>
  <c r="AD27" i="12"/>
  <c r="AE27" i="12" s="1"/>
  <c r="AF27" i="12"/>
  <c r="AG27" i="12" s="1"/>
  <c r="AH27" i="12"/>
  <c r="AJ27" i="12"/>
  <c r="AK27" i="12"/>
  <c r="AL27" i="12"/>
  <c r="AM27" i="12"/>
  <c r="AN27" i="12"/>
  <c r="R28" i="12"/>
  <c r="S28" i="12" s="1"/>
  <c r="X28" i="12"/>
  <c r="Y28" i="12" s="1"/>
  <c r="Z28" i="12"/>
  <c r="AA28" i="12" s="1"/>
  <c r="AB28" i="12"/>
  <c r="AC28" i="12" s="1"/>
  <c r="AD28" i="12"/>
  <c r="AE28" i="12" s="1"/>
  <c r="AF28" i="12"/>
  <c r="AG28" i="12" s="1"/>
  <c r="AH28" i="12"/>
  <c r="AJ28" i="12"/>
  <c r="AK28" i="12"/>
  <c r="AL28" i="12"/>
  <c r="AM28" i="12"/>
  <c r="AN28" i="12"/>
  <c r="R13" i="12"/>
  <c r="S13" i="12" s="1"/>
  <c r="X13" i="12"/>
  <c r="Y13" i="12" s="1"/>
  <c r="Z13" i="12"/>
  <c r="AA13" i="12" s="1"/>
  <c r="AB13" i="12"/>
  <c r="AC13" i="12" s="1"/>
  <c r="AD13" i="12"/>
  <c r="AE13" i="12" s="1"/>
  <c r="AF13" i="12"/>
  <c r="AG13" i="12" s="1"/>
  <c r="AH13" i="12"/>
  <c r="AJ13" i="12"/>
  <c r="AK13" i="12"/>
  <c r="AL13" i="12"/>
  <c r="AM13" i="12"/>
  <c r="AN13" i="12"/>
  <c r="R14" i="12"/>
  <c r="S14" i="12" s="1"/>
  <c r="X14" i="12"/>
  <c r="Y14" i="12" s="1"/>
  <c r="Z14" i="12"/>
  <c r="AA14" i="12" s="1"/>
  <c r="AB14" i="12"/>
  <c r="AC14" i="12" s="1"/>
  <c r="AD14" i="12"/>
  <c r="AE14" i="12" s="1"/>
  <c r="AF14" i="12"/>
  <c r="AG14" i="12" s="1"/>
  <c r="AH14" i="12"/>
  <c r="AJ14" i="12"/>
  <c r="AK14" i="12"/>
  <c r="AL14" i="12"/>
  <c r="AM14" i="12"/>
  <c r="AN14" i="12"/>
  <c r="R29" i="12"/>
  <c r="S29" i="12" s="1"/>
  <c r="X29" i="12"/>
  <c r="Y29" i="12" s="1"/>
  <c r="Z29" i="12"/>
  <c r="AA29" i="12" s="1"/>
  <c r="AB29" i="12"/>
  <c r="AC29" i="12" s="1"/>
  <c r="AD29" i="12"/>
  <c r="AE29" i="12" s="1"/>
  <c r="AF29" i="12"/>
  <c r="AG29" i="12" s="1"/>
  <c r="AH29" i="12"/>
  <c r="AJ29" i="12"/>
  <c r="AK29" i="12"/>
  <c r="AL29" i="12"/>
  <c r="AM29" i="12"/>
  <c r="AN29" i="12"/>
  <c r="R30" i="12"/>
  <c r="S30" i="12" s="1"/>
  <c r="X30" i="12"/>
  <c r="Y30" i="12" s="1"/>
  <c r="Z30" i="12"/>
  <c r="AA30" i="12" s="1"/>
  <c r="AB30" i="12"/>
  <c r="AC30" i="12" s="1"/>
  <c r="AD30" i="12"/>
  <c r="AE30" i="12" s="1"/>
  <c r="AF30" i="12"/>
  <c r="AG30" i="12" s="1"/>
  <c r="AH30" i="12"/>
  <c r="AJ30" i="12"/>
  <c r="AK30" i="12"/>
  <c r="AL30" i="12"/>
  <c r="AM30" i="12"/>
  <c r="AN30" i="12"/>
  <c r="R34" i="12"/>
  <c r="S34" i="12" s="1"/>
  <c r="X34" i="12"/>
  <c r="Y34" i="12" s="1"/>
  <c r="Z34" i="12"/>
  <c r="AA34" i="12" s="1"/>
  <c r="AB34" i="12"/>
  <c r="AC34" i="12" s="1"/>
  <c r="AD34" i="12"/>
  <c r="AE34" i="12" s="1"/>
  <c r="AF34" i="12"/>
  <c r="AG34" i="12" s="1"/>
  <c r="AH34" i="12"/>
  <c r="AJ34" i="12"/>
  <c r="AK34" i="12"/>
  <c r="AL34" i="12"/>
  <c r="AM34" i="12"/>
  <c r="AN34" i="12"/>
  <c r="R35" i="12"/>
  <c r="S35" i="12" s="1"/>
  <c r="X35" i="12"/>
  <c r="Y35" i="12" s="1"/>
  <c r="Z35" i="12"/>
  <c r="AA35" i="12" s="1"/>
  <c r="AB35" i="12"/>
  <c r="AC35" i="12" s="1"/>
  <c r="AD35" i="12"/>
  <c r="AE35" i="12" s="1"/>
  <c r="AF35" i="12"/>
  <c r="AG35" i="12" s="1"/>
  <c r="AH35" i="12"/>
  <c r="AJ35" i="12"/>
  <c r="AK35" i="12"/>
  <c r="AL35" i="12"/>
  <c r="AM35" i="12"/>
  <c r="AN35" i="12"/>
  <c r="R21" i="12"/>
  <c r="S21" i="12" s="1"/>
  <c r="X21" i="12"/>
  <c r="Y21" i="12" s="1"/>
  <c r="Z21" i="12"/>
  <c r="AA21" i="12" s="1"/>
  <c r="AB21" i="12"/>
  <c r="AC21" i="12" s="1"/>
  <c r="AD21" i="12"/>
  <c r="AE21" i="12" s="1"/>
  <c r="AF21" i="12"/>
  <c r="AG21" i="12" s="1"/>
  <c r="AH21" i="12"/>
  <c r="AJ21" i="12"/>
  <c r="AK21" i="12"/>
  <c r="AL21" i="12"/>
  <c r="AM21" i="12"/>
  <c r="AN21" i="12"/>
  <c r="R22" i="12"/>
  <c r="S22" i="12" s="1"/>
  <c r="X22" i="12"/>
  <c r="Y22" i="12" s="1"/>
  <c r="Z22" i="12"/>
  <c r="AA22" i="12" s="1"/>
  <c r="AB22" i="12"/>
  <c r="AC22" i="12" s="1"/>
  <c r="AD22" i="12"/>
  <c r="AE22" i="12" s="1"/>
  <c r="AF22" i="12"/>
  <c r="AG22" i="12" s="1"/>
  <c r="AH22" i="12"/>
  <c r="AJ22" i="12"/>
  <c r="AK22" i="12"/>
  <c r="AL22" i="12"/>
  <c r="AM22" i="12"/>
  <c r="AN22" i="12"/>
  <c r="R31" i="12"/>
  <c r="S31" i="12" s="1"/>
  <c r="X31" i="12"/>
  <c r="Y31" i="12" s="1"/>
  <c r="Z31" i="12"/>
  <c r="AA31" i="12" s="1"/>
  <c r="AB31" i="12"/>
  <c r="AC31" i="12" s="1"/>
  <c r="AD31" i="12"/>
  <c r="AE31" i="12" s="1"/>
  <c r="AF31" i="12"/>
  <c r="AG31" i="12" s="1"/>
  <c r="AH31" i="12"/>
  <c r="AJ31" i="12"/>
  <c r="AK31" i="12"/>
  <c r="AL31" i="12"/>
  <c r="AM31" i="12"/>
  <c r="AN31" i="12"/>
  <c r="R32" i="12"/>
  <c r="S32" i="12" s="1"/>
  <c r="X32" i="12"/>
  <c r="Y32" i="12" s="1"/>
  <c r="Z32" i="12"/>
  <c r="AA32" i="12" s="1"/>
  <c r="AB32" i="12"/>
  <c r="AC32" i="12" s="1"/>
  <c r="AD32" i="12"/>
  <c r="AE32" i="12" s="1"/>
  <c r="AF32" i="12"/>
  <c r="AG32" i="12" s="1"/>
  <c r="AH32" i="12"/>
  <c r="AJ32" i="12"/>
  <c r="AK32" i="12"/>
  <c r="AL32" i="12"/>
  <c r="AM32" i="12"/>
  <c r="AN32" i="12"/>
  <c r="R15" i="12"/>
  <c r="S15" i="12" s="1"/>
  <c r="X15" i="12"/>
  <c r="Y15" i="12" s="1"/>
  <c r="Z15" i="12"/>
  <c r="AA15" i="12" s="1"/>
  <c r="AB15" i="12"/>
  <c r="AC15" i="12" s="1"/>
  <c r="AD15" i="12"/>
  <c r="AE15" i="12" s="1"/>
  <c r="AF15" i="12"/>
  <c r="AG15" i="12" s="1"/>
  <c r="AH15" i="12"/>
  <c r="AJ15" i="12"/>
  <c r="AK15" i="12"/>
  <c r="AL15" i="12"/>
  <c r="AM15" i="12"/>
  <c r="AN15" i="12"/>
  <c r="R16" i="12"/>
  <c r="S16" i="12" s="1"/>
  <c r="X16" i="12"/>
  <c r="Y16" i="12" s="1"/>
  <c r="Z16" i="12"/>
  <c r="AA16" i="12" s="1"/>
  <c r="AB16" i="12"/>
  <c r="AC16" i="12" s="1"/>
  <c r="AD16" i="12"/>
  <c r="AE16" i="12" s="1"/>
  <c r="AF16" i="12"/>
  <c r="AG16" i="12" s="1"/>
  <c r="AH16" i="12"/>
  <c r="AJ16" i="12"/>
  <c r="AK16" i="12"/>
  <c r="AL16" i="12"/>
  <c r="AM16" i="12"/>
  <c r="AN16" i="12"/>
  <c r="R19" i="12"/>
  <c r="S19" i="12" s="1"/>
  <c r="X19" i="12"/>
  <c r="Y19" i="12" s="1"/>
  <c r="Z19" i="12"/>
  <c r="AA19" i="12" s="1"/>
  <c r="AB19" i="12"/>
  <c r="AC19" i="12" s="1"/>
  <c r="AD19" i="12"/>
  <c r="AE19" i="12" s="1"/>
  <c r="AF19" i="12"/>
  <c r="AG19" i="12" s="1"/>
  <c r="AH19" i="12"/>
  <c r="AJ19" i="12"/>
  <c r="AK19" i="12"/>
  <c r="AL19" i="12"/>
  <c r="AM19" i="12"/>
  <c r="AN19" i="12"/>
  <c r="R20" i="12"/>
  <c r="S20" i="12" s="1"/>
  <c r="X20" i="12"/>
  <c r="Y20" i="12" s="1"/>
  <c r="Z20" i="12"/>
  <c r="AA20" i="12" s="1"/>
  <c r="AB20" i="12"/>
  <c r="AC20" i="12" s="1"/>
  <c r="AD20" i="12"/>
  <c r="AE20" i="12" s="1"/>
  <c r="AF20" i="12"/>
  <c r="AG20" i="12" s="1"/>
  <c r="AH20" i="12"/>
  <c r="AJ20" i="12"/>
  <c r="AK20" i="12"/>
  <c r="AL20" i="12"/>
  <c r="AM20" i="12"/>
  <c r="AN20" i="12"/>
  <c r="R33" i="12"/>
  <c r="S33" i="12" s="1"/>
  <c r="X33" i="12"/>
  <c r="Y33" i="12" s="1"/>
  <c r="Z33" i="12"/>
  <c r="AA33" i="12" s="1"/>
  <c r="AB33" i="12"/>
  <c r="AC33" i="12" s="1"/>
  <c r="AD33" i="12"/>
  <c r="AE33" i="12" s="1"/>
  <c r="AF33" i="12"/>
  <c r="AG33" i="12" s="1"/>
  <c r="AH33" i="12"/>
  <c r="AJ33" i="12"/>
  <c r="AK33" i="12"/>
  <c r="AL33" i="12"/>
  <c r="AM33" i="12"/>
  <c r="AN33" i="12"/>
  <c r="R36" i="12"/>
  <c r="S36" i="12" s="1"/>
  <c r="X36" i="12"/>
  <c r="Y36" i="12" s="1"/>
  <c r="Z36" i="12"/>
  <c r="AA36" i="12" s="1"/>
  <c r="AB36" i="12"/>
  <c r="AC36" i="12" s="1"/>
  <c r="AD36" i="12"/>
  <c r="AE36" i="12" s="1"/>
  <c r="AF36" i="12"/>
  <c r="AG36" i="12" s="1"/>
  <c r="AH36" i="12"/>
  <c r="AJ36" i="12"/>
  <c r="AK36" i="12"/>
  <c r="AL36" i="12"/>
  <c r="AM36" i="12"/>
  <c r="AN36" i="12"/>
  <c r="R37" i="12"/>
  <c r="S37" i="12" s="1"/>
  <c r="X37" i="12"/>
  <c r="Y37" i="12" s="1"/>
  <c r="Z37" i="12"/>
  <c r="AA37" i="12" s="1"/>
  <c r="AB37" i="12"/>
  <c r="AC37" i="12" s="1"/>
  <c r="AD37" i="12"/>
  <c r="AE37" i="12" s="1"/>
  <c r="AF37" i="12"/>
  <c r="AG37" i="12" s="1"/>
  <c r="AH37" i="12"/>
  <c r="AJ37" i="12"/>
  <c r="AK37" i="12"/>
  <c r="AL37" i="12"/>
  <c r="AM37" i="12"/>
  <c r="AN37" i="12"/>
  <c r="R3" i="11"/>
  <c r="S3" i="11" s="1"/>
  <c r="X3" i="11"/>
  <c r="Y3" i="11" s="1"/>
  <c r="Z3" i="11"/>
  <c r="AA3" i="11" s="1"/>
  <c r="AB3" i="11"/>
  <c r="AC3" i="11" s="1"/>
  <c r="AD3" i="11"/>
  <c r="AE3" i="11" s="1"/>
  <c r="AF3" i="11"/>
  <c r="AG3" i="11" s="1"/>
  <c r="AH3" i="11"/>
  <c r="AJ3" i="11"/>
  <c r="AK3" i="11"/>
  <c r="AL3" i="11"/>
  <c r="AM3" i="11"/>
  <c r="AN3" i="11"/>
  <c r="R5" i="11"/>
  <c r="S5" i="11" s="1"/>
  <c r="X5" i="11"/>
  <c r="Y5" i="11" s="1"/>
  <c r="Z5" i="11"/>
  <c r="AA5" i="11" s="1"/>
  <c r="AB5" i="11"/>
  <c r="AC5" i="11" s="1"/>
  <c r="AD5" i="11"/>
  <c r="AE5" i="11" s="1"/>
  <c r="AF5" i="11"/>
  <c r="AG5" i="11" s="1"/>
  <c r="AH5" i="11"/>
  <c r="AJ5" i="11"/>
  <c r="AK5" i="11"/>
  <c r="AL5" i="11"/>
  <c r="AM5" i="11"/>
  <c r="AN5" i="11"/>
  <c r="R7" i="11"/>
  <c r="S7" i="11" s="1"/>
  <c r="X7" i="11"/>
  <c r="Y7" i="11" s="1"/>
  <c r="Z7" i="11"/>
  <c r="AA7" i="11" s="1"/>
  <c r="AB7" i="11"/>
  <c r="AC7" i="11" s="1"/>
  <c r="AD7" i="11"/>
  <c r="AE7" i="11" s="1"/>
  <c r="AF7" i="11"/>
  <c r="AG7" i="11" s="1"/>
  <c r="AH7" i="11"/>
  <c r="AJ7" i="11"/>
  <c r="AK7" i="11"/>
  <c r="AL7" i="11"/>
  <c r="AM7" i="11"/>
  <c r="AN7" i="11"/>
  <c r="R4" i="11"/>
  <c r="S4" i="11" s="1"/>
  <c r="X4" i="11"/>
  <c r="Y4" i="11" s="1"/>
  <c r="Z4" i="11"/>
  <c r="AA4" i="11" s="1"/>
  <c r="AB4" i="11"/>
  <c r="AC4" i="11" s="1"/>
  <c r="AD4" i="11"/>
  <c r="AE4" i="11" s="1"/>
  <c r="AF4" i="11"/>
  <c r="AG4" i="11" s="1"/>
  <c r="AH4" i="11"/>
  <c r="AJ4" i="11"/>
  <c r="AK4" i="11"/>
  <c r="AL4" i="11"/>
  <c r="AM4" i="11"/>
  <c r="AN4" i="11"/>
  <c r="R6" i="11"/>
  <c r="S6" i="11" s="1"/>
  <c r="X6" i="11"/>
  <c r="Y6" i="11" s="1"/>
  <c r="Z6" i="11"/>
  <c r="AA6" i="11" s="1"/>
  <c r="AB6" i="11"/>
  <c r="AC6" i="11" s="1"/>
  <c r="AD6" i="11"/>
  <c r="AE6" i="11" s="1"/>
  <c r="AF6" i="11"/>
  <c r="AG6" i="11" s="1"/>
  <c r="AH6" i="11"/>
  <c r="AJ6" i="11"/>
  <c r="AK6" i="11"/>
  <c r="AL6" i="11"/>
  <c r="AM6" i="11"/>
  <c r="AN6" i="11"/>
  <c r="R8" i="11"/>
  <c r="S8" i="11" s="1"/>
  <c r="X8" i="11"/>
  <c r="Y8" i="11" s="1"/>
  <c r="Z8" i="11"/>
  <c r="AA8" i="11" s="1"/>
  <c r="AB8" i="11"/>
  <c r="AC8" i="11" s="1"/>
  <c r="AD8" i="11"/>
  <c r="AE8" i="11" s="1"/>
  <c r="AF8" i="11"/>
  <c r="AG8" i="11" s="1"/>
  <c r="AH8" i="11"/>
  <c r="AJ8" i="11"/>
  <c r="AK8" i="11"/>
  <c r="AL8" i="11"/>
  <c r="AM8" i="11"/>
  <c r="AN8" i="11"/>
  <c r="R9" i="11"/>
  <c r="S9" i="11" s="1"/>
  <c r="X9" i="11"/>
  <c r="Y9" i="11" s="1"/>
  <c r="Z9" i="11"/>
  <c r="AA9" i="11" s="1"/>
  <c r="AB9" i="11"/>
  <c r="AC9" i="11" s="1"/>
  <c r="AD9" i="11"/>
  <c r="AE9" i="11" s="1"/>
  <c r="AF9" i="11"/>
  <c r="AG9" i="11" s="1"/>
  <c r="AH9" i="11"/>
  <c r="AJ9" i="11"/>
  <c r="AK9" i="11"/>
  <c r="AL9" i="11"/>
  <c r="AM9" i="11"/>
  <c r="AN9" i="11"/>
  <c r="R10" i="11"/>
  <c r="S10" i="11" s="1"/>
  <c r="X10" i="11"/>
  <c r="Y10" i="11" s="1"/>
  <c r="Z10" i="11"/>
  <c r="AA10" i="11" s="1"/>
  <c r="AB10" i="11"/>
  <c r="AC10" i="11" s="1"/>
  <c r="AD10" i="11"/>
  <c r="AE10" i="11" s="1"/>
  <c r="AF10" i="11"/>
  <c r="AG10" i="11" s="1"/>
  <c r="AH10" i="11"/>
  <c r="AJ10" i="11"/>
  <c r="AK10" i="11"/>
  <c r="AL10" i="11"/>
  <c r="AM10" i="11"/>
  <c r="AN10" i="11"/>
  <c r="R11" i="11"/>
  <c r="S11" i="11" s="1"/>
  <c r="X11" i="11"/>
  <c r="Y11" i="11" s="1"/>
  <c r="Z11" i="11"/>
  <c r="AA11" i="11" s="1"/>
  <c r="AB11" i="11"/>
  <c r="AC11" i="11" s="1"/>
  <c r="AD11" i="11"/>
  <c r="AE11" i="11" s="1"/>
  <c r="AF11" i="11"/>
  <c r="AG11" i="11" s="1"/>
  <c r="AH11" i="11"/>
  <c r="AJ11" i="11"/>
  <c r="AK11" i="11"/>
  <c r="AL11" i="11"/>
  <c r="AM11" i="11"/>
  <c r="AN11" i="11"/>
  <c r="R12" i="11"/>
  <c r="S12" i="11" s="1"/>
  <c r="X12" i="11"/>
  <c r="Y12" i="11" s="1"/>
  <c r="Z12" i="11"/>
  <c r="AA12" i="11" s="1"/>
  <c r="AB12" i="11"/>
  <c r="AC12" i="11" s="1"/>
  <c r="AD12" i="11"/>
  <c r="AE12" i="11" s="1"/>
  <c r="AF12" i="11"/>
  <c r="AG12" i="11" s="1"/>
  <c r="AH12" i="11"/>
  <c r="AJ12" i="11"/>
  <c r="AK12" i="11"/>
  <c r="AL12" i="11"/>
  <c r="AM12" i="11"/>
  <c r="AN12" i="11"/>
  <c r="R13" i="11"/>
  <c r="S13" i="11" s="1"/>
  <c r="X13" i="11"/>
  <c r="Y13" i="11" s="1"/>
  <c r="Z13" i="11"/>
  <c r="AA13" i="11" s="1"/>
  <c r="AB13" i="11"/>
  <c r="AC13" i="11" s="1"/>
  <c r="AD13" i="11"/>
  <c r="AE13" i="11" s="1"/>
  <c r="AF13" i="11"/>
  <c r="AG13" i="11" s="1"/>
  <c r="AH13" i="11"/>
  <c r="AJ13" i="11"/>
  <c r="AK13" i="11"/>
  <c r="AL13" i="11"/>
  <c r="AM13" i="11"/>
  <c r="AN13" i="11"/>
  <c r="R14" i="11"/>
  <c r="S14" i="11" s="1"/>
  <c r="X14" i="11"/>
  <c r="Y14" i="11" s="1"/>
  <c r="Z14" i="11"/>
  <c r="AA14" i="11" s="1"/>
  <c r="AB14" i="11"/>
  <c r="AC14" i="11" s="1"/>
  <c r="AD14" i="11"/>
  <c r="AE14" i="11" s="1"/>
  <c r="AF14" i="11"/>
  <c r="AG14" i="11" s="1"/>
  <c r="AH14" i="11"/>
  <c r="AJ14" i="11"/>
  <c r="AK14" i="11"/>
  <c r="AL14" i="11"/>
  <c r="AM14" i="11"/>
  <c r="AN14" i="11"/>
  <c r="R15" i="11"/>
  <c r="S15" i="11" s="1"/>
  <c r="X15" i="11"/>
  <c r="Y15" i="11" s="1"/>
  <c r="Z15" i="11"/>
  <c r="AA15" i="11" s="1"/>
  <c r="AB15" i="11"/>
  <c r="AC15" i="11" s="1"/>
  <c r="AD15" i="11"/>
  <c r="AE15" i="11" s="1"/>
  <c r="AF15" i="11"/>
  <c r="AG15" i="11" s="1"/>
  <c r="AH15" i="11"/>
  <c r="AJ15" i="11"/>
  <c r="AK15" i="11"/>
  <c r="AL15" i="11"/>
  <c r="AM15" i="11"/>
  <c r="AN15" i="11"/>
  <c r="R22" i="11"/>
  <c r="S22" i="11" s="1"/>
  <c r="X22" i="11"/>
  <c r="Y22" i="11" s="1"/>
  <c r="Z22" i="11"/>
  <c r="AA22" i="11" s="1"/>
  <c r="AB22" i="11"/>
  <c r="AC22" i="11" s="1"/>
  <c r="AD22" i="11"/>
  <c r="AE22" i="11" s="1"/>
  <c r="AF22" i="11"/>
  <c r="AG22" i="11" s="1"/>
  <c r="AH22" i="11"/>
  <c r="AJ22" i="11"/>
  <c r="AK22" i="11"/>
  <c r="AL22" i="11"/>
  <c r="AM22" i="11"/>
  <c r="AN22" i="11"/>
  <c r="R23" i="11"/>
  <c r="S23" i="11" s="1"/>
  <c r="X23" i="11"/>
  <c r="Y23" i="11" s="1"/>
  <c r="Z23" i="11"/>
  <c r="AA23" i="11" s="1"/>
  <c r="AB23" i="11"/>
  <c r="AC23" i="11" s="1"/>
  <c r="AD23" i="11"/>
  <c r="AE23" i="11" s="1"/>
  <c r="AF23" i="11"/>
  <c r="AG23" i="11" s="1"/>
  <c r="AH23" i="11"/>
  <c r="AJ23" i="11"/>
  <c r="AK23" i="11"/>
  <c r="AL23" i="11"/>
  <c r="AM23" i="11"/>
  <c r="AN23" i="11"/>
  <c r="R16" i="11"/>
  <c r="S16" i="11" s="1"/>
  <c r="X16" i="11"/>
  <c r="Y16" i="11" s="1"/>
  <c r="Z16" i="11"/>
  <c r="AA16" i="11" s="1"/>
  <c r="AB16" i="11"/>
  <c r="AC16" i="11" s="1"/>
  <c r="AD16" i="11"/>
  <c r="AE16" i="11" s="1"/>
  <c r="AF16" i="11"/>
  <c r="AG16" i="11" s="1"/>
  <c r="AH16" i="11"/>
  <c r="AJ16" i="11"/>
  <c r="AK16" i="11"/>
  <c r="AL16" i="11"/>
  <c r="AM16" i="11"/>
  <c r="AN16" i="11"/>
  <c r="R17" i="11"/>
  <c r="S17" i="11" s="1"/>
  <c r="X17" i="11"/>
  <c r="Y17" i="11" s="1"/>
  <c r="Z17" i="11"/>
  <c r="AA17" i="11" s="1"/>
  <c r="AB17" i="11"/>
  <c r="AC17" i="11" s="1"/>
  <c r="AD17" i="11"/>
  <c r="AE17" i="11" s="1"/>
  <c r="AF17" i="11"/>
  <c r="AG17" i="11" s="1"/>
  <c r="AH17" i="11"/>
  <c r="AJ17" i="11"/>
  <c r="AK17" i="11"/>
  <c r="AL17" i="11"/>
  <c r="AM17" i="11"/>
  <c r="AN17" i="11"/>
  <c r="R24" i="11"/>
  <c r="S24" i="11" s="1"/>
  <c r="X24" i="11"/>
  <c r="Y24" i="11" s="1"/>
  <c r="Z24" i="11"/>
  <c r="AA24" i="11" s="1"/>
  <c r="AB24" i="11"/>
  <c r="AC24" i="11" s="1"/>
  <c r="AD24" i="11"/>
  <c r="AE24" i="11" s="1"/>
  <c r="AF24" i="11"/>
  <c r="AG24" i="11" s="1"/>
  <c r="AH24" i="11"/>
  <c r="AJ24" i="11"/>
  <c r="AK24" i="11"/>
  <c r="AL24" i="11"/>
  <c r="AM24" i="11"/>
  <c r="AN24" i="11"/>
  <c r="R25" i="11"/>
  <c r="S25" i="11" s="1"/>
  <c r="X25" i="11"/>
  <c r="Y25" i="11" s="1"/>
  <c r="Z25" i="11"/>
  <c r="AA25" i="11" s="1"/>
  <c r="AB25" i="11"/>
  <c r="AC25" i="11" s="1"/>
  <c r="AD25" i="11"/>
  <c r="AE25" i="11" s="1"/>
  <c r="AF25" i="11"/>
  <c r="AG25" i="11" s="1"/>
  <c r="AH25" i="11"/>
  <c r="AJ25" i="11"/>
  <c r="AK25" i="11"/>
  <c r="AL25" i="11"/>
  <c r="AM25" i="11"/>
  <c r="AN25" i="11"/>
  <c r="R18" i="11"/>
  <c r="S18" i="11" s="1"/>
  <c r="X18" i="11"/>
  <c r="Y18" i="11" s="1"/>
  <c r="Z18" i="11"/>
  <c r="AA18" i="11" s="1"/>
  <c r="AB18" i="11"/>
  <c r="AC18" i="11" s="1"/>
  <c r="AD18" i="11"/>
  <c r="AE18" i="11" s="1"/>
  <c r="AF18" i="11"/>
  <c r="AG18" i="11" s="1"/>
  <c r="AH18" i="11"/>
  <c r="AJ18" i="11"/>
  <c r="AK18" i="11"/>
  <c r="AL18" i="11"/>
  <c r="AM18" i="11"/>
  <c r="AN18" i="11"/>
  <c r="R19" i="11"/>
  <c r="S19" i="11" s="1"/>
  <c r="X19" i="11"/>
  <c r="Y19" i="11" s="1"/>
  <c r="Z19" i="11"/>
  <c r="AA19" i="11" s="1"/>
  <c r="AB19" i="11"/>
  <c r="AC19" i="11" s="1"/>
  <c r="AD19" i="11"/>
  <c r="AE19" i="11" s="1"/>
  <c r="AF19" i="11"/>
  <c r="AG19" i="11" s="1"/>
  <c r="AH19" i="11"/>
  <c r="AJ19" i="11"/>
  <c r="AK19" i="11"/>
  <c r="AL19" i="11"/>
  <c r="AM19" i="11"/>
  <c r="AN19" i="11"/>
  <c r="R20" i="11"/>
  <c r="S20" i="11" s="1"/>
  <c r="X20" i="11"/>
  <c r="Y20" i="11" s="1"/>
  <c r="Z20" i="11"/>
  <c r="AA20" i="11" s="1"/>
  <c r="AB20" i="11"/>
  <c r="AC20" i="11" s="1"/>
  <c r="AD20" i="11"/>
  <c r="AE20" i="11" s="1"/>
  <c r="AF20" i="11"/>
  <c r="AG20" i="11" s="1"/>
  <c r="AH20" i="11"/>
  <c r="AJ20" i="11"/>
  <c r="AK20" i="11"/>
  <c r="AL20" i="11"/>
  <c r="AM20" i="11"/>
  <c r="AN20" i="11"/>
  <c r="R21" i="11"/>
  <c r="S21" i="11" s="1"/>
  <c r="X21" i="11"/>
  <c r="Y21" i="11" s="1"/>
  <c r="Z21" i="11"/>
  <c r="AA21" i="11" s="1"/>
  <c r="AB21" i="11"/>
  <c r="AC21" i="11" s="1"/>
  <c r="AD21" i="11"/>
  <c r="AE21" i="11" s="1"/>
  <c r="AF21" i="11"/>
  <c r="AG21" i="11" s="1"/>
  <c r="AH21" i="11"/>
  <c r="AJ21" i="11"/>
  <c r="AK21" i="11"/>
  <c r="AL21" i="11"/>
  <c r="AM21" i="11"/>
  <c r="AN21" i="11"/>
  <c r="R26" i="11"/>
  <c r="S26" i="11" s="1"/>
  <c r="X26" i="11"/>
  <c r="Y26" i="11" s="1"/>
  <c r="Z26" i="11"/>
  <c r="AA26" i="11" s="1"/>
  <c r="AB26" i="11"/>
  <c r="AC26" i="11" s="1"/>
  <c r="AD26" i="11"/>
  <c r="AE26" i="11" s="1"/>
  <c r="AF26" i="11"/>
  <c r="AG26" i="11" s="1"/>
  <c r="AH26" i="11"/>
  <c r="AJ26" i="11"/>
  <c r="AK26" i="11"/>
  <c r="AL26" i="11"/>
  <c r="AM26" i="11"/>
  <c r="AN26" i="11"/>
  <c r="R27" i="11"/>
  <c r="S27" i="11" s="1"/>
  <c r="X27" i="11"/>
  <c r="Y27" i="11" s="1"/>
  <c r="Z27" i="11"/>
  <c r="AA27" i="11" s="1"/>
  <c r="AB27" i="11"/>
  <c r="AC27" i="11" s="1"/>
  <c r="AD27" i="11"/>
  <c r="AE27" i="11" s="1"/>
  <c r="AF27" i="11"/>
  <c r="AG27" i="11" s="1"/>
  <c r="AH27" i="11"/>
  <c r="AJ27" i="11"/>
  <c r="AK27" i="11"/>
  <c r="AL27" i="11"/>
  <c r="AM27" i="11"/>
  <c r="AN27" i="11"/>
  <c r="X2" i="10"/>
  <c r="R3" i="7"/>
  <c r="S3" i="7" s="1"/>
  <c r="X3" i="7"/>
  <c r="Y3" i="7" s="1"/>
  <c r="Z3" i="7"/>
  <c r="AA3" i="7" s="1"/>
  <c r="AB3" i="7"/>
  <c r="AC3" i="7" s="1"/>
  <c r="AD3" i="7"/>
  <c r="AE3" i="7" s="1"/>
  <c r="AF3" i="7"/>
  <c r="AG3" i="7" s="1"/>
  <c r="AH3" i="7"/>
  <c r="AJ3" i="7"/>
  <c r="AK3" i="7"/>
  <c r="AL3" i="7"/>
  <c r="AM3" i="7"/>
  <c r="AN3" i="7"/>
  <c r="R6" i="7"/>
  <c r="S6" i="7" s="1"/>
  <c r="X6" i="7"/>
  <c r="Y6" i="7" s="1"/>
  <c r="Z6" i="7"/>
  <c r="AA6" i="7" s="1"/>
  <c r="AB6" i="7"/>
  <c r="AC6" i="7" s="1"/>
  <c r="AD6" i="7"/>
  <c r="AE6" i="7" s="1"/>
  <c r="AF6" i="7"/>
  <c r="AG6" i="7" s="1"/>
  <c r="AH6" i="7"/>
  <c r="AJ6" i="7"/>
  <c r="AK6" i="7"/>
  <c r="AL6" i="7"/>
  <c r="AM6" i="7"/>
  <c r="AN6" i="7"/>
  <c r="R5" i="7"/>
  <c r="S5" i="7" s="1"/>
  <c r="X5" i="7"/>
  <c r="Y5" i="7" s="1"/>
  <c r="Z5" i="7"/>
  <c r="AA5" i="7" s="1"/>
  <c r="AB5" i="7"/>
  <c r="AC5" i="7" s="1"/>
  <c r="AD5" i="7"/>
  <c r="AE5" i="7" s="1"/>
  <c r="AF5" i="7"/>
  <c r="AG5" i="7" s="1"/>
  <c r="AH5" i="7"/>
  <c r="AJ5" i="7"/>
  <c r="AK5" i="7"/>
  <c r="AL5" i="7"/>
  <c r="AM5" i="7"/>
  <c r="AN5" i="7"/>
  <c r="R4" i="7"/>
  <c r="S4" i="7" s="1"/>
  <c r="X4" i="7"/>
  <c r="Y4" i="7" s="1"/>
  <c r="Z4" i="7"/>
  <c r="AA4" i="7" s="1"/>
  <c r="AB4" i="7"/>
  <c r="AC4" i="7" s="1"/>
  <c r="AD4" i="7"/>
  <c r="AE4" i="7" s="1"/>
  <c r="AF4" i="7"/>
  <c r="AG4" i="7" s="1"/>
  <c r="AH4" i="7"/>
  <c r="AJ4" i="7"/>
  <c r="AK4" i="7"/>
  <c r="AL4" i="7"/>
  <c r="AM4" i="7"/>
  <c r="AN4" i="7"/>
  <c r="R7" i="7"/>
  <c r="S7" i="7" s="1"/>
  <c r="X7" i="7"/>
  <c r="Y7" i="7" s="1"/>
  <c r="Z7" i="7"/>
  <c r="AA7" i="7" s="1"/>
  <c r="AB7" i="7"/>
  <c r="AC7" i="7" s="1"/>
  <c r="AD7" i="7"/>
  <c r="AE7" i="7" s="1"/>
  <c r="AF7" i="7"/>
  <c r="AG7" i="7" s="1"/>
  <c r="AH7" i="7"/>
  <c r="AJ7" i="7"/>
  <c r="AK7" i="7"/>
  <c r="AL7" i="7"/>
  <c r="AM7" i="7"/>
  <c r="AN7" i="7"/>
  <c r="R8" i="7"/>
  <c r="S8" i="7" s="1"/>
  <c r="X8" i="7"/>
  <c r="Y8" i="7" s="1"/>
  <c r="Z8" i="7"/>
  <c r="AA8" i="7" s="1"/>
  <c r="AB8" i="7"/>
  <c r="AC8" i="7" s="1"/>
  <c r="AD8" i="7"/>
  <c r="AE8" i="7" s="1"/>
  <c r="AF8" i="7"/>
  <c r="AG8" i="7" s="1"/>
  <c r="AH8" i="7"/>
  <c r="AJ8" i="7"/>
  <c r="AK8" i="7"/>
  <c r="AL8" i="7"/>
  <c r="AM8" i="7"/>
  <c r="AN8" i="7"/>
  <c r="R9" i="7"/>
  <c r="S9" i="7" s="1"/>
  <c r="X9" i="7"/>
  <c r="Y9" i="7" s="1"/>
  <c r="Z9" i="7"/>
  <c r="AA9" i="7" s="1"/>
  <c r="AB9" i="7"/>
  <c r="AC9" i="7" s="1"/>
  <c r="AD9" i="7"/>
  <c r="AE9" i="7" s="1"/>
  <c r="AF9" i="7"/>
  <c r="AG9" i="7" s="1"/>
  <c r="AH9" i="7"/>
  <c r="AJ9" i="7"/>
  <c r="AK9" i="7"/>
  <c r="AL9" i="7"/>
  <c r="AM9" i="7"/>
  <c r="AN9" i="7"/>
  <c r="R10" i="7"/>
  <c r="S10" i="7" s="1"/>
  <c r="X10" i="7"/>
  <c r="Y10" i="7" s="1"/>
  <c r="Z10" i="7"/>
  <c r="AA10" i="7" s="1"/>
  <c r="AB10" i="7"/>
  <c r="AC10" i="7" s="1"/>
  <c r="AD10" i="7"/>
  <c r="AE10" i="7" s="1"/>
  <c r="AF10" i="7"/>
  <c r="AG10" i="7" s="1"/>
  <c r="AH10" i="7"/>
  <c r="AJ10" i="7"/>
  <c r="AK10" i="7"/>
  <c r="AL10" i="7"/>
  <c r="AM10" i="7"/>
  <c r="AN10" i="7"/>
  <c r="R11" i="7"/>
  <c r="S11" i="7" s="1"/>
  <c r="X11" i="7"/>
  <c r="Y11" i="7" s="1"/>
  <c r="Z11" i="7"/>
  <c r="AA11" i="7" s="1"/>
  <c r="AB11" i="7"/>
  <c r="AC11" i="7" s="1"/>
  <c r="AD11" i="7"/>
  <c r="AE11" i="7" s="1"/>
  <c r="AF11" i="7"/>
  <c r="AG11" i="7" s="1"/>
  <c r="AH11" i="7"/>
  <c r="AJ11" i="7"/>
  <c r="AK11" i="7"/>
  <c r="AL11" i="7"/>
  <c r="AM11" i="7"/>
  <c r="AN11" i="7"/>
  <c r="R12" i="7"/>
  <c r="S12" i="7" s="1"/>
  <c r="X12" i="7"/>
  <c r="Y12" i="7" s="1"/>
  <c r="Z12" i="7"/>
  <c r="AA12" i="7" s="1"/>
  <c r="AB12" i="7"/>
  <c r="AC12" i="7" s="1"/>
  <c r="AD12" i="7"/>
  <c r="AE12" i="7" s="1"/>
  <c r="AF12" i="7"/>
  <c r="AG12" i="7" s="1"/>
  <c r="AH12" i="7"/>
  <c r="AJ12" i="7"/>
  <c r="AK12" i="7"/>
  <c r="AL12" i="7"/>
  <c r="AM12" i="7"/>
  <c r="AN12" i="7"/>
  <c r="R13" i="7"/>
  <c r="S13" i="7" s="1"/>
  <c r="X13" i="7"/>
  <c r="Y13" i="7" s="1"/>
  <c r="Z13" i="7"/>
  <c r="AA13" i="7" s="1"/>
  <c r="AB13" i="7"/>
  <c r="AC13" i="7" s="1"/>
  <c r="AD13" i="7"/>
  <c r="AE13" i="7" s="1"/>
  <c r="AF13" i="7"/>
  <c r="AG13" i="7" s="1"/>
  <c r="AH13" i="7"/>
  <c r="AJ13" i="7"/>
  <c r="AK13" i="7"/>
  <c r="AL13" i="7"/>
  <c r="AM13" i="7"/>
  <c r="AN13" i="7"/>
  <c r="R14" i="7"/>
  <c r="S14" i="7" s="1"/>
  <c r="X14" i="7"/>
  <c r="Y14" i="7" s="1"/>
  <c r="Z14" i="7"/>
  <c r="AA14" i="7" s="1"/>
  <c r="AB14" i="7"/>
  <c r="AC14" i="7" s="1"/>
  <c r="AD14" i="7"/>
  <c r="AE14" i="7" s="1"/>
  <c r="AF14" i="7"/>
  <c r="AG14" i="7" s="1"/>
  <c r="AH14" i="7"/>
  <c r="AJ14" i="7"/>
  <c r="AK14" i="7"/>
  <c r="AL14" i="7"/>
  <c r="AM14" i="7"/>
  <c r="AN14" i="7"/>
  <c r="R15" i="7"/>
  <c r="S15" i="7" s="1"/>
  <c r="X15" i="7"/>
  <c r="Y15" i="7" s="1"/>
  <c r="Z15" i="7"/>
  <c r="AA15" i="7" s="1"/>
  <c r="AB15" i="7"/>
  <c r="AC15" i="7" s="1"/>
  <c r="AD15" i="7"/>
  <c r="AE15" i="7" s="1"/>
  <c r="AF15" i="7"/>
  <c r="AG15" i="7" s="1"/>
  <c r="AH15" i="7"/>
  <c r="AJ15" i="7"/>
  <c r="AK15" i="7"/>
  <c r="AL15" i="7"/>
  <c r="AM15" i="7"/>
  <c r="AN15" i="7"/>
  <c r="R16" i="7"/>
  <c r="S16" i="7" s="1"/>
  <c r="X16" i="7"/>
  <c r="Y16" i="7" s="1"/>
  <c r="Z16" i="7"/>
  <c r="AA16" i="7" s="1"/>
  <c r="AB16" i="7"/>
  <c r="AC16" i="7" s="1"/>
  <c r="AD16" i="7"/>
  <c r="AE16" i="7" s="1"/>
  <c r="AF16" i="7"/>
  <c r="AG16" i="7" s="1"/>
  <c r="AH16" i="7"/>
  <c r="AJ16" i="7"/>
  <c r="AK16" i="7"/>
  <c r="AL16" i="7"/>
  <c r="AM16" i="7"/>
  <c r="AN16" i="7"/>
  <c r="R17" i="7"/>
  <c r="S17" i="7" s="1"/>
  <c r="X17" i="7"/>
  <c r="Y17" i="7" s="1"/>
  <c r="Z17" i="7"/>
  <c r="AA17" i="7" s="1"/>
  <c r="AB17" i="7"/>
  <c r="AC17" i="7" s="1"/>
  <c r="AD17" i="7"/>
  <c r="AE17" i="7" s="1"/>
  <c r="AF17" i="7"/>
  <c r="AG17" i="7" s="1"/>
  <c r="AH17" i="7"/>
  <c r="AJ17" i="7"/>
  <c r="AK17" i="7"/>
  <c r="AL17" i="7"/>
  <c r="AM17" i="7"/>
  <c r="AN17" i="7"/>
  <c r="R18" i="7"/>
  <c r="S18" i="7" s="1"/>
  <c r="X18" i="7"/>
  <c r="Y18" i="7" s="1"/>
  <c r="Z18" i="7"/>
  <c r="AA18" i="7" s="1"/>
  <c r="AB18" i="7"/>
  <c r="AC18" i="7" s="1"/>
  <c r="AD18" i="7"/>
  <c r="AE18" i="7" s="1"/>
  <c r="AF18" i="7"/>
  <c r="AG18" i="7" s="1"/>
  <c r="AH18" i="7"/>
  <c r="AJ18" i="7"/>
  <c r="AK18" i="7"/>
  <c r="AL18" i="7"/>
  <c r="AM18" i="7"/>
  <c r="AN18" i="7"/>
  <c r="R19" i="7"/>
  <c r="S19" i="7" s="1"/>
  <c r="X19" i="7"/>
  <c r="Y19" i="7" s="1"/>
  <c r="Z19" i="7"/>
  <c r="AA19" i="7" s="1"/>
  <c r="AB19" i="7"/>
  <c r="AC19" i="7" s="1"/>
  <c r="AD19" i="7"/>
  <c r="AE19" i="7" s="1"/>
  <c r="AF19" i="7"/>
  <c r="AG19" i="7" s="1"/>
  <c r="AH19" i="7"/>
  <c r="AJ19" i="7"/>
  <c r="AK19" i="7"/>
  <c r="AL19" i="7"/>
  <c r="AM19" i="7"/>
  <c r="AN19" i="7"/>
  <c r="R20" i="7"/>
  <c r="S20" i="7" s="1"/>
  <c r="X20" i="7"/>
  <c r="Y20" i="7" s="1"/>
  <c r="Z20" i="7"/>
  <c r="AA20" i="7" s="1"/>
  <c r="AB20" i="7"/>
  <c r="AC20" i="7" s="1"/>
  <c r="AD20" i="7"/>
  <c r="AE20" i="7" s="1"/>
  <c r="AF20" i="7"/>
  <c r="AG20" i="7" s="1"/>
  <c r="AH20" i="7"/>
  <c r="AJ20" i="7"/>
  <c r="AK20" i="7"/>
  <c r="AL20" i="7"/>
  <c r="AM20" i="7"/>
  <c r="AN20" i="7"/>
  <c r="R21" i="7"/>
  <c r="S21" i="7" s="1"/>
  <c r="X21" i="7"/>
  <c r="Y21" i="7" s="1"/>
  <c r="Z21" i="7"/>
  <c r="AA21" i="7" s="1"/>
  <c r="AB21" i="7"/>
  <c r="AC21" i="7" s="1"/>
  <c r="AD21" i="7"/>
  <c r="AE21" i="7" s="1"/>
  <c r="AF21" i="7"/>
  <c r="AG21" i="7" s="1"/>
  <c r="AH21" i="7"/>
  <c r="AJ21" i="7"/>
  <c r="AK21" i="7"/>
  <c r="AL21" i="7"/>
  <c r="AM21" i="7"/>
  <c r="AN21" i="7"/>
  <c r="R22" i="7"/>
  <c r="S22" i="7" s="1"/>
  <c r="X22" i="7"/>
  <c r="Y22" i="7" s="1"/>
  <c r="Z22" i="7"/>
  <c r="AA22" i="7" s="1"/>
  <c r="AB22" i="7"/>
  <c r="AC22" i="7" s="1"/>
  <c r="AD22" i="7"/>
  <c r="AE22" i="7" s="1"/>
  <c r="AF22" i="7"/>
  <c r="AG22" i="7" s="1"/>
  <c r="AH22" i="7"/>
  <c r="AJ22" i="7"/>
  <c r="AK22" i="7"/>
  <c r="AL22" i="7"/>
  <c r="AM22" i="7"/>
  <c r="AN22" i="7"/>
  <c r="R23" i="7"/>
  <c r="S23" i="7" s="1"/>
  <c r="X23" i="7"/>
  <c r="Y23" i="7" s="1"/>
  <c r="Z23" i="7"/>
  <c r="AA23" i="7" s="1"/>
  <c r="AB23" i="7"/>
  <c r="AC23" i="7" s="1"/>
  <c r="AD23" i="7"/>
  <c r="AE23" i="7" s="1"/>
  <c r="AF23" i="7"/>
  <c r="AG23" i="7" s="1"/>
  <c r="AH23" i="7"/>
  <c r="AJ23" i="7"/>
  <c r="AK23" i="7"/>
  <c r="AL23" i="7"/>
  <c r="AM23" i="7"/>
  <c r="AN23" i="7"/>
  <c r="R24" i="7"/>
  <c r="S24" i="7" s="1"/>
  <c r="X24" i="7"/>
  <c r="Y24" i="7" s="1"/>
  <c r="Z24" i="7"/>
  <c r="AA24" i="7" s="1"/>
  <c r="AB24" i="7"/>
  <c r="AC24" i="7" s="1"/>
  <c r="AD24" i="7"/>
  <c r="AE24" i="7" s="1"/>
  <c r="AF24" i="7"/>
  <c r="AG24" i="7" s="1"/>
  <c r="AH24" i="7"/>
  <c r="AJ24" i="7"/>
  <c r="AK24" i="7"/>
  <c r="AL24" i="7"/>
  <c r="AM24" i="7"/>
  <c r="AN24" i="7"/>
  <c r="R25" i="7"/>
  <c r="S25" i="7" s="1"/>
  <c r="X25" i="7"/>
  <c r="Y25" i="7" s="1"/>
  <c r="Z25" i="7"/>
  <c r="AA25" i="7" s="1"/>
  <c r="AB25" i="7"/>
  <c r="AC25" i="7" s="1"/>
  <c r="AD25" i="7"/>
  <c r="AE25" i="7" s="1"/>
  <c r="AF25" i="7"/>
  <c r="AG25" i="7" s="1"/>
  <c r="AH25" i="7"/>
  <c r="AJ25" i="7"/>
  <c r="AK25" i="7"/>
  <c r="AL25" i="7"/>
  <c r="AM25" i="7"/>
  <c r="AN25" i="7"/>
  <c r="AF2" i="7"/>
  <c r="X2" i="7"/>
  <c r="AH2" i="6"/>
  <c r="Z2" i="6"/>
  <c r="AG2" i="1"/>
  <c r="Y2" i="1"/>
  <c r="Y2" i="18"/>
  <c r="Y2" i="19"/>
  <c r="Z2" i="19" s="1"/>
  <c r="AF2" i="15"/>
  <c r="AG2" i="15" s="1"/>
  <c r="R3" i="14"/>
  <c r="S3" i="14" s="1"/>
  <c r="X3" i="14"/>
  <c r="Y3" i="14" s="1"/>
  <c r="Z3" i="14"/>
  <c r="AA3" i="14" s="1"/>
  <c r="AB3" i="14"/>
  <c r="AC3" i="14" s="1"/>
  <c r="AD3" i="14"/>
  <c r="AE3" i="14" s="1"/>
  <c r="AF3" i="14"/>
  <c r="AG3" i="14" s="1"/>
  <c r="AH3" i="14"/>
  <c r="AJ3" i="14"/>
  <c r="AK3" i="14"/>
  <c r="AL3" i="14"/>
  <c r="AM3" i="14"/>
  <c r="AN3" i="14"/>
  <c r="R5" i="14"/>
  <c r="S5" i="14" s="1"/>
  <c r="X5" i="14"/>
  <c r="Y5" i="14" s="1"/>
  <c r="Z5" i="14"/>
  <c r="AA5" i="14" s="1"/>
  <c r="AB5" i="14"/>
  <c r="AC5" i="14" s="1"/>
  <c r="AD5" i="14"/>
  <c r="AE5" i="14" s="1"/>
  <c r="AF5" i="14"/>
  <c r="AG5" i="14" s="1"/>
  <c r="AH5" i="14"/>
  <c r="AJ5" i="14"/>
  <c r="AK5" i="14"/>
  <c r="AL5" i="14"/>
  <c r="AM5" i="14"/>
  <c r="AN5" i="14"/>
  <c r="R4" i="14"/>
  <c r="S4" i="14" s="1"/>
  <c r="X4" i="14"/>
  <c r="Y4" i="14" s="1"/>
  <c r="Z4" i="14"/>
  <c r="AA4" i="14" s="1"/>
  <c r="AB4" i="14"/>
  <c r="AC4" i="14" s="1"/>
  <c r="AD4" i="14"/>
  <c r="AE4" i="14" s="1"/>
  <c r="AF4" i="14"/>
  <c r="AG4" i="14" s="1"/>
  <c r="AH4" i="14"/>
  <c r="AJ4" i="14"/>
  <c r="AK4" i="14"/>
  <c r="AL4" i="14"/>
  <c r="AM4" i="14"/>
  <c r="AN4" i="14"/>
  <c r="R6" i="14"/>
  <c r="S6" i="14" s="1"/>
  <c r="X6" i="14"/>
  <c r="Y6" i="14" s="1"/>
  <c r="Z6" i="14"/>
  <c r="AA6" i="14" s="1"/>
  <c r="AB6" i="14"/>
  <c r="AC6" i="14" s="1"/>
  <c r="AD6" i="14"/>
  <c r="AE6" i="14" s="1"/>
  <c r="AF6" i="14"/>
  <c r="AG6" i="14" s="1"/>
  <c r="AH6" i="14"/>
  <c r="AJ6" i="14"/>
  <c r="AK6" i="14"/>
  <c r="AL6" i="14"/>
  <c r="AM6" i="14"/>
  <c r="AN6" i="14"/>
  <c r="R7" i="14"/>
  <c r="S7" i="14" s="1"/>
  <c r="X7" i="14"/>
  <c r="Y7" i="14" s="1"/>
  <c r="Z7" i="14"/>
  <c r="AA7" i="14" s="1"/>
  <c r="AB7" i="14"/>
  <c r="AC7" i="14" s="1"/>
  <c r="AD7" i="14"/>
  <c r="AE7" i="14" s="1"/>
  <c r="AF7" i="14"/>
  <c r="AG7" i="14" s="1"/>
  <c r="AH7" i="14"/>
  <c r="AJ7" i="14"/>
  <c r="AK7" i="14"/>
  <c r="AL7" i="14"/>
  <c r="AM7" i="14"/>
  <c r="AN7" i="14"/>
  <c r="R8" i="14"/>
  <c r="S8" i="14" s="1"/>
  <c r="X8" i="14"/>
  <c r="Y8" i="14" s="1"/>
  <c r="Z8" i="14"/>
  <c r="AA8" i="14" s="1"/>
  <c r="AB8" i="14"/>
  <c r="AC8" i="14" s="1"/>
  <c r="AD8" i="14"/>
  <c r="AE8" i="14" s="1"/>
  <c r="AF8" i="14"/>
  <c r="AG8" i="14" s="1"/>
  <c r="AH8" i="14"/>
  <c r="AJ8" i="14"/>
  <c r="AK8" i="14"/>
  <c r="AL8" i="14"/>
  <c r="AM8" i="14"/>
  <c r="AN8" i="14"/>
  <c r="R22" i="14"/>
  <c r="S22" i="14" s="1"/>
  <c r="X22" i="14"/>
  <c r="Y22" i="14" s="1"/>
  <c r="Z22" i="14"/>
  <c r="AA22" i="14" s="1"/>
  <c r="AB22" i="14"/>
  <c r="AC22" i="14" s="1"/>
  <c r="AD22" i="14"/>
  <c r="AE22" i="14" s="1"/>
  <c r="AF22" i="14"/>
  <c r="AG22" i="14" s="1"/>
  <c r="AH22" i="14"/>
  <c r="AJ22" i="14"/>
  <c r="AK22" i="14"/>
  <c r="AL22" i="14"/>
  <c r="AM22" i="14"/>
  <c r="AN22" i="14"/>
  <c r="R9" i="14"/>
  <c r="S9" i="14" s="1"/>
  <c r="X9" i="14"/>
  <c r="Y9" i="14" s="1"/>
  <c r="Z9" i="14"/>
  <c r="AA9" i="14" s="1"/>
  <c r="AB9" i="14"/>
  <c r="AC9" i="14" s="1"/>
  <c r="AD9" i="14"/>
  <c r="AE9" i="14" s="1"/>
  <c r="AF9" i="14"/>
  <c r="AG9" i="14" s="1"/>
  <c r="AH9" i="14"/>
  <c r="AJ9" i="14"/>
  <c r="AK9" i="14"/>
  <c r="AL9" i="14"/>
  <c r="AM9" i="14"/>
  <c r="AN9" i="14"/>
  <c r="R10" i="14"/>
  <c r="S10" i="14" s="1"/>
  <c r="X10" i="14"/>
  <c r="Y10" i="14" s="1"/>
  <c r="Z10" i="14"/>
  <c r="AA10" i="14" s="1"/>
  <c r="AB10" i="14"/>
  <c r="AC10" i="14" s="1"/>
  <c r="AD10" i="14"/>
  <c r="AE10" i="14" s="1"/>
  <c r="AF10" i="14"/>
  <c r="AG10" i="14" s="1"/>
  <c r="AH10" i="14"/>
  <c r="AJ10" i="14"/>
  <c r="AK10" i="14"/>
  <c r="AL10" i="14"/>
  <c r="AM10" i="14"/>
  <c r="AN10" i="14"/>
  <c r="R11" i="14"/>
  <c r="S11" i="14" s="1"/>
  <c r="X11" i="14"/>
  <c r="Y11" i="14" s="1"/>
  <c r="Z11" i="14"/>
  <c r="AA11" i="14" s="1"/>
  <c r="AB11" i="14"/>
  <c r="AC11" i="14" s="1"/>
  <c r="AD11" i="14"/>
  <c r="AE11" i="14" s="1"/>
  <c r="AF11" i="14"/>
  <c r="AG11" i="14" s="1"/>
  <c r="AH11" i="14"/>
  <c r="AJ11" i="14"/>
  <c r="AK11" i="14"/>
  <c r="AL11" i="14"/>
  <c r="AM11" i="14"/>
  <c r="AN11" i="14"/>
  <c r="R12" i="14"/>
  <c r="S12" i="14" s="1"/>
  <c r="X12" i="14"/>
  <c r="Y12" i="14" s="1"/>
  <c r="Z12" i="14"/>
  <c r="AA12" i="14" s="1"/>
  <c r="AB12" i="14"/>
  <c r="AC12" i="14" s="1"/>
  <c r="AD12" i="14"/>
  <c r="AE12" i="14" s="1"/>
  <c r="AF12" i="14"/>
  <c r="AG12" i="14" s="1"/>
  <c r="AH12" i="14"/>
  <c r="AJ12" i="14"/>
  <c r="AK12" i="14"/>
  <c r="AL12" i="14"/>
  <c r="AM12" i="14"/>
  <c r="AN12" i="14"/>
  <c r="R13" i="14"/>
  <c r="S13" i="14" s="1"/>
  <c r="X13" i="14"/>
  <c r="Y13" i="14" s="1"/>
  <c r="Z13" i="14"/>
  <c r="AA13" i="14" s="1"/>
  <c r="AB13" i="14"/>
  <c r="AC13" i="14" s="1"/>
  <c r="AD13" i="14"/>
  <c r="AE13" i="14" s="1"/>
  <c r="AF13" i="14"/>
  <c r="AG13" i="14" s="1"/>
  <c r="AH13" i="14"/>
  <c r="AJ13" i="14"/>
  <c r="AK13" i="14"/>
  <c r="AL13" i="14"/>
  <c r="AM13" i="14"/>
  <c r="AN13" i="14"/>
  <c r="R14" i="14"/>
  <c r="S14" i="14" s="1"/>
  <c r="X14" i="14"/>
  <c r="Y14" i="14" s="1"/>
  <c r="Z14" i="14"/>
  <c r="AA14" i="14" s="1"/>
  <c r="AB14" i="14"/>
  <c r="AC14" i="14" s="1"/>
  <c r="AD14" i="14"/>
  <c r="AE14" i="14" s="1"/>
  <c r="AF14" i="14"/>
  <c r="AG14" i="14" s="1"/>
  <c r="AH14" i="14"/>
  <c r="AJ14" i="14"/>
  <c r="AK14" i="14"/>
  <c r="AL14" i="14"/>
  <c r="AM14" i="14"/>
  <c r="AN14" i="14"/>
  <c r="R15" i="14"/>
  <c r="S15" i="14" s="1"/>
  <c r="X15" i="14"/>
  <c r="Y15" i="14" s="1"/>
  <c r="Z15" i="14"/>
  <c r="AA15" i="14" s="1"/>
  <c r="AB15" i="14"/>
  <c r="AC15" i="14" s="1"/>
  <c r="AD15" i="14"/>
  <c r="AE15" i="14" s="1"/>
  <c r="AF15" i="14"/>
  <c r="AG15" i="14" s="1"/>
  <c r="AH15" i="14"/>
  <c r="AJ15" i="14"/>
  <c r="AK15" i="14"/>
  <c r="AL15" i="14"/>
  <c r="AM15" i="14"/>
  <c r="AN15" i="14"/>
  <c r="R16" i="14"/>
  <c r="S16" i="14" s="1"/>
  <c r="X16" i="14"/>
  <c r="Y16" i="14" s="1"/>
  <c r="Z16" i="14"/>
  <c r="AA16" i="14" s="1"/>
  <c r="AB16" i="14"/>
  <c r="AC16" i="14" s="1"/>
  <c r="AD16" i="14"/>
  <c r="AE16" i="14" s="1"/>
  <c r="AF16" i="14"/>
  <c r="AG16" i="14" s="1"/>
  <c r="AH16" i="14"/>
  <c r="AJ16" i="14"/>
  <c r="AK16" i="14"/>
  <c r="AL16" i="14"/>
  <c r="AM16" i="14"/>
  <c r="AN16" i="14"/>
  <c r="R17" i="14"/>
  <c r="S17" i="14" s="1"/>
  <c r="X17" i="14"/>
  <c r="Y17" i="14" s="1"/>
  <c r="Z17" i="14"/>
  <c r="AA17" i="14" s="1"/>
  <c r="AB17" i="14"/>
  <c r="AC17" i="14" s="1"/>
  <c r="AD17" i="14"/>
  <c r="AE17" i="14" s="1"/>
  <c r="AF17" i="14"/>
  <c r="AG17" i="14" s="1"/>
  <c r="AH17" i="14"/>
  <c r="AJ17" i="14"/>
  <c r="AK17" i="14"/>
  <c r="AL17" i="14"/>
  <c r="AM17" i="14"/>
  <c r="AN17" i="14"/>
  <c r="R18" i="14"/>
  <c r="S18" i="14" s="1"/>
  <c r="X18" i="14"/>
  <c r="Y18" i="14" s="1"/>
  <c r="Z18" i="14"/>
  <c r="AA18" i="14" s="1"/>
  <c r="AB18" i="14"/>
  <c r="AC18" i="14" s="1"/>
  <c r="AD18" i="14"/>
  <c r="AE18" i="14" s="1"/>
  <c r="AF18" i="14"/>
  <c r="AG18" i="14" s="1"/>
  <c r="AH18" i="14"/>
  <c r="AJ18" i="14"/>
  <c r="AK18" i="14"/>
  <c r="AL18" i="14"/>
  <c r="AM18" i="14"/>
  <c r="AN18" i="14"/>
  <c r="R19" i="14"/>
  <c r="S19" i="14" s="1"/>
  <c r="X19" i="14"/>
  <c r="Y19" i="14" s="1"/>
  <c r="Z19" i="14"/>
  <c r="AA19" i="14" s="1"/>
  <c r="AB19" i="14"/>
  <c r="AC19" i="14" s="1"/>
  <c r="AD19" i="14"/>
  <c r="AE19" i="14" s="1"/>
  <c r="AF19" i="14"/>
  <c r="AG19" i="14" s="1"/>
  <c r="AH19" i="14"/>
  <c r="AJ19" i="14"/>
  <c r="AK19" i="14"/>
  <c r="AL19" i="14"/>
  <c r="AM19" i="14"/>
  <c r="AN19" i="14"/>
  <c r="R20" i="14"/>
  <c r="S20" i="14" s="1"/>
  <c r="X20" i="14"/>
  <c r="Y20" i="14" s="1"/>
  <c r="Z20" i="14"/>
  <c r="AA20" i="14" s="1"/>
  <c r="AB20" i="14"/>
  <c r="AC20" i="14" s="1"/>
  <c r="AD20" i="14"/>
  <c r="AE20" i="14" s="1"/>
  <c r="AF20" i="14"/>
  <c r="AG20" i="14" s="1"/>
  <c r="AH20" i="14"/>
  <c r="AJ20" i="14"/>
  <c r="AK20" i="14"/>
  <c r="AL20" i="14"/>
  <c r="AM20" i="14"/>
  <c r="AN20" i="14"/>
  <c r="R21" i="14"/>
  <c r="S21" i="14" s="1"/>
  <c r="X21" i="14"/>
  <c r="Y21" i="14" s="1"/>
  <c r="Z21" i="14"/>
  <c r="AA21" i="14" s="1"/>
  <c r="AB21" i="14"/>
  <c r="AC21" i="14" s="1"/>
  <c r="AD21" i="14"/>
  <c r="AE21" i="14" s="1"/>
  <c r="AF21" i="14"/>
  <c r="AG21" i="14" s="1"/>
  <c r="AH21" i="14"/>
  <c r="AJ21" i="14"/>
  <c r="AK21" i="14"/>
  <c r="AL21" i="14"/>
  <c r="AM21" i="14"/>
  <c r="AN21" i="14"/>
  <c r="R23" i="14"/>
  <c r="S23" i="14" s="1"/>
  <c r="X23" i="14"/>
  <c r="Y23" i="14" s="1"/>
  <c r="Z23" i="14"/>
  <c r="AA23" i="14" s="1"/>
  <c r="AB23" i="14"/>
  <c r="AC23" i="14" s="1"/>
  <c r="AD23" i="14"/>
  <c r="AE23" i="14" s="1"/>
  <c r="AF23" i="14"/>
  <c r="AG23" i="14" s="1"/>
  <c r="AH23" i="14"/>
  <c r="AJ23" i="14"/>
  <c r="AK23" i="14"/>
  <c r="AL23" i="14"/>
  <c r="AM23" i="14"/>
  <c r="AN23" i="14"/>
  <c r="R24" i="14"/>
  <c r="S24" i="14" s="1"/>
  <c r="X24" i="14"/>
  <c r="Y24" i="14" s="1"/>
  <c r="Z24" i="14"/>
  <c r="AA24" i="14" s="1"/>
  <c r="AB24" i="14"/>
  <c r="AC24" i="14" s="1"/>
  <c r="AD24" i="14"/>
  <c r="AE24" i="14" s="1"/>
  <c r="AF24" i="14"/>
  <c r="AG24" i="14" s="1"/>
  <c r="AH24" i="14"/>
  <c r="AJ24" i="14"/>
  <c r="AK24" i="14"/>
  <c r="AL24" i="14"/>
  <c r="AM24" i="14"/>
  <c r="AN24" i="14"/>
  <c r="AF2" i="14"/>
  <c r="X2" i="14"/>
  <c r="R3" i="13"/>
  <c r="S3" i="13" s="1"/>
  <c r="X3" i="13"/>
  <c r="Y3" i="13" s="1"/>
  <c r="Z3" i="13"/>
  <c r="AA3" i="13" s="1"/>
  <c r="AB3" i="13"/>
  <c r="AC3" i="13" s="1"/>
  <c r="AD3" i="13"/>
  <c r="AE3" i="13" s="1"/>
  <c r="AF3" i="13"/>
  <c r="AG3" i="13" s="1"/>
  <c r="AH3" i="13"/>
  <c r="AJ3" i="13"/>
  <c r="AK3" i="13"/>
  <c r="AL3" i="13"/>
  <c r="AM3" i="13"/>
  <c r="AN3" i="13"/>
  <c r="R4" i="13"/>
  <c r="S4" i="13" s="1"/>
  <c r="X4" i="13"/>
  <c r="Y4" i="13" s="1"/>
  <c r="Z4" i="13"/>
  <c r="AA4" i="13" s="1"/>
  <c r="AB4" i="13"/>
  <c r="AC4" i="13" s="1"/>
  <c r="AD4" i="13"/>
  <c r="AE4" i="13" s="1"/>
  <c r="AF4" i="13"/>
  <c r="AG4" i="13" s="1"/>
  <c r="AH4" i="13"/>
  <c r="AJ4" i="13"/>
  <c r="AK4" i="13"/>
  <c r="AL4" i="13"/>
  <c r="AM4" i="13"/>
  <c r="AN4" i="13"/>
  <c r="R5" i="13"/>
  <c r="S5" i="13" s="1"/>
  <c r="X5" i="13"/>
  <c r="Y5" i="13" s="1"/>
  <c r="Z5" i="13"/>
  <c r="AA5" i="13" s="1"/>
  <c r="AB5" i="13"/>
  <c r="AC5" i="13" s="1"/>
  <c r="AD5" i="13"/>
  <c r="AE5" i="13" s="1"/>
  <c r="AF5" i="13"/>
  <c r="AG5" i="13" s="1"/>
  <c r="AH5" i="13"/>
  <c r="AJ5" i="13"/>
  <c r="AK5" i="13"/>
  <c r="AL5" i="13"/>
  <c r="AM5" i="13"/>
  <c r="AN5" i="13"/>
  <c r="R6" i="13"/>
  <c r="S6" i="13" s="1"/>
  <c r="X6" i="13"/>
  <c r="Y6" i="13" s="1"/>
  <c r="Z6" i="13"/>
  <c r="AA6" i="13" s="1"/>
  <c r="AB6" i="13"/>
  <c r="AC6" i="13" s="1"/>
  <c r="AD6" i="13"/>
  <c r="AE6" i="13" s="1"/>
  <c r="AF6" i="13"/>
  <c r="AG6" i="13" s="1"/>
  <c r="AH6" i="13"/>
  <c r="AJ6" i="13"/>
  <c r="AK6" i="13"/>
  <c r="AL6" i="13"/>
  <c r="AM6" i="13"/>
  <c r="AN6" i="13"/>
  <c r="R7" i="13"/>
  <c r="S7" i="13" s="1"/>
  <c r="X7" i="13"/>
  <c r="Y7" i="13" s="1"/>
  <c r="Z7" i="13"/>
  <c r="AA7" i="13" s="1"/>
  <c r="AB7" i="13"/>
  <c r="AC7" i="13" s="1"/>
  <c r="AD7" i="13"/>
  <c r="AE7" i="13" s="1"/>
  <c r="AF7" i="13"/>
  <c r="AG7" i="13" s="1"/>
  <c r="AH7" i="13"/>
  <c r="AJ7" i="13"/>
  <c r="AK7" i="13"/>
  <c r="AL7" i="13"/>
  <c r="AM7" i="13"/>
  <c r="AN7" i="13"/>
  <c r="R8" i="13"/>
  <c r="S8" i="13" s="1"/>
  <c r="X8" i="13"/>
  <c r="Y8" i="13" s="1"/>
  <c r="Z8" i="13"/>
  <c r="AA8" i="13" s="1"/>
  <c r="AB8" i="13"/>
  <c r="AC8" i="13" s="1"/>
  <c r="AD8" i="13"/>
  <c r="AE8" i="13" s="1"/>
  <c r="AF8" i="13"/>
  <c r="AG8" i="13" s="1"/>
  <c r="AH8" i="13"/>
  <c r="AJ8" i="13"/>
  <c r="AK8" i="13"/>
  <c r="AL8" i="13"/>
  <c r="AM8" i="13"/>
  <c r="AN8" i="13"/>
  <c r="R9" i="13"/>
  <c r="S9" i="13" s="1"/>
  <c r="X9" i="13"/>
  <c r="Y9" i="13" s="1"/>
  <c r="Z9" i="13"/>
  <c r="AA9" i="13" s="1"/>
  <c r="AB9" i="13"/>
  <c r="AC9" i="13" s="1"/>
  <c r="AD9" i="13"/>
  <c r="AE9" i="13" s="1"/>
  <c r="AF9" i="13"/>
  <c r="AG9" i="13" s="1"/>
  <c r="AH9" i="13"/>
  <c r="AJ9" i="13"/>
  <c r="AK9" i="13"/>
  <c r="AL9" i="13"/>
  <c r="AM9" i="13"/>
  <c r="AN9" i="13"/>
  <c r="R10" i="13"/>
  <c r="S10" i="13" s="1"/>
  <c r="X10" i="13"/>
  <c r="Y10" i="13" s="1"/>
  <c r="Z10" i="13"/>
  <c r="AA10" i="13" s="1"/>
  <c r="AB10" i="13"/>
  <c r="AC10" i="13" s="1"/>
  <c r="AD10" i="13"/>
  <c r="AE10" i="13" s="1"/>
  <c r="AF10" i="13"/>
  <c r="AG10" i="13" s="1"/>
  <c r="AH10" i="13"/>
  <c r="AJ10" i="13"/>
  <c r="AK10" i="13"/>
  <c r="AL10" i="13"/>
  <c r="AM10" i="13"/>
  <c r="AN10" i="13"/>
  <c r="R11" i="13"/>
  <c r="S11" i="13" s="1"/>
  <c r="X11" i="13"/>
  <c r="Y11" i="13" s="1"/>
  <c r="Z11" i="13"/>
  <c r="AA11" i="13" s="1"/>
  <c r="AB11" i="13"/>
  <c r="AC11" i="13" s="1"/>
  <c r="AD11" i="13"/>
  <c r="AE11" i="13" s="1"/>
  <c r="AF11" i="13"/>
  <c r="AG11" i="13" s="1"/>
  <c r="AH11" i="13"/>
  <c r="AJ11" i="13"/>
  <c r="AK11" i="13"/>
  <c r="AL11" i="13"/>
  <c r="AM11" i="13"/>
  <c r="AN11" i="13"/>
  <c r="R12" i="13"/>
  <c r="S12" i="13" s="1"/>
  <c r="X12" i="13"/>
  <c r="Y12" i="13" s="1"/>
  <c r="Z12" i="13"/>
  <c r="AA12" i="13" s="1"/>
  <c r="AB12" i="13"/>
  <c r="AC12" i="13" s="1"/>
  <c r="AD12" i="13"/>
  <c r="AE12" i="13" s="1"/>
  <c r="AF12" i="13"/>
  <c r="AG12" i="13" s="1"/>
  <c r="AH12" i="13"/>
  <c r="AJ12" i="13"/>
  <c r="AK12" i="13"/>
  <c r="AL12" i="13"/>
  <c r="AM12" i="13"/>
  <c r="AN12" i="13"/>
  <c r="R13" i="13"/>
  <c r="S13" i="13" s="1"/>
  <c r="X13" i="13"/>
  <c r="Y13" i="13" s="1"/>
  <c r="Z13" i="13"/>
  <c r="AA13" i="13" s="1"/>
  <c r="AB13" i="13"/>
  <c r="AC13" i="13" s="1"/>
  <c r="AD13" i="13"/>
  <c r="AE13" i="13" s="1"/>
  <c r="AF13" i="13"/>
  <c r="AG13" i="13" s="1"/>
  <c r="AH13" i="13"/>
  <c r="AJ13" i="13"/>
  <c r="AK13" i="13"/>
  <c r="AL13" i="13"/>
  <c r="AM13" i="13"/>
  <c r="AN13" i="13"/>
  <c r="R14" i="13"/>
  <c r="S14" i="13" s="1"/>
  <c r="X14" i="13"/>
  <c r="Y14" i="13" s="1"/>
  <c r="Z14" i="13"/>
  <c r="AA14" i="13" s="1"/>
  <c r="AB14" i="13"/>
  <c r="AC14" i="13" s="1"/>
  <c r="AD14" i="13"/>
  <c r="AE14" i="13" s="1"/>
  <c r="AF14" i="13"/>
  <c r="AG14" i="13" s="1"/>
  <c r="AH14" i="13"/>
  <c r="AJ14" i="13"/>
  <c r="AK14" i="13"/>
  <c r="AL14" i="13"/>
  <c r="AM14" i="13"/>
  <c r="AN14" i="13"/>
  <c r="R15" i="13"/>
  <c r="S15" i="13" s="1"/>
  <c r="X15" i="13"/>
  <c r="Y15" i="13" s="1"/>
  <c r="Z15" i="13"/>
  <c r="AA15" i="13" s="1"/>
  <c r="AB15" i="13"/>
  <c r="AC15" i="13" s="1"/>
  <c r="AD15" i="13"/>
  <c r="AE15" i="13" s="1"/>
  <c r="AF15" i="13"/>
  <c r="AG15" i="13" s="1"/>
  <c r="AH15" i="13"/>
  <c r="AJ15" i="13"/>
  <c r="AK15" i="13"/>
  <c r="AL15" i="13"/>
  <c r="AM15" i="13"/>
  <c r="AN15" i="13"/>
  <c r="R16" i="13"/>
  <c r="S16" i="13" s="1"/>
  <c r="X16" i="13"/>
  <c r="Y16" i="13" s="1"/>
  <c r="Z16" i="13"/>
  <c r="AA16" i="13" s="1"/>
  <c r="AB16" i="13"/>
  <c r="AC16" i="13" s="1"/>
  <c r="AD16" i="13"/>
  <c r="AE16" i="13" s="1"/>
  <c r="AF16" i="13"/>
  <c r="AG16" i="13" s="1"/>
  <c r="AH16" i="13"/>
  <c r="AJ16" i="13"/>
  <c r="AK16" i="13"/>
  <c r="AL16" i="13"/>
  <c r="AM16" i="13"/>
  <c r="AN16" i="13"/>
  <c r="R17" i="13"/>
  <c r="S17" i="13" s="1"/>
  <c r="X17" i="13"/>
  <c r="Y17" i="13" s="1"/>
  <c r="Z17" i="13"/>
  <c r="AA17" i="13" s="1"/>
  <c r="AB17" i="13"/>
  <c r="AC17" i="13" s="1"/>
  <c r="AD17" i="13"/>
  <c r="AE17" i="13" s="1"/>
  <c r="AF17" i="13"/>
  <c r="AG17" i="13" s="1"/>
  <c r="AH17" i="13"/>
  <c r="AJ17" i="13"/>
  <c r="AK17" i="13"/>
  <c r="AL17" i="13"/>
  <c r="AM17" i="13"/>
  <c r="AN17" i="13"/>
  <c r="R18" i="13"/>
  <c r="S18" i="13" s="1"/>
  <c r="X18" i="13"/>
  <c r="Y18" i="13" s="1"/>
  <c r="Z18" i="13"/>
  <c r="AA18" i="13" s="1"/>
  <c r="AB18" i="13"/>
  <c r="AC18" i="13" s="1"/>
  <c r="AD18" i="13"/>
  <c r="AE18" i="13" s="1"/>
  <c r="AF18" i="13"/>
  <c r="AG18" i="13" s="1"/>
  <c r="AH18" i="13"/>
  <c r="AJ18" i="13"/>
  <c r="AK18" i="13"/>
  <c r="AL18" i="13"/>
  <c r="AM18" i="13"/>
  <c r="AN18" i="13"/>
  <c r="R19" i="13"/>
  <c r="S19" i="13" s="1"/>
  <c r="X19" i="13"/>
  <c r="Y19" i="13" s="1"/>
  <c r="Z19" i="13"/>
  <c r="AA19" i="13" s="1"/>
  <c r="AB19" i="13"/>
  <c r="AC19" i="13" s="1"/>
  <c r="AD19" i="13"/>
  <c r="AE19" i="13" s="1"/>
  <c r="AF19" i="13"/>
  <c r="AG19" i="13" s="1"/>
  <c r="AH19" i="13"/>
  <c r="AJ19" i="13"/>
  <c r="AK19" i="13"/>
  <c r="AL19" i="13"/>
  <c r="AM19" i="13"/>
  <c r="AN19" i="13"/>
  <c r="R20" i="13"/>
  <c r="S20" i="13" s="1"/>
  <c r="X20" i="13"/>
  <c r="Y20" i="13" s="1"/>
  <c r="Z20" i="13"/>
  <c r="AA20" i="13" s="1"/>
  <c r="AB20" i="13"/>
  <c r="AC20" i="13" s="1"/>
  <c r="AD20" i="13"/>
  <c r="AE20" i="13" s="1"/>
  <c r="AF20" i="13"/>
  <c r="AG20" i="13" s="1"/>
  <c r="AH20" i="13"/>
  <c r="AJ20" i="13"/>
  <c r="AK20" i="13"/>
  <c r="AL20" i="13"/>
  <c r="AM20" i="13"/>
  <c r="AN20" i="13"/>
  <c r="R21" i="13"/>
  <c r="S21" i="13" s="1"/>
  <c r="X21" i="13"/>
  <c r="Y21" i="13" s="1"/>
  <c r="Z21" i="13"/>
  <c r="AA21" i="13" s="1"/>
  <c r="AB21" i="13"/>
  <c r="AC21" i="13" s="1"/>
  <c r="AD21" i="13"/>
  <c r="AE21" i="13" s="1"/>
  <c r="AF21" i="13"/>
  <c r="AG21" i="13" s="1"/>
  <c r="AH21" i="13"/>
  <c r="AJ21" i="13"/>
  <c r="AK21" i="13"/>
  <c r="AL21" i="13"/>
  <c r="AM21" i="13"/>
  <c r="AN21" i="13"/>
  <c r="R22" i="13"/>
  <c r="S22" i="13" s="1"/>
  <c r="X22" i="13"/>
  <c r="Y22" i="13" s="1"/>
  <c r="Z22" i="13"/>
  <c r="AA22" i="13" s="1"/>
  <c r="AB22" i="13"/>
  <c r="AC22" i="13" s="1"/>
  <c r="AD22" i="13"/>
  <c r="AE22" i="13" s="1"/>
  <c r="AF22" i="13"/>
  <c r="AG22" i="13" s="1"/>
  <c r="AH22" i="13"/>
  <c r="AJ22" i="13"/>
  <c r="AK22" i="13"/>
  <c r="AL22" i="13"/>
  <c r="AM22" i="13"/>
  <c r="AN22" i="13"/>
  <c r="R23" i="13"/>
  <c r="S23" i="13" s="1"/>
  <c r="X23" i="13"/>
  <c r="Y23" i="13" s="1"/>
  <c r="Z23" i="13"/>
  <c r="AA23" i="13" s="1"/>
  <c r="AB23" i="13"/>
  <c r="AC23" i="13" s="1"/>
  <c r="AD23" i="13"/>
  <c r="AE23" i="13" s="1"/>
  <c r="AF23" i="13"/>
  <c r="AG23" i="13" s="1"/>
  <c r="AH23" i="13"/>
  <c r="AJ23" i="13"/>
  <c r="AK23" i="13"/>
  <c r="AL23" i="13"/>
  <c r="AM23" i="13"/>
  <c r="AN23" i="13"/>
  <c r="R24" i="13"/>
  <c r="S24" i="13" s="1"/>
  <c r="X24" i="13"/>
  <c r="Y24" i="13" s="1"/>
  <c r="Z24" i="13"/>
  <c r="AA24" i="13" s="1"/>
  <c r="AB24" i="13"/>
  <c r="AC24" i="13" s="1"/>
  <c r="AD24" i="13"/>
  <c r="AE24" i="13" s="1"/>
  <c r="AF24" i="13"/>
  <c r="AG24" i="13" s="1"/>
  <c r="AH24" i="13"/>
  <c r="AJ24" i="13"/>
  <c r="AK24" i="13"/>
  <c r="AL24" i="13"/>
  <c r="AM24" i="13"/>
  <c r="AN24" i="13"/>
  <c r="R25" i="13"/>
  <c r="S25" i="13" s="1"/>
  <c r="X25" i="13"/>
  <c r="Y25" i="13" s="1"/>
  <c r="Z25" i="13"/>
  <c r="AA25" i="13" s="1"/>
  <c r="AB25" i="13"/>
  <c r="AC25" i="13" s="1"/>
  <c r="AD25" i="13"/>
  <c r="AE25" i="13" s="1"/>
  <c r="AF25" i="13"/>
  <c r="AG25" i="13" s="1"/>
  <c r="AH25" i="13"/>
  <c r="AJ25" i="13"/>
  <c r="AK25" i="13"/>
  <c r="AL25" i="13"/>
  <c r="AM25" i="13"/>
  <c r="AN25" i="13"/>
  <c r="R26" i="13"/>
  <c r="S26" i="13" s="1"/>
  <c r="X26" i="13"/>
  <c r="Y26" i="13" s="1"/>
  <c r="Z26" i="13"/>
  <c r="AA26" i="13" s="1"/>
  <c r="AB26" i="13"/>
  <c r="AC26" i="13" s="1"/>
  <c r="AD26" i="13"/>
  <c r="AE26" i="13" s="1"/>
  <c r="AF26" i="13"/>
  <c r="AG26" i="13" s="1"/>
  <c r="AH26" i="13"/>
  <c r="AJ26" i="13"/>
  <c r="AK26" i="13"/>
  <c r="AL26" i="13"/>
  <c r="AM26" i="13"/>
  <c r="AN26" i="13"/>
  <c r="R27" i="13"/>
  <c r="S27" i="13" s="1"/>
  <c r="X27" i="13"/>
  <c r="Y27" i="13" s="1"/>
  <c r="Z27" i="13"/>
  <c r="AA27" i="13" s="1"/>
  <c r="AB27" i="13"/>
  <c r="AC27" i="13" s="1"/>
  <c r="AD27" i="13"/>
  <c r="AE27" i="13" s="1"/>
  <c r="AF27" i="13"/>
  <c r="AG27" i="13" s="1"/>
  <c r="AH27" i="13"/>
  <c r="AJ27" i="13"/>
  <c r="AK27" i="13"/>
  <c r="AL27" i="13"/>
  <c r="AM27" i="13"/>
  <c r="AN27" i="13"/>
  <c r="R28" i="13"/>
  <c r="S28" i="13" s="1"/>
  <c r="X28" i="13"/>
  <c r="Y28" i="13" s="1"/>
  <c r="Z28" i="13"/>
  <c r="AA28" i="13" s="1"/>
  <c r="AB28" i="13"/>
  <c r="AC28" i="13" s="1"/>
  <c r="AD28" i="13"/>
  <c r="AE28" i="13" s="1"/>
  <c r="AF28" i="13"/>
  <c r="AG28" i="13" s="1"/>
  <c r="AH28" i="13"/>
  <c r="AJ28" i="13"/>
  <c r="AK28" i="13"/>
  <c r="AL28" i="13"/>
  <c r="AM28" i="13"/>
  <c r="AN28" i="13"/>
  <c r="AF2" i="13"/>
  <c r="X2" i="13"/>
  <c r="AF2" i="12"/>
  <c r="X2" i="12"/>
  <c r="AF2" i="11"/>
  <c r="X2" i="11"/>
  <c r="AG2" i="10"/>
  <c r="P2" i="9"/>
  <c r="AE2" i="9"/>
  <c r="AC2" i="9"/>
  <c r="AB2" i="9"/>
  <c r="AN2" i="17"/>
  <c r="AL2" i="17"/>
  <c r="AK2" i="17"/>
  <c r="AM2" i="16"/>
  <c r="AK2" i="16"/>
  <c r="AJ2" i="16"/>
  <c r="AM2" i="15"/>
  <c r="AK2" i="15"/>
  <c r="AJ2" i="15"/>
  <c r="AM2" i="14"/>
  <c r="AK2" i="14"/>
  <c r="AJ2" i="14"/>
  <c r="AM2" i="13"/>
  <c r="AK2" i="13"/>
  <c r="AJ2" i="13"/>
  <c r="AM2" i="12"/>
  <c r="AK2" i="12"/>
  <c r="AJ2" i="12"/>
  <c r="AM2" i="11"/>
  <c r="AK2" i="11"/>
  <c r="AJ2" i="11"/>
  <c r="AM2" i="10"/>
  <c r="AK2" i="10"/>
  <c r="AJ2" i="10"/>
  <c r="AM2" i="7"/>
  <c r="AK2" i="7"/>
  <c r="AJ2" i="7"/>
  <c r="AP2" i="6"/>
  <c r="AN2" i="6"/>
  <c r="AM2" i="6"/>
  <c r="AO2" i="1"/>
  <c r="AM2" i="1"/>
  <c r="AL2" i="1"/>
  <c r="AO2" i="18"/>
  <c r="AM2" i="18"/>
  <c r="AL2" i="18"/>
  <c r="AO2" i="19"/>
  <c r="AL2" i="19"/>
  <c r="Q20" i="13" l="1"/>
  <c r="Q28" i="13"/>
  <c r="Q27" i="13"/>
  <c r="Q23" i="13"/>
  <c r="Q19" i="13"/>
  <c r="Q15" i="13"/>
  <c r="Q11" i="13"/>
  <c r="Q7" i="13"/>
  <c r="Q3" i="13"/>
  <c r="Q24" i="13"/>
  <c r="Q16" i="13"/>
  <c r="Q12" i="13"/>
  <c r="Q8" i="13"/>
  <c r="Q4" i="13"/>
  <c r="Q25" i="13"/>
  <c r="Q17" i="13"/>
  <c r="Q9" i="13"/>
  <c r="Q13" i="13"/>
  <c r="Q5" i="13"/>
  <c r="Q26" i="13"/>
  <c r="Q22" i="13"/>
  <c r="Q18" i="13"/>
  <c r="Q14" i="13"/>
  <c r="Q10" i="13"/>
  <c r="Q6" i="13"/>
  <c r="Q21" i="13"/>
  <c r="Q7" i="16"/>
  <c r="Q21" i="16"/>
  <c r="Q17" i="16"/>
  <c r="Q23" i="16"/>
  <c r="Q15" i="16"/>
  <c r="Q9" i="16"/>
  <c r="Q27" i="16"/>
  <c r="Q26" i="16"/>
  <c r="Q19" i="16"/>
  <c r="Q18" i="16"/>
  <c r="Q24" i="16"/>
  <c r="Q12" i="16"/>
  <c r="Q10" i="16"/>
  <c r="Q6" i="16"/>
  <c r="Q25" i="16"/>
  <c r="Q13" i="16"/>
  <c r="Q11" i="16"/>
  <c r="Q5" i="16"/>
  <c r="Q28" i="16"/>
  <c r="Q3" i="16"/>
  <c r="Q4" i="16"/>
  <c r="Q20" i="16"/>
  <c r="Q16" i="16"/>
  <c r="Q22" i="16"/>
  <c r="Q14" i="16"/>
  <c r="Q8" i="16"/>
  <c r="Q14" i="14"/>
  <c r="Q13" i="14"/>
  <c r="Q18" i="14"/>
  <c r="Q10" i="14"/>
  <c r="Q7" i="14"/>
  <c r="Q3" i="14"/>
  <c r="Q15" i="14"/>
  <c r="Q11" i="14"/>
  <c r="Q8" i="14"/>
  <c r="Q5" i="14"/>
  <c r="Q20" i="14"/>
  <c r="Q16" i="14"/>
  <c r="Q12" i="14"/>
  <c r="Q22" i="14"/>
  <c r="Q4" i="14"/>
  <c r="Q19" i="14"/>
  <c r="Q17" i="14"/>
  <c r="Q21" i="14"/>
  <c r="Q24" i="14"/>
  <c r="Q9" i="14"/>
  <c r="Q6" i="14"/>
  <c r="Q23" i="14"/>
  <c r="Q35" i="12"/>
  <c r="Q4" i="12"/>
  <c r="Q19" i="12"/>
  <c r="Q17" i="12"/>
  <c r="Q32" i="12"/>
  <c r="Q6" i="12"/>
  <c r="Q22" i="12"/>
  <c r="Q30" i="12"/>
  <c r="Q28" i="12"/>
  <c r="Q24" i="12"/>
  <c r="Q37" i="12"/>
  <c r="Q12" i="12"/>
  <c r="Q8" i="12"/>
  <c r="Q36" i="12"/>
  <c r="Q31" i="12"/>
  <c r="Q34" i="12"/>
  <c r="Q13" i="12"/>
  <c r="Q25" i="12"/>
  <c r="Q9" i="12"/>
  <c r="Q20" i="12"/>
  <c r="Q5" i="12"/>
  <c r="Q14" i="12"/>
  <c r="Q26" i="12"/>
  <c r="Q18" i="12"/>
  <c r="Q33" i="12"/>
  <c r="Q10" i="12"/>
  <c r="Q21" i="12"/>
  <c r="Q15" i="12"/>
  <c r="Q29" i="12"/>
  <c r="Q27" i="12"/>
  <c r="Q23" i="12"/>
  <c r="Q11" i="12"/>
  <c r="Q16" i="12"/>
  <c r="Q7" i="12"/>
  <c r="Q3" i="12"/>
  <c r="Q4" i="11"/>
  <c r="Q16" i="11"/>
  <c r="Q14" i="11"/>
  <c r="Q10" i="11"/>
  <c r="Q27" i="11"/>
  <c r="Q19" i="11"/>
  <c r="Q17" i="11"/>
  <c r="Q15" i="11"/>
  <c r="Q11" i="11"/>
  <c r="Q6" i="11"/>
  <c r="Q3" i="11"/>
  <c r="Q20" i="11"/>
  <c r="Q24" i="11"/>
  <c r="Q22" i="11"/>
  <c r="Q12" i="11"/>
  <c r="Q8" i="11"/>
  <c r="Q5" i="11"/>
  <c r="Q21" i="11"/>
  <c r="Q25" i="11"/>
  <c r="Q23" i="11"/>
  <c r="Q13" i="11"/>
  <c r="Q9" i="11"/>
  <c r="Q7" i="11"/>
  <c r="Q26" i="11"/>
  <c r="Q18" i="11"/>
  <c r="Q22" i="7"/>
  <c r="Q18" i="7"/>
  <c r="Q14" i="7"/>
  <c r="Q10" i="7"/>
  <c r="Q4" i="7"/>
  <c r="Q23" i="7"/>
  <c r="Q19" i="7"/>
  <c r="Q15" i="7"/>
  <c r="Q11" i="7"/>
  <c r="Q7" i="7"/>
  <c r="Q3" i="7"/>
  <c r="Q24" i="7"/>
  <c r="Q20" i="7"/>
  <c r="Q16" i="7"/>
  <c r="Q12" i="7"/>
  <c r="Q8" i="7"/>
  <c r="Q6" i="7"/>
  <c r="Q25" i="7"/>
  <c r="Q21" i="7"/>
  <c r="Q17" i="7"/>
  <c r="Q13" i="7"/>
  <c r="Q9" i="7"/>
  <c r="Q5" i="7"/>
  <c r="Q8" i="15"/>
  <c r="Q20" i="15"/>
  <c r="Q3" i="15"/>
  <c r="Q9" i="15"/>
  <c r="Q21" i="15"/>
  <c r="Q5" i="15"/>
  <c r="Q15" i="15"/>
  <c r="Q10" i="15"/>
  <c r="Q17" i="15"/>
  <c r="Q4" i="15"/>
  <c r="Q16" i="15"/>
  <c r="Q11" i="15"/>
  <c r="Q22" i="15"/>
  <c r="Q13" i="15"/>
  <c r="Q6" i="15"/>
  <c r="Q18" i="15"/>
  <c r="Q12" i="15"/>
  <c r="Q23" i="15"/>
  <c r="Q14" i="15"/>
  <c r="Q7" i="15"/>
  <c r="Q19" i="15"/>
  <c r="M6" i="9"/>
  <c r="M4" i="9"/>
  <c r="M7" i="9"/>
  <c r="M5" i="9"/>
  <c r="M51" i="9"/>
  <c r="M27" i="9"/>
  <c r="M30" i="9"/>
  <c r="M29" i="9"/>
  <c r="M28" i="9"/>
  <c r="M10" i="9"/>
  <c r="M9" i="9"/>
  <c r="M8" i="9"/>
  <c r="M31" i="9"/>
  <c r="M34" i="9"/>
  <c r="M33" i="9"/>
  <c r="M32" i="9"/>
  <c r="M11" i="9"/>
  <c r="M38" i="9"/>
  <c r="M37" i="9"/>
  <c r="M36" i="9"/>
  <c r="M35" i="9"/>
  <c r="M14" i="9"/>
  <c r="M13" i="9"/>
  <c r="M12" i="9"/>
  <c r="M42" i="9"/>
  <c r="M41" i="9"/>
  <c r="M40" i="9"/>
  <c r="M39" i="9"/>
  <c r="M46" i="9"/>
  <c r="M45" i="9"/>
  <c r="M44" i="9"/>
  <c r="M43" i="9"/>
  <c r="M15" i="9"/>
  <c r="M50" i="9"/>
  <c r="M49" i="9"/>
  <c r="M48" i="9"/>
  <c r="M47" i="9"/>
  <c r="M18" i="9"/>
  <c r="M17" i="9"/>
  <c r="M16" i="9"/>
  <c r="M19" i="9"/>
  <c r="M22" i="9"/>
  <c r="M21" i="9"/>
  <c r="M20" i="9"/>
  <c r="M23" i="9"/>
  <c r="M26" i="9"/>
  <c r="M25" i="9"/>
  <c r="M24" i="9"/>
  <c r="M3" i="9"/>
  <c r="W37" i="16"/>
  <c r="W36" i="16"/>
  <c r="W35" i="16"/>
  <c r="W34" i="16"/>
  <c r="W33" i="16"/>
  <c r="W32" i="16"/>
  <c r="W31" i="16"/>
  <c r="W30" i="16"/>
  <c r="W29" i="16"/>
  <c r="W37" i="15"/>
  <c r="W36" i="15"/>
  <c r="W35" i="15"/>
  <c r="W34" i="15"/>
  <c r="W33" i="15"/>
  <c r="W32" i="15"/>
  <c r="W31" i="15"/>
  <c r="W30" i="15"/>
  <c r="W29" i="15"/>
  <c r="W28" i="15"/>
  <c r="W27" i="15"/>
  <c r="W26" i="15"/>
  <c r="W25" i="15"/>
  <c r="W24" i="15"/>
  <c r="W37" i="14"/>
  <c r="W36" i="14"/>
  <c r="W35" i="14"/>
  <c r="W34" i="14"/>
  <c r="W33" i="14"/>
  <c r="W32" i="14"/>
  <c r="W31" i="14"/>
  <c r="W30" i="14"/>
  <c r="W29" i="14"/>
  <c r="W28" i="14"/>
  <c r="W27" i="14"/>
  <c r="W26" i="14"/>
  <c r="W25" i="14"/>
  <c r="W37" i="13"/>
  <c r="W36" i="13"/>
  <c r="W35" i="13"/>
  <c r="W34" i="13"/>
  <c r="W33" i="13"/>
  <c r="W32" i="13"/>
  <c r="W31" i="13"/>
  <c r="W30" i="13"/>
  <c r="W29" i="13"/>
  <c r="W37" i="11"/>
  <c r="W36" i="11"/>
  <c r="W35" i="11"/>
  <c r="W34" i="11"/>
  <c r="W33" i="11"/>
  <c r="W32" i="11"/>
  <c r="W31" i="11"/>
  <c r="W30" i="11"/>
  <c r="W29" i="11"/>
  <c r="W28" i="11"/>
  <c r="W37" i="7"/>
  <c r="W36" i="7"/>
  <c r="W35" i="7"/>
  <c r="W34" i="7"/>
  <c r="W33" i="7"/>
  <c r="W32" i="7"/>
  <c r="W31" i="7"/>
  <c r="W30" i="7"/>
  <c r="W29" i="7"/>
  <c r="W28" i="7"/>
  <c r="W27" i="7"/>
  <c r="W26" i="7"/>
  <c r="Y37" i="6"/>
  <c r="Y36" i="6"/>
  <c r="Y35" i="6"/>
  <c r="Y34" i="6"/>
  <c r="Y33" i="6"/>
  <c r="Y32" i="6"/>
  <c r="Y31" i="6"/>
  <c r="Y30" i="6"/>
  <c r="X37" i="1"/>
  <c r="X36" i="1"/>
  <c r="X35" i="1"/>
  <c r="X34" i="1"/>
  <c r="X33" i="1"/>
  <c r="X32" i="1"/>
  <c r="X31" i="1"/>
  <c r="X30" i="1"/>
  <c r="X29" i="1"/>
  <c r="X37" i="18"/>
  <c r="AP2" i="19" l="1"/>
  <c r="AI2" i="19"/>
  <c r="AE2" i="19"/>
  <c r="AF2" i="19" s="1"/>
  <c r="AC2" i="19"/>
  <c r="AD2" i="19" s="1"/>
  <c r="AA2" i="19"/>
  <c r="AB2" i="19" s="1"/>
  <c r="S2" i="19"/>
  <c r="T2" i="19" s="1"/>
  <c r="AP2" i="18"/>
  <c r="AN2" i="18"/>
  <c r="AI2" i="18"/>
  <c r="AH2" i="18"/>
  <c r="AE2" i="18"/>
  <c r="AF2" i="18" s="1"/>
  <c r="AC2" i="18"/>
  <c r="AD2" i="18" s="1"/>
  <c r="AA2" i="18"/>
  <c r="AB2" i="18" s="1"/>
  <c r="Z2" i="18"/>
  <c r="S2" i="18"/>
  <c r="T2" i="18" s="1"/>
  <c r="AO2" i="17"/>
  <c r="AM2" i="17"/>
  <c r="AI2" i="17"/>
  <c r="AH2" i="17"/>
  <c r="AE2" i="17"/>
  <c r="AF2" i="17" s="1"/>
  <c r="AC2" i="17"/>
  <c r="AD2" i="17" s="1"/>
  <c r="AA2" i="17"/>
  <c r="AB2" i="17" s="1"/>
  <c r="S2" i="17"/>
  <c r="T2" i="17" s="1"/>
  <c r="AN2" i="16"/>
  <c r="AL2" i="16"/>
  <c r="AH2" i="16"/>
  <c r="AG2" i="16"/>
  <c r="AD2" i="16"/>
  <c r="AE2" i="16" s="1"/>
  <c r="AB2" i="16"/>
  <c r="AC2" i="16" s="1"/>
  <c r="Z2" i="16"/>
  <c r="AA2" i="16" s="1"/>
  <c r="Y2" i="16"/>
  <c r="R2" i="16"/>
  <c r="S2" i="16" s="1"/>
  <c r="AN2" i="15"/>
  <c r="AL2" i="15"/>
  <c r="AH2" i="15"/>
  <c r="AD2" i="15"/>
  <c r="AE2" i="15" s="1"/>
  <c r="AB2" i="15"/>
  <c r="AC2" i="15" s="1"/>
  <c r="Z2" i="15"/>
  <c r="AA2" i="15" s="1"/>
  <c r="Y2" i="15"/>
  <c r="R2" i="15"/>
  <c r="S2" i="15" s="1"/>
  <c r="AN2" i="14"/>
  <c r="AL2" i="14"/>
  <c r="AH2" i="14"/>
  <c r="AG2" i="14"/>
  <c r="AD2" i="14"/>
  <c r="AE2" i="14" s="1"/>
  <c r="AB2" i="14"/>
  <c r="AC2" i="14" s="1"/>
  <c r="Z2" i="14"/>
  <c r="AA2" i="14" s="1"/>
  <c r="Y2" i="14"/>
  <c r="R2" i="14"/>
  <c r="S2" i="14" s="1"/>
  <c r="AN2" i="13"/>
  <c r="AL2" i="13"/>
  <c r="AH2" i="13"/>
  <c r="AG2" i="13"/>
  <c r="AD2" i="13"/>
  <c r="AE2" i="13" s="1"/>
  <c r="AB2" i="13"/>
  <c r="AC2" i="13" s="1"/>
  <c r="Z2" i="13"/>
  <c r="AA2" i="13" s="1"/>
  <c r="Y2" i="13"/>
  <c r="R2" i="13"/>
  <c r="S2" i="13" s="1"/>
  <c r="AN2" i="12"/>
  <c r="AL2" i="12"/>
  <c r="AH2" i="12"/>
  <c r="AG2" i="12"/>
  <c r="AD2" i="12"/>
  <c r="AE2" i="12" s="1"/>
  <c r="AB2" i="12"/>
  <c r="AC2" i="12" s="1"/>
  <c r="Z2" i="12"/>
  <c r="AA2" i="12" s="1"/>
  <c r="Y2" i="12"/>
  <c r="R2" i="12"/>
  <c r="S2" i="12" s="1"/>
  <c r="AF2" i="9"/>
  <c r="AD2" i="9"/>
  <c r="AA2" i="9"/>
  <c r="Z2" i="9"/>
  <c r="W2" i="9"/>
  <c r="X2" i="9" s="1"/>
  <c r="U2" i="9"/>
  <c r="V2" i="9" s="1"/>
  <c r="S2" i="9"/>
  <c r="T2" i="9" s="1"/>
  <c r="R2" i="9"/>
  <c r="N2" i="9"/>
  <c r="O2" i="9" s="1"/>
  <c r="R2" i="11"/>
  <c r="S2" i="11" s="1"/>
  <c r="Y2" i="11"/>
  <c r="AN2" i="11"/>
  <c r="AL2" i="11"/>
  <c r="AH2" i="11"/>
  <c r="AD2" i="11"/>
  <c r="AE2" i="11" s="1"/>
  <c r="AB2" i="11"/>
  <c r="AC2" i="11" s="1"/>
  <c r="Z2" i="11"/>
  <c r="AA2" i="11" s="1"/>
  <c r="AG2" i="11"/>
  <c r="AN2" i="10"/>
  <c r="AL2" i="10"/>
  <c r="AH2" i="10"/>
  <c r="AD2" i="10"/>
  <c r="AE2" i="10" s="1"/>
  <c r="AB2" i="10"/>
  <c r="AC2" i="10" s="1"/>
  <c r="Z2" i="10"/>
  <c r="AA2" i="10" s="1"/>
  <c r="Y2" i="10"/>
  <c r="R2" i="10"/>
  <c r="S2" i="10" s="1"/>
  <c r="AN2" i="7"/>
  <c r="AL2" i="7"/>
  <c r="AH2" i="7"/>
  <c r="AD2" i="7"/>
  <c r="AE2" i="7" s="1"/>
  <c r="AB2" i="7"/>
  <c r="AC2" i="7" s="1"/>
  <c r="Z2" i="7"/>
  <c r="AA2" i="7" s="1"/>
  <c r="AG2" i="7"/>
  <c r="Y2" i="7"/>
  <c r="R2" i="7"/>
  <c r="S2" i="7" s="1"/>
  <c r="AQ2" i="6"/>
  <c r="AO2" i="6"/>
  <c r="AJ2" i="6"/>
  <c r="AF2" i="6"/>
  <c r="AG2" i="6" s="1"/>
  <c r="AD2" i="6"/>
  <c r="AE2" i="6" s="1"/>
  <c r="AB2" i="6"/>
  <c r="AC2" i="6" s="1"/>
  <c r="AI2" i="6"/>
  <c r="AA2" i="6"/>
  <c r="T2" i="6"/>
  <c r="U2" i="6" s="1"/>
  <c r="R2" i="6" s="1"/>
  <c r="AE2" i="1"/>
  <c r="AF2" i="1" s="1"/>
  <c r="AC2" i="1"/>
  <c r="AD2" i="1" s="1"/>
  <c r="AA2" i="1"/>
  <c r="AB2" i="1" s="1"/>
  <c r="AN2" i="1"/>
  <c r="AP2" i="1"/>
  <c r="AI2" i="1"/>
  <c r="S2" i="1"/>
  <c r="T2" i="1" s="1"/>
  <c r="AH2" i="1"/>
  <c r="Z2" i="1"/>
  <c r="Q2" i="17" l="1"/>
  <c r="Q2" i="13"/>
  <c r="Q2" i="16"/>
  <c r="Q2" i="14"/>
  <c r="Q2" i="12"/>
  <c r="Q2" i="11"/>
  <c r="Q2" i="10"/>
  <c r="Q2" i="7"/>
  <c r="S2" i="6"/>
  <c r="R2" i="1"/>
  <c r="R2" i="18"/>
  <c r="R2" i="19"/>
  <c r="R2" i="17"/>
  <c r="Q2" i="15"/>
  <c r="M2" i="9"/>
</calcChain>
</file>

<file path=xl/sharedStrings.xml><?xml version="1.0" encoding="utf-8"?>
<sst xmlns="http://schemas.openxmlformats.org/spreadsheetml/2006/main" count="3308" uniqueCount="1625">
  <si>
    <t>TYPE</t>
  </si>
  <si>
    <t>VXP</t>
  </si>
  <si>
    <t>LP</t>
  </si>
  <si>
    <t>REP</t>
  </si>
  <si>
    <t>FACTION</t>
  </si>
  <si>
    <t>TIER</t>
  </si>
  <si>
    <t>TITLE</t>
  </si>
  <si>
    <t>DESC</t>
  </si>
  <si>
    <t>Deeds of Ered Luin</t>
  </si>
  <si>
    <t>Meta</t>
  </si>
  <si>
    <t>Thorin's Hall</t>
  </si>
  <si>
    <t>Complete 2 meta deeds and 1 quest deed</t>
  </si>
  <si>
    <t>Explorer of Ered Luin</t>
  </si>
  <si>
    <t>Complete 4 explorer deeds</t>
  </si>
  <si>
    <t>Slayer of Ered Luin</t>
  </si>
  <si>
    <t>Complete 5 slayer deeds in Ered Luin</t>
  </si>
  <si>
    <t>Elf-ruins Exploration</t>
  </si>
  <si>
    <t>Explorer</t>
  </si>
  <si>
    <t>Find 5 Elvish ruins in Ered Luin</t>
  </si>
  <si>
    <t>Places of the Dwarves</t>
  </si>
  <si>
    <t>Find 5 dwarvish points of interest in Ered Luin</t>
  </si>
  <si>
    <t>Rath Teraig Exploration</t>
  </si>
  <si>
    <t>Find points of interest in Rath Teraig</t>
  </si>
  <si>
    <t>Scouting the Dourhands</t>
  </si>
  <si>
    <t>Find the Dourhand camps in Ered Luin</t>
  </si>
  <si>
    <t>Ally of Ered Luin</t>
  </si>
  <si>
    <t>Quest</t>
  </si>
  <si>
    <t>Complete 10 quests in Ered Luin</t>
  </si>
  <si>
    <t>Defender of Ered Luin</t>
  </si>
  <si>
    <t>Complete 20 quests in Ered Luin</t>
  </si>
  <si>
    <t>Hero of Ered Luin</t>
  </si>
  <si>
    <t>Complete 30 quests in Ered Luin</t>
  </si>
  <si>
    <t>Brigand-slayer</t>
  </si>
  <si>
    <t>Slayer</t>
  </si>
  <si>
    <t>Defeat 30 Dourhand dwarves in Ered Luin</t>
  </si>
  <si>
    <t>Brigand-slayer (Advanced)</t>
  </si>
  <si>
    <t>Defeat 60 Dourhand dwarves in Ered Luin</t>
  </si>
  <si>
    <t>Goblin-slayer</t>
  </si>
  <si>
    <t>Defeat 30 goblins in Ered Luin</t>
  </si>
  <si>
    <t>Goblin-slayer (Advanced)</t>
  </si>
  <si>
    <t>Defeat 60 goblins in Ered Luin</t>
  </si>
  <si>
    <t>Hendroval-slayer</t>
  </si>
  <si>
    <t>Defeat 20 hendrevail in Ered Luin</t>
  </si>
  <si>
    <t>Hendroval-slayer (Advanced)</t>
  </si>
  <si>
    <t>Defeat 40 hendrevail in Ered Luin</t>
  </si>
  <si>
    <t>Spider-slayer</t>
  </si>
  <si>
    <t>Defeat 30 spiders in Ered Luin</t>
  </si>
  <si>
    <t>Spider-slayer (Advanced)</t>
  </si>
  <si>
    <t>Defeat 60 spiders in Ered Luin</t>
  </si>
  <si>
    <t>Wolf-slayer</t>
  </si>
  <si>
    <t>Defeat 30 wolves in Ered Luin</t>
  </si>
  <si>
    <t>Wolf-slayer (Advanced)</t>
  </si>
  <si>
    <t>Defeat 60 wolves in Ered Luin</t>
  </si>
  <si>
    <t>Betrayer's Bane</t>
  </si>
  <si>
    <t>Defeat 80 Dourhand dwarves in Sarnúr</t>
  </si>
  <si>
    <t>Betrayer's Bane (Advanced)</t>
  </si>
  <si>
    <t>Defeat 160 Dourhand dwarves in Sarnúr</t>
  </si>
  <si>
    <t>Master of Beasts</t>
  </si>
  <si>
    <t>Defeat 80 beasts in Sarnúr</t>
  </si>
  <si>
    <t>Master of Beasts (Advanced)</t>
  </si>
  <si>
    <t>Defeat 160 beasts in Sarnúr</t>
  </si>
  <si>
    <t>Troll-kicker</t>
  </si>
  <si>
    <t>Defeat 40 trolls in Sarnúr</t>
  </si>
  <si>
    <t>Troll-kicker (Advanced)</t>
  </si>
  <si>
    <t>Defeat 80 trolls in Sarnúr</t>
  </si>
  <si>
    <t>Avenger of Sarnúr</t>
  </si>
  <si>
    <t>Defeat the 6 leaders of Sarnúr</t>
  </si>
  <si>
    <t>TYPE_INT</t>
  </si>
  <si>
    <t>Unknown</t>
  </si>
  <si>
    <t>Lore</t>
  </si>
  <si>
    <t>Reputation</t>
  </si>
  <si>
    <t>Class</t>
  </si>
  <si>
    <t>Race</t>
  </si>
  <si>
    <t>Epic</t>
  </si>
  <si>
    <t>Social</t>
  </si>
  <si>
    <t>Event</t>
  </si>
  <si>
    <t>Type</t>
  </si>
  <si>
    <t>Type #</t>
  </si>
  <si>
    <t>Faction</t>
  </si>
  <si>
    <t>Faction #</t>
  </si>
  <si>
    <t>None</t>
  </si>
  <si>
    <t>The Mathom Society</t>
  </si>
  <si>
    <t>Men of Bree</t>
  </si>
  <si>
    <t>The Inn League</t>
  </si>
  <si>
    <t>The Ale Association</t>
  </si>
  <si>
    <t>Chicken Chasing League of Eriador</t>
  </si>
  <si>
    <t>The Eglain</t>
  </si>
  <si>
    <t>Rangers of Esteldín</t>
  </si>
  <si>
    <t>The Wardens of Annúminas</t>
  </si>
  <si>
    <t>Elves of Rivendell</t>
  </si>
  <si>
    <t>Council of the North</t>
  </si>
  <si>
    <t>Lossoth of Forochel</t>
  </si>
  <si>
    <t>The Eldgang</t>
  </si>
  <si>
    <t>Galadhrim</t>
  </si>
  <si>
    <t>Iron Garrison Guards</t>
  </si>
  <si>
    <t>Iron Garrison Miners</t>
  </si>
  <si>
    <t>Algraig, Men of Enedwaith</t>
  </si>
  <si>
    <t>The Grey Company</t>
  </si>
  <si>
    <t>Malledhrim</t>
  </si>
  <si>
    <t>Men of Dunland</t>
  </si>
  <si>
    <t>The Riders of Stangard</t>
  </si>
  <si>
    <t>Théodred's Riders</t>
  </si>
  <si>
    <t>Heroes of Limlight Gorge</t>
  </si>
  <si>
    <t>Men of the Wold</t>
  </si>
  <si>
    <t>Men of the Norcrofts</t>
  </si>
  <si>
    <t>Men of the Sutcrofts</t>
  </si>
  <si>
    <t>Men of the Entwash Vale</t>
  </si>
  <si>
    <t>Townsfolk of the Eastfold</t>
  </si>
  <si>
    <t>Townsfolk of the Kingstead</t>
  </si>
  <si>
    <t>People of Wildermore</t>
  </si>
  <si>
    <t>Survivors of Wildermore</t>
  </si>
  <si>
    <t>The Ents of Fangorn Forest</t>
  </si>
  <si>
    <t>The Eorlingas</t>
  </si>
  <si>
    <t>The Helmingas</t>
  </si>
  <si>
    <t>Dol Amroth</t>
  </si>
  <si>
    <t>Dol Amroth City Watch</t>
  </si>
  <si>
    <t>Library District</t>
  </si>
  <si>
    <t>Armoury District</t>
  </si>
  <si>
    <t>Bank District</t>
  </si>
  <si>
    <t>Docks District</t>
  </si>
  <si>
    <t>Great Hall District</t>
  </si>
  <si>
    <t>Mason District</t>
  </si>
  <si>
    <t>Swan-knights District</t>
  </si>
  <si>
    <t>Warehouse District</t>
  </si>
  <si>
    <t>Men of Ringló Vale</t>
  </si>
  <si>
    <t>Men of Dor-en-Ernil</t>
  </si>
  <si>
    <t>Men of Lebennin</t>
  </si>
  <si>
    <t>Pelargir</t>
  </si>
  <si>
    <t>Rangers of Ithilien</t>
  </si>
  <si>
    <t>Defenders of Minas Tirith</t>
  </si>
  <si>
    <t>Burgsmen's Fellowship</t>
  </si>
  <si>
    <t>Smiths' Fellowship</t>
  </si>
  <si>
    <t>Builders' Fellowship</t>
  </si>
  <si>
    <t>Host of the West</t>
  </si>
  <si>
    <t>Master-weaponist</t>
  </si>
  <si>
    <t>Master-armourer</t>
  </si>
  <si>
    <t>Master-provisioner</t>
  </si>
  <si>
    <t>Riders of Rohan</t>
  </si>
  <si>
    <t>Conquest of Gorgoroth</t>
  </si>
  <si>
    <t>Fushaum Bal North</t>
  </si>
  <si>
    <t>Fushaum Bal South</t>
  </si>
  <si>
    <t>Red Sky Clan</t>
  </si>
  <si>
    <t>Durin's Folk</t>
  </si>
  <si>
    <t>The Kingdom of Gondor</t>
  </si>
  <si>
    <t>The Court of Lothlórien</t>
  </si>
  <si>
    <t>Hobbits of the Company</t>
  </si>
  <si>
    <t>Dwarves of Erebor</t>
  </si>
  <si>
    <t>Elves of Felegoth</t>
  </si>
  <si>
    <t>Men of Dale</t>
  </si>
  <si>
    <t>Grey Mountains Expedition</t>
  </si>
  <si>
    <t>Wilderfolk</t>
  </si>
  <si>
    <t>The Great Alliance</t>
  </si>
  <si>
    <t>The White Company</t>
  </si>
  <si>
    <t>Reclamation of Minas Ithil</t>
  </si>
  <si>
    <t>Protectors of Wilderland</t>
  </si>
  <si>
    <t>FACTION_INT</t>
  </si>
  <si>
    <t>SUMMARY</t>
  </si>
  <si>
    <t>There is much to do while travelling through the lands of Ered Luin.</t>
  </si>
  <si>
    <t>Explore the settlements held by the Dwarves, the old places left behind by the Elves, and the strongholds of the Dourhand brigands.</t>
  </si>
  <si>
    <t>There are many villainous monsters roaming Ered Luin, and the Free Peoples must do their part to slay them.</t>
  </si>
  <si>
    <t>Explore the old places left behind by the Elves as they abandoned Edhelion and moved further south to Duillond.</t>
  </si>
  <si>
    <t>Explore the places and settlements held by the Dwarves of the Blue Mountains.</t>
  </si>
  <si>
    <t>Explore the dark valley of Rath Teraig.</t>
  </si>
  <si>
    <t>Defeat many brigands in Ered Luin.</t>
  </si>
  <si>
    <t>Defeat many Spiders in Ered Luin.</t>
  </si>
  <si>
    <t>The dwarf-ruins of Sarnúr have been discovered and occupied by the Dourhands, who plan to use them as a base from which to strike at the Longbeards -- worse yet, they have allied themselves with evil and corrupted creatures who owe their true allegiance to the powers of Angmar. You must take your battle against the Dourhands onto the crumbling streets of Sarnúr before they build their strength and are bolstered further by forces sent from Angmar.</t>
  </si>
  <si>
    <t>It seems that the trolls inhabiting Sarnúr are of a particularly dim-witted -- if brutal -- strain. With hearts of hard-edged ice, they will destroy anything that stands in their way unless you can stop them.</t>
  </si>
  <si>
    <t>An alliance of enemies plots against Ered Luin from within the ancient ruins of Sarnúr, as the traitorous Dourhands seek to bring an array of forces to bear against their hated cousins the Longbeards. They seek to claim legitimacy by holding the seat of an ancient dwarf-city, but their presence in the company of such evils only defiles the sanctity of their ancestors.</t>
  </si>
  <si>
    <t>QuestNumber</t>
  </si>
  <si>
    <t>Output parts</t>
  </si>
  <si>
    <t>Index</t>
  </si>
  <si>
    <t>End</t>
  </si>
  <si>
    <t>Complete</t>
  </si>
  <si>
    <t>VXP_NUM</t>
  </si>
  <si>
    <t>LP_NUM</t>
  </si>
  <si>
    <t>REP_NUM</t>
  </si>
  <si>
    <t>Deeds of the Lone-lands</t>
  </si>
  <si>
    <t>Explorer of the Lone-lands</t>
  </si>
  <si>
    <t>Slayer of the Lone-lands</t>
  </si>
  <si>
    <t>Complete 8 slayer deeds in the Lone-lands</t>
  </si>
  <si>
    <t>Defences of the Lone-lands</t>
  </si>
  <si>
    <t>Find 9 ancient ruins in the Lone-lands</t>
  </si>
  <si>
    <t>Garth Agarwen Exploration</t>
  </si>
  <si>
    <t>Find 6 points of interest in Garth Argawen</t>
  </si>
  <si>
    <t>The Grimfens</t>
  </si>
  <si>
    <t>Find 2 locations in the Grimfens</t>
  </si>
  <si>
    <t>Weathertop Exploration</t>
  </si>
  <si>
    <t>Find 4 points of interest around Weathertop</t>
  </si>
  <si>
    <t>Tales of the Lonely Road</t>
  </si>
  <si>
    <t>Complete 15 quests in the Lone-lands</t>
  </si>
  <si>
    <t>Tales of the Lonely Road (Advanced)</t>
  </si>
  <si>
    <t>Complete 30 quests in the Lone-lands</t>
  </si>
  <si>
    <t>Tales of the Lonely Road (Final)</t>
  </si>
  <si>
    <t>Complete 45 quests in the Lone-lands</t>
  </si>
  <si>
    <t>Bog-lurker Slayer</t>
  </si>
  <si>
    <t>Defeat 30 bog lurkers in the Lone-lands</t>
  </si>
  <si>
    <t>Bog-lurker Slayer (Advanced)</t>
  </si>
  <si>
    <t>Defeat 60 bog lurkers in the Lone-lands</t>
  </si>
  <si>
    <t>Craban-slayer</t>
  </si>
  <si>
    <t>Defeat 50 crebain in the Lone-lands</t>
  </si>
  <si>
    <t>Craban-slayer (Advanced)</t>
  </si>
  <si>
    <t>Defeat 100 crebain in the Lone-lands</t>
  </si>
  <si>
    <t>Defeat 60 goblins in the Lone-lands</t>
  </si>
  <si>
    <t>Defeat 120 goblins in the Lone-lands</t>
  </si>
  <si>
    <t>Orc-slayer</t>
  </si>
  <si>
    <t>Defeat 60 orcs in the Lone-lands</t>
  </si>
  <si>
    <t>Orc-slayer (Advanced)</t>
  </si>
  <si>
    <t>Defeat 120 orcs in the Lone-lands</t>
  </si>
  <si>
    <t>Defeat 60 spiders in the Lone-lands</t>
  </si>
  <si>
    <t>Defeat 120 spiders in the Lone-lands</t>
  </si>
  <si>
    <t>Troll-slayer</t>
  </si>
  <si>
    <t>Defeat 40 trolls in the Lone-lands</t>
  </si>
  <si>
    <t>Troll-slayer (Advanced)</t>
  </si>
  <si>
    <t>Defeat 80 trolls in the Lone-lands</t>
  </si>
  <si>
    <t>Warg-slayer</t>
  </si>
  <si>
    <t>Warg-hunter</t>
  </si>
  <si>
    <t>Defeat 50 wargs in the Lone-lands</t>
  </si>
  <si>
    <t>Warg-slayer (Advanced)</t>
  </si>
  <si>
    <t>Defeat 100 wargs in the Lone-lands</t>
  </si>
  <si>
    <t>Wight-slayer</t>
  </si>
  <si>
    <t>Defeat 60 wights in the Lone-lands</t>
  </si>
  <si>
    <t>Wight-slayer (Advanced)</t>
  </si>
  <si>
    <t>Defeat 120 wights in the Lone-lands</t>
  </si>
  <si>
    <t>There is much to do while travelling through the lands of the Lone-lands.</t>
  </si>
  <si>
    <t>Explore the ruins of forts and towers that once guarded the roads, the ancient ruin of Amon Sûl or more commonly known as Weathertop, and the stronghold of corruption and evil that is Garth Agarwen.</t>
  </si>
  <si>
    <t>There are many villainous monsters roaming the Lone-lands, and the Free Peoples must do their part to slay them.</t>
  </si>
  <si>
    <t>The Lone-lands were once host to a string of forts and towers that guarded the roads against the incursions of Angmar and Rhudaur. Long ago, they fell into ruin with the defeat of the North Kingdom.</t>
  </si>
  <si>
    <t>Garth Agarwen lies in the north-east hills of the Lone-lands. Once a great fortress of the ancient kingdoms, rumours say that it has become a stronghold of corruption and evil.</t>
  </si>
  <si>
    <t>The Grimfens are in the south-east extent of the Lone-lands. Travellers have avoided this place for as long as any can remember -- and for good reason.</t>
  </si>
  <si>
    <t>Weathertop is in the western half of the Lone-lands. Its proper name of old is Amon Sûl, and within it once lay one of the palantíri of the ancient kingdoms.</t>
  </si>
  <si>
    <t>Continue earning the trust of the inhabitants of the Lone-lands.</t>
  </si>
  <si>
    <t>Continue to assist the inhabitants of the Lone-lands.</t>
  </si>
  <si>
    <t>Undertake quests within the Lone-lands.</t>
  </si>
  <si>
    <t>Defeat many bog-lurkers in the Lone-lands.</t>
  </si>
  <si>
    <t>Defeat bog-lurkers in the Lone-lands.</t>
  </si>
  <si>
    <t>Defeat many crebain in the Lone-lands.</t>
  </si>
  <si>
    <t>Defeat crebain in the Lone-lands.</t>
  </si>
  <si>
    <t>Defeat many goblins in the Lone-lands.</t>
  </si>
  <si>
    <t>Defeat goblins in the Lone-lands.</t>
  </si>
  <si>
    <t>Defeat many Orcs in the Lone-lands.</t>
  </si>
  <si>
    <t>Defeat Orcs in the Lone-lands.</t>
  </si>
  <si>
    <t>Defeat many spiders in the Lone-lands.</t>
  </si>
  <si>
    <t>Defeat spiders in the Lone-lands.</t>
  </si>
  <si>
    <t>Defeat many Trolls in the Lone-lands.</t>
  </si>
  <si>
    <t>Defeat Trolls in the Lone-lands.</t>
  </si>
  <si>
    <t>Defeat many Wargs in the Lone-lands.</t>
  </si>
  <si>
    <t>Defeat Wargs in the Lone-lands.</t>
  </si>
  <si>
    <t>Defeat many wights in the Lone-lands.</t>
  </si>
  <si>
    <t>Defeat wights in the Lone-lands.</t>
  </si>
  <si>
    <t>Deeds of the North Downs</t>
  </si>
  <si>
    <t>Explorer of the North Downs</t>
  </si>
  <si>
    <t>Slayer of the North Downs</t>
  </si>
  <si>
    <t>Complete 6 slayer deeds in the North Downs</t>
  </si>
  <si>
    <t>Strongholds Exploration</t>
  </si>
  <si>
    <t>Find the 5 strongholds in North Downs</t>
  </si>
  <si>
    <t>The Eastern Ruins</t>
  </si>
  <si>
    <t>Find the 5 Eastern ruins</t>
  </si>
  <si>
    <t>The Villages of the Earth-kin</t>
  </si>
  <si>
    <t>Find the 4 Earth-kin villages</t>
  </si>
  <si>
    <t>The Western Ruins</t>
  </si>
  <si>
    <t>Find the 7 Western ruins</t>
  </si>
  <si>
    <t>Find 12 ancient treasures in the North Downs</t>
  </si>
  <si>
    <t>Of Glories Long Past</t>
  </si>
  <si>
    <t>Complete 15 quests in the North Downs</t>
  </si>
  <si>
    <t>Of Glories Long Past (Advanced)</t>
  </si>
  <si>
    <t>Complete 30 quests in the North Downs</t>
  </si>
  <si>
    <t>Of Glories Long Past (Final)</t>
  </si>
  <si>
    <t>Complete 45 quests in the North Downs</t>
  </si>
  <si>
    <t>Roving Threats: The North Downs' Roving Enemies</t>
  </si>
  <si>
    <t>Complete 3 Roving Threat quests</t>
  </si>
  <si>
    <t>Defeat 60 goblins in the North Downs</t>
  </si>
  <si>
    <t>Defeat 120 goblins in the North Downs</t>
  </si>
  <si>
    <t>Defeat 60 orcs in the North Downs</t>
  </si>
  <si>
    <t>Defeat 120 orcs in the North Downs</t>
  </si>
  <si>
    <t>Redeemer</t>
  </si>
  <si>
    <t>Defeat 60 shades in the North Downs</t>
  </si>
  <si>
    <t>Redeemer (Advanced)</t>
  </si>
  <si>
    <t>Defeat 120 shades in the North Downs</t>
  </si>
  <si>
    <t>Defeat 40 trolls in the North Downs</t>
  </si>
  <si>
    <t>Defeat 80 trolls in the North Downs</t>
  </si>
  <si>
    <t>Defeat 60 wargs in the North Downs</t>
  </si>
  <si>
    <t>Defeat 120 wargs in the North Downs</t>
  </si>
  <si>
    <t>Worm-slayer</t>
  </si>
  <si>
    <t>Defeat 60 worms in the North Downs</t>
  </si>
  <si>
    <t>Worm-slayer (Advanced)</t>
  </si>
  <si>
    <t>Defeat 120 worms in the North Downs</t>
  </si>
  <si>
    <t>Deeds of the Trollshaws</t>
  </si>
  <si>
    <t>Explorer of the Trollshaws</t>
  </si>
  <si>
    <t>Complete 3 explorer deeds</t>
  </si>
  <si>
    <t>Slayer of the Trollshaws</t>
  </si>
  <si>
    <t>Complete 6 slayer deeds in the Trollshaws</t>
  </si>
  <si>
    <t>Ruins of the Trollshaws</t>
  </si>
  <si>
    <t>Find the 8 ruins in the Trollshaws</t>
  </si>
  <si>
    <t>The Road to Rivendell</t>
  </si>
  <si>
    <t>Find 4 points of interest on your way to Rivendell</t>
  </si>
  <si>
    <t>The Wilds of Tâl Bruinen</t>
  </si>
  <si>
    <t>Find 5 locations in the wilderness of the Trollshaws</t>
  </si>
  <si>
    <t>Deeds in the Wilderness</t>
  </si>
  <si>
    <t>Complete 10 quests in the Trollshaws</t>
  </si>
  <si>
    <t>Deeds in the Wilderness (Advanced)</t>
  </si>
  <si>
    <t>Complete 20 quests in the Trollshaws</t>
  </si>
  <si>
    <t>Deeds in the Wilderness (Final)</t>
  </si>
  <si>
    <t>Complete 30 quests in the Trollshaws</t>
  </si>
  <si>
    <t>Crawler-slayer</t>
  </si>
  <si>
    <t>Defeat 60 Crawlers in the Trollshaws</t>
  </si>
  <si>
    <t>Crawler-slayer (Advanced)</t>
  </si>
  <si>
    <t>Defeat 120 Crawlers in the Trollshaws</t>
  </si>
  <si>
    <t>Giant-slayer</t>
  </si>
  <si>
    <t>Defeat 40 Giants in the Trollshaws</t>
  </si>
  <si>
    <t>Giant-slayer (Advanced)</t>
  </si>
  <si>
    <t>Defeat 80 Giants in the Trollshaws</t>
  </si>
  <si>
    <t>Defeat 80 Trolls in the Trollshaws</t>
  </si>
  <si>
    <t>Defeat 160 Trolls in the Trollshaws</t>
  </si>
  <si>
    <t>Defeat 60 Wights in the Trollshaws</t>
  </si>
  <si>
    <t>Defeat 120 Wights in the Trollshaws</t>
  </si>
  <si>
    <t>Defeat 60 Wolves in the Trollshaws</t>
  </si>
  <si>
    <t>Defeat 120 Wolves in the Trollshaws</t>
  </si>
  <si>
    <t>Defeat 80 Worms in the Trollshaws</t>
  </si>
  <si>
    <t>Defeat 160 Worms in the Trollshaws</t>
  </si>
  <si>
    <t>There is much to do while travelling through the lands of the North Downs.</t>
  </si>
  <si>
    <t>Explore the Fields of Fornost, the villages of the Earth-kin, and the many ruins that lie forgotten in lands of the North Downs.</t>
  </si>
  <si>
    <t>There are many villainous monsters roaming the North Downs, and the Free Peoples must do their part to slay them.</t>
  </si>
  <si>
    <t>Spy out the Orc and goblin-strongholds in the North Downs</t>
  </si>
  <si>
    <t>Many ruins lie forgotten in lands east of the Baranduin. Explore them and determine if they have fallen into the hands of the Enemy.</t>
  </si>
  <si>
    <t>An odd people calling themselves the Earth-kin have been discovered in the eastern North Downs. Seek out their villages and learn more of them, and whether they be friend or foe.</t>
  </si>
  <si>
    <t>The Rangers of the North muster their forces within their hidden refuge of Esteldín, preparing to turn back the tide of the Iron Crown.</t>
  </si>
  <si>
    <t>Orcs and evil Men out of Angmar have overrun the virtually empty North Downs, threatening the safety of the few farmers who remain there.</t>
  </si>
  <si>
    <t>The North Downs were once the home to the capitol of the North Kingdom. Now it lies in ruin, inviting the return of Angmar.</t>
  </si>
  <si>
    <t>Defeat many goblins in the North Downs.</t>
  </si>
  <si>
    <t>Defeat goblins in the North Downs.</t>
  </si>
  <si>
    <t>Defeat many Orcs in the North Downs.</t>
  </si>
  <si>
    <t>Defeat Orcs in the North Downs.</t>
  </si>
  <si>
    <t>Defeat many Worms in the North Downs and Ram Dúath.</t>
  </si>
  <si>
    <t>Strong enemies still roam in The North Downs.</t>
  </si>
  <si>
    <t>There is much to do while travelling through the lands of the Trollshaws.</t>
  </si>
  <si>
    <t>Explore the lone winding road through the Trollshaws, but be wary as it is not well-guarded from the dangers of the wild.</t>
  </si>
  <si>
    <t>There are many villainous monsters roaming the Trollshaws, and the Free Peoples must do their part to slay them.</t>
  </si>
  <si>
    <t>These lands once were the eastern extent of the old kingdom of Rhudaur. They have lain in ruins for many long years now and most are inhabited only by wild beasts -- or horrid creatures that have crawled more recently out of the depths of Angmar.</t>
  </si>
  <si>
    <t>The lone winding road through the Trollshaws leads to the last bastion of civilization for a great many leagues. Travellers must take great care while exploring this road however, for it is not well-guarded from the dangers of the wild.</t>
  </si>
  <si>
    <t>The southern Trollshaws are dominated by the Wilds of Tâl Bruinen. Few even amongst the Elves live here now, and the forested hills have become heavily overgrown and inhabited mostly by wild beasts that pose a constant danger to travellers and the few who try to eke out an existence in these undisciplined lands.</t>
  </si>
  <si>
    <t>Undertake quests within the Trollshaws.</t>
  </si>
  <si>
    <t>Complete additional quests within the Trollshaws.</t>
  </si>
  <si>
    <t>Complete most quests within the Trollshaws.</t>
  </si>
  <si>
    <t>Defeat crawlers in the Trollshaws.</t>
  </si>
  <si>
    <t>Defeat many Crawlers in the Trollshaws.</t>
  </si>
  <si>
    <t>Defeat giants in the Trollshaws.</t>
  </si>
  <si>
    <t>Defeat many giants in the Trollshaws.</t>
  </si>
  <si>
    <t>Defeat trolls in the Trollshaws.</t>
  </si>
  <si>
    <t>Defeat many trolls in the Trollshaws.</t>
  </si>
  <si>
    <t>Defeat wights in the Trollshaws.</t>
  </si>
  <si>
    <t>Defeat many wights in the Trollshaws.</t>
  </si>
  <si>
    <t>Defeat wolves in the Trollshaws.</t>
  </si>
  <si>
    <t>Defeat many wolves in the Trollshaws.</t>
  </si>
  <si>
    <t>Defeat many worms in the Trollshaws.</t>
  </si>
  <si>
    <t>Deeds of the Misty Mountains</t>
  </si>
  <si>
    <t>Explorer of the Misty Mountains</t>
  </si>
  <si>
    <t>Complete 5 explorer deeds and 1 lore deed</t>
  </si>
  <si>
    <t>Slayer of the Misty Mountains</t>
  </si>
  <si>
    <t>Complete 4 slayer deeds in the Misty Mountains</t>
  </si>
  <si>
    <t>Goblin-town</t>
  </si>
  <si>
    <t>Find 7 areas in Goblin Town</t>
  </si>
  <si>
    <t>Ruins of the Misty Mountains</t>
  </si>
  <si>
    <t>Find 4 ruins in the Misty Mountains</t>
  </si>
  <si>
    <t>The Forbidding Heights</t>
  </si>
  <si>
    <t>Find 8 mountain peaks in the Misty Mountains</t>
  </si>
  <si>
    <t>The High Passes</t>
  </si>
  <si>
    <t>Find 3 mountain passes in the Misty Mountains</t>
  </si>
  <si>
    <t>Where Giants Dwell</t>
  </si>
  <si>
    <t>Find 5 points of interest in Giant Halls</t>
  </si>
  <si>
    <t>Treasure Seeker of The Misty Mountains</t>
  </si>
  <si>
    <t>Find 12 Treasures</t>
  </si>
  <si>
    <t>Bilbo's Buttons</t>
  </si>
  <si>
    <t>Find Bilbo's 8 missing buttons</t>
  </si>
  <si>
    <t>Peril of the Mountains</t>
  </si>
  <si>
    <t>Complete 10 quests in the Misty Mountains</t>
  </si>
  <si>
    <t>Peril of the Mountains (Advanced)</t>
  </si>
  <si>
    <t>Complete 20 quests in the Misty Mountains</t>
  </si>
  <si>
    <t>Peril of the Mountains (Final)</t>
  </si>
  <si>
    <t>Complete 30 quests in the Misty Mountains</t>
  </si>
  <si>
    <t>Roving Threats: The Misty Mountains' Roving Enemies</t>
  </si>
  <si>
    <t>Roving Defender of The Misty Mountains</t>
  </si>
  <si>
    <t>Complete 4 Roving Threat quests</t>
  </si>
  <si>
    <t>Bear-slayer</t>
  </si>
  <si>
    <t>Bear-wrestler</t>
  </si>
  <si>
    <t>Defeat 80 Bears in the Misty Mountains</t>
  </si>
  <si>
    <t>Bear-slayer (Advanced)</t>
  </si>
  <si>
    <t>Defeat 160 Bears in the Misty Mountains</t>
  </si>
  <si>
    <t>Bane of Titans</t>
  </si>
  <si>
    <t>Defeat 50 Giants in the Misty Mountains</t>
  </si>
  <si>
    <t>Defeat 100 Giants in the Misty Mountains</t>
  </si>
  <si>
    <t>Snow-beast Slayer</t>
  </si>
  <si>
    <t>Beast-hunter</t>
  </si>
  <si>
    <t>Defeat 100 Snow-beasts in the Misty Mountains</t>
  </si>
  <si>
    <t>Snow-beast Slayer (Advanced)</t>
  </si>
  <si>
    <t>Defeat 200 Snow-beasts in the Misty Mountains</t>
  </si>
  <si>
    <t>Vanquisher of Trolls</t>
  </si>
  <si>
    <t>Defeat 50 Trolls in the Misty Mountains</t>
  </si>
  <si>
    <t>Defeat 100 Trolls in the Misty Mountains</t>
  </si>
  <si>
    <t>Defeat 100 Wargs in the Misty Mountains</t>
  </si>
  <si>
    <t>Defeat 200 Wargs in the Misty Mountains</t>
  </si>
  <si>
    <t>Worm-bane</t>
  </si>
  <si>
    <t>Defeat 100 Worms in the Misty Mountains</t>
  </si>
  <si>
    <t>Defeat 200 Worms in the Misty Mountains</t>
  </si>
  <si>
    <t>Title</t>
  </si>
  <si>
    <t>There is much to do while travelling through the lands of the Misty Mountains.</t>
  </si>
  <si>
    <t>Explore the mountain passes of the Misty Mountains with ruins built long ago by the dwarves. However the way is treacherous, often choked with snow, knife-like winds, and other more aggressive hazards.</t>
  </si>
  <si>
    <t>There are many villainous monsters roaming the Misty Mountains, and the Free Peoples must do their part to slay them.</t>
  </si>
  <si>
    <t>There are not many ruins to be found in the Misty Mountains, for few indeed are those willing to build anything of note in such an inhospitable environment. Those that are to be found here were built long ago by the dwarves.</t>
  </si>
  <si>
    <t>In order to cross the Misty Mountains, travellers have long had to traverse high and trecherous passes, often choked with snow, knife-like winds, and other more aggressive hazards. Seek out these passes and learn the secret ways of the mountains.</t>
  </si>
  <si>
    <t>Perform valiant deeds among the snows of the Misty Mountains.</t>
  </si>
  <si>
    <t>Perform more valiant deeds among the snows of the Misty Mountains.</t>
  </si>
  <si>
    <t>Strong enemies still roam in The Misty Mountains.</t>
  </si>
  <si>
    <t>Defeat bears in the Misty Mountains.</t>
  </si>
  <si>
    <t>Defeat many bears in the Misty Mountains.</t>
  </si>
  <si>
    <t>Defeat giants in the Misty Mountains.</t>
  </si>
  <si>
    <t>Defeat many giants in the Misty Mountains.</t>
  </si>
  <si>
    <t>Defeat snow-beasts in the Misty Mountains.</t>
  </si>
  <si>
    <t>Defeat many snow-beasts in the Misty Mountains.</t>
  </si>
  <si>
    <t>Defeat trolls in the Misty Mountains.</t>
  </si>
  <si>
    <t>Defeat many trolls in the Misty Mountains.</t>
  </si>
  <si>
    <t>Defeat Wargs in the Misty Mountains.</t>
  </si>
  <si>
    <t>Defeat many Wargs in the Misty Mountains.</t>
  </si>
  <si>
    <t>Defeat worms in the Misty Mountains.</t>
  </si>
  <si>
    <t>Defeat many worms in the Misty Mountains.</t>
  </si>
  <si>
    <t>Deeds of Evendim</t>
  </si>
  <si>
    <t>Explorer of Evendim</t>
  </si>
  <si>
    <t>Complete 4 explorer deeds and 1 lore deed</t>
  </si>
  <si>
    <t>Slayer of Evendim</t>
  </si>
  <si>
    <t>Complete 10 slayer deeds in Evendim</t>
  </si>
  <si>
    <t>Warden of Annúminas</t>
  </si>
  <si>
    <t>Complete 6 deeds in Annúminas</t>
  </si>
  <si>
    <t>Markers of the Sunken City</t>
  </si>
  <si>
    <t>Sage of the Sunken City</t>
  </si>
  <si>
    <t>Collect or use the 6 plaques of Annúminas</t>
  </si>
  <si>
    <t>Ruins of Evendim</t>
  </si>
  <si>
    <t>Find 8 ruins in Evendim</t>
  </si>
  <si>
    <t>Tombs of Evendim</t>
  </si>
  <si>
    <t>Find 8 tombs of the Dunedain kings</t>
  </si>
  <si>
    <t>Wilds of Evendim</t>
  </si>
  <si>
    <t>Find 8 locations in the wilds of Evendim</t>
  </si>
  <si>
    <t>The City of the Kings</t>
  </si>
  <si>
    <t>Find 8 locations within Annúminas</t>
  </si>
  <si>
    <t>Treasure Seeker of Evendim</t>
  </si>
  <si>
    <t>Find 12 ancient treasures in Evendim</t>
  </si>
  <si>
    <t>Wanderer of Evendim</t>
  </si>
  <si>
    <t>Complete 30 quests in Evendim</t>
  </si>
  <si>
    <t>Pilgrim of Evendim</t>
  </si>
  <si>
    <t>Complete 60 quests in Evendim</t>
  </si>
  <si>
    <t>Warden of Evendim</t>
  </si>
  <si>
    <t>Complete 90 quests in Evendim</t>
  </si>
  <si>
    <t>Complete 3 Roving Threat quests in Evendim</t>
  </si>
  <si>
    <t>Brutes from the North</t>
  </si>
  <si>
    <t>Defeat 40 Gertheryg in Annúminas</t>
  </si>
  <si>
    <t>Brutes from the North (Advanced)</t>
  </si>
  <si>
    <t>Defeat 80 Gertheryg in Annúminas</t>
  </si>
  <si>
    <t>Gauradan-slayer</t>
  </si>
  <si>
    <t>Slayer of the Gauredain</t>
  </si>
  <si>
    <t>Defeat 90 Gauradain in Evendim</t>
  </si>
  <si>
    <t>Gauradan-slayer (Advanced)</t>
  </si>
  <si>
    <t>Defeat 180 Gauradain in Evendim</t>
  </si>
  <si>
    <t>Enemy of the Giants</t>
  </si>
  <si>
    <t>Defeat 40 Giants in Evendim</t>
  </si>
  <si>
    <t>Defeat 80 Giants in Evendim</t>
  </si>
  <si>
    <t>Goblin-foe</t>
  </si>
  <si>
    <t>Defeat 90 Goblins in Evendim</t>
  </si>
  <si>
    <t>Defeat 180 Goblins in Evendim</t>
  </si>
  <si>
    <t>Invaders from Angmar</t>
  </si>
  <si>
    <t>Defeat 90 Angmarim in Evendim</t>
  </si>
  <si>
    <t>Invaders from Angmar (Advanced)</t>
  </si>
  <si>
    <t>Defeat 180 Angmarim in Evendim</t>
  </si>
  <si>
    <t>Kergrim-slayer</t>
  </si>
  <si>
    <t>Bane of the Kergrim</t>
  </si>
  <si>
    <t>Defeat 50 Kergrim in Evendim</t>
  </si>
  <si>
    <t>Kergrim-slayer (Advanced)</t>
  </si>
  <si>
    <t>Defeat 100 Kergrim in Evendim</t>
  </si>
  <si>
    <t>Leaders of the Invasion</t>
  </si>
  <si>
    <t>Defender of Annúminas</t>
  </si>
  <si>
    <t>Defeat the 5 Angmarim leaders in Annúminas</t>
  </si>
  <si>
    <t>Leaders of the Invasion (Advanced)</t>
  </si>
  <si>
    <t>Protector of Annúminas</t>
  </si>
  <si>
    <t>Defeat the 5 leaders in the 3 instances</t>
  </si>
  <si>
    <t>Limrafn-slayer</t>
  </si>
  <si>
    <t>Keeper of Mysteries</t>
  </si>
  <si>
    <t>Defeat 50 Limrafn in Evendim</t>
  </si>
  <si>
    <t>Limrafn-slayer (Advanced)</t>
  </si>
  <si>
    <t>Defeat 100 Limrafn in Evendim</t>
  </si>
  <si>
    <t>Salamander-slayer</t>
  </si>
  <si>
    <t>Quencher of Flames</t>
  </si>
  <si>
    <t>Defeat 90 Salamanders in Evendim</t>
  </si>
  <si>
    <t>Salamander-slayer (Advanced)</t>
  </si>
  <si>
    <t>Defeat 180 Salamanders in Evendim</t>
  </si>
  <si>
    <t>Spirits Aiding Angmar</t>
  </si>
  <si>
    <t>Defeat 50 spirits in Glinghant or Ost Elendil</t>
  </si>
  <si>
    <t>Spirits Aiding Angmar (Advanced)</t>
  </si>
  <si>
    <t>Defeat 100 spirits in Glinghant or Ost Elendil</t>
  </si>
  <si>
    <t>Tomb-defender</t>
  </si>
  <si>
    <t>Tomb-warden</t>
  </si>
  <si>
    <t>Defeat 90 Tomb-robbers in Evendim</t>
  </si>
  <si>
    <t>Tomb-defender (Advanced)</t>
  </si>
  <si>
    <t>Defeat 180 Tomb-robbers in Evendim</t>
  </si>
  <si>
    <t>There is much to do while travelling through the lands of Evendim.</t>
  </si>
  <si>
    <t>Explore the wilds of Evendim, the tombs of the kings that ruled over Arnor, and the ruins of the ancient city of Annúminas.</t>
  </si>
  <si>
    <t>Find the marker plaques scattered throughout Annúminas.</t>
  </si>
  <si>
    <t>Explore the ruins of ancient Arnor.</t>
  </si>
  <si>
    <t>The kings of Annúminas were intered within tombs along the road to the gate of the city. Nine were the kings that ruled over Arnor from this ancient seat of power, but not all of them were buried in the Way of Kings...</t>
  </si>
  <si>
    <t>Explore the ruins of the ancient city of Annúminas.</t>
  </si>
  <si>
    <t>The lands of Evendim -- once the capital of the North Kingdom of Arnor -- have long lay uninhabited by Men, besides small bands of scavengers and robbers who pick through the ancient ruins and tombs that lie along the edge of the great lake. As the forces of the North are aroused for war, those who gain control over this ancient seat of power may gain a critical advantage in the conflict to come.</t>
  </si>
  <si>
    <t>In ages past, as the Kingdom of Arnor fractured into distrustful factions under the evil influence of Angmar, the capital city of Annúminas in Evendim lost influence and was eventually abandoned. The capital was relocated to Fornost, which in time became the throne of the kingdom of Arthedain.</t>
  </si>
  <si>
    <t>Though there is no industry, agriculture, or indeed any great strategic bastion to be found in Evendim, it could nonetheless become a great symbol among the Men of the North were the great capital of Annúminas ever to rise again under the banner of the ancient kings.</t>
  </si>
  <si>
    <t>Strong enemies still roam in Evendim.</t>
  </si>
  <si>
    <t>Defeat the Gertheryg within Annúminas.</t>
  </si>
  <si>
    <t>Folk tales have long spoken of werewolves stalking the night -- but now that you have met the Gauredain, you suspect you know more of the truth of these tales. If they are Men, then they are only barely so. They are greater than most Men in stature, yet hunched over and using only primitive tools and speech and often dressing in the skins of wolves.</t>
  </si>
  <si>
    <t>If the Gauredain were known to the ancient Kings of Arnor, few tales survive to this day that speak of them. More likely it seems that these savage Men wandered down into Evendim from the far north from Forochel.</t>
  </si>
  <si>
    <t>Defeat Angmarim in and around Annúminas.</t>
  </si>
  <si>
    <t>The Kergrim are yet another mystery of the lands of Evendim. The Rangers seem to believe that they are a distant cousin of the snow-beasts that range throughout the Misty Mountains, but none can say why they would be here -- or what power has twisted them into these hideous shapes. The implication is that the hand of the Enemy is at work here, somehow, but there is no clear evidence of his power here, otherwise.</t>
  </si>
  <si>
    <t>Many of the foul Kergrim appear to have infested the valley in which the tombs of the ancient Dúnedain kings can be found. No doubt the Rangers of the North are enraged by the potential desecration of their ancestors' tombs by these beasts, but they can spare few men to root them out.</t>
  </si>
  <si>
    <t>Defeat the leaders of the Angmarim invasion within Annúminas.</t>
  </si>
  <si>
    <t>The Limrafn are a lesser, weaker form of fell spirit. What draws them to Evendim in such numbers, not even the Elves can say.</t>
  </si>
  <si>
    <t>You have seen many of these strange lights in Evendim lately -- they seem almost to be multiplying with the presence of Men and other forces. Is it possible that these strange entities are being awakened or attracted by the skirmishes being fought in this land, which was once nearly desolate and empty?</t>
  </si>
  <si>
    <t>The Salamanders of Evendim have always been a rare sight. This odd offshoot of the family of dragons has a strong affinity for fire, which it wields with abandon against any enemy that disturbs it.</t>
  </si>
  <si>
    <t>Oddly, Salamanders are frequently found near bodies of water such as rivers or lakes -- though they may also be found in wet marshes or sandy deserts. Scholars believe this may be because of the creature's tendency to burn away all nearby vegetation, thus rendering an area uninhabitable unless bodies of water or otherwise fire-proof terrain serves to constrain the fires they so frequently set.</t>
  </si>
  <si>
    <t>Defeat the Dead within Annúminas.</t>
  </si>
  <si>
    <t>Tomb-robbers have long sifted through the ruined paths of Annúminas and the tombs of the fallen Kings of old. The Rangers of the North ally with any who would take up arms to keep these thieves and scoundrels at bay.</t>
  </si>
  <si>
    <t>Those who would defile the tombs of the ancient Dúnedain grow ever bolder as chaos and the fear of war grip the lands of the North. To take up arms against such unprincipled villains is as noble a cause as any.</t>
  </si>
  <si>
    <t>Treasure of Evendim</t>
  </si>
  <si>
    <t>Roving Threats: Evendim's Roving Enemies</t>
  </si>
  <si>
    <t>Deeds of Angmar</t>
  </si>
  <si>
    <t>Explorer of Angmar</t>
  </si>
  <si>
    <t>Complete 3 explorer deeds and 1 lore deed</t>
  </si>
  <si>
    <t>Slayer of Angmar</t>
  </si>
  <si>
    <t>Complete 7 slayer deeds in Angmar</t>
  </si>
  <si>
    <t>Bastions of Hope</t>
  </si>
  <si>
    <t>Find 5 outposts of the Free People</t>
  </si>
  <si>
    <t>The Circle of Despair</t>
  </si>
  <si>
    <t>Find 8 towers of Despair</t>
  </si>
  <si>
    <t>The Road to War</t>
  </si>
  <si>
    <t>Find 5 locations on the path to Carn Dum</t>
  </si>
  <si>
    <t>Treasure of Angmar</t>
  </si>
  <si>
    <t>Treasure Seeker of Angmar</t>
  </si>
  <si>
    <t>Find Angmar's treasure that has been lost over the years.</t>
  </si>
  <si>
    <t>The Seven Swords</t>
  </si>
  <si>
    <t>Sage of Rhudaur</t>
  </si>
  <si>
    <t>Recover the 7 missing swords</t>
  </si>
  <si>
    <t>Marching into Shadow</t>
  </si>
  <si>
    <t>Complete 10 quests in Angmar</t>
  </si>
  <si>
    <t>Marching into Shadow (Advanced)</t>
  </si>
  <si>
    <t>Complete 20 quests in Angmar</t>
  </si>
  <si>
    <t>Marching into Shadow (Final)</t>
  </si>
  <si>
    <t>Complete 30 quests in Angmar</t>
  </si>
  <si>
    <t>Roving Threats: Angmar's Roving Enemies</t>
  </si>
  <si>
    <t>Roving Defender of Angmar</t>
  </si>
  <si>
    <t>Complete 6 Roving Threat quests</t>
  </si>
  <si>
    <t>Angmarim-slayer</t>
  </si>
  <si>
    <t>Doom of the Angmarim</t>
  </si>
  <si>
    <t>Defeat 100 Angmarim in Angmar</t>
  </si>
  <si>
    <t>Angmarim-slayer (Advanced)</t>
  </si>
  <si>
    <t>Defeat 200 Angmarim in Angmar</t>
  </si>
  <si>
    <t>Hidden Threats of Angmar</t>
  </si>
  <si>
    <t>Hidden Gem</t>
  </si>
  <si>
    <t>Defeat 2 Arch-nemesis in Angmar</t>
  </si>
  <si>
    <t>Bane of the Orcs</t>
  </si>
  <si>
    <t>Defeat 100 orcs in Angmar</t>
  </si>
  <si>
    <t>Defeat 200 orcs in Angmar</t>
  </si>
  <si>
    <t>Bane of Trolls</t>
  </si>
  <si>
    <t>Defeat 50 trolls in Angmar</t>
  </si>
  <si>
    <t>Defeat 100 trolls in Angmar</t>
  </si>
  <si>
    <t>Uruk-slayer</t>
  </si>
  <si>
    <t>Warlord of Angmar</t>
  </si>
  <si>
    <t>Defeat 100 Uruks in Angmar</t>
  </si>
  <si>
    <t>Uruk-slayer (Advanced)</t>
  </si>
  <si>
    <t>Defeat 200 Uruks in Angmar</t>
  </si>
  <si>
    <t>Defeat 100 wargs in Angmar</t>
  </si>
  <si>
    <t>Defeat 200 wargs in Angmar</t>
  </si>
  <si>
    <t>Destiny of the Accursed</t>
  </si>
  <si>
    <t>Defeat 100 wights in Angmar</t>
  </si>
  <si>
    <t>Defeat 200 wights in Angmar</t>
  </si>
  <si>
    <t>Weird of the Worms</t>
  </si>
  <si>
    <t>Defeat 100 worms in Angmar</t>
  </si>
  <si>
    <t>Defeat 200 worms in Angmar</t>
  </si>
  <si>
    <t>There is much to do while travelling through the lands of Angmar.</t>
  </si>
  <si>
    <t>There are many villainous monsters roaming Angmar, and the Free Peoples must do their part to slay them.</t>
  </si>
  <si>
    <t>There is a great road that leads through the wastes of Angmar to the very gates of Carn Dûm. It is along this road that the dark armies march forth to bring the Free Peoples of Eriador under the yoke of the Enemy.</t>
  </si>
  <si>
    <t>Undertake quests within Angmar.</t>
  </si>
  <si>
    <t>Complete additional quests within Angmar.</t>
  </si>
  <si>
    <t>Complete most quests within Angmar.</t>
  </si>
  <si>
    <t>Strong enemies still roam in Angmar.</t>
  </si>
  <si>
    <t>Defeat Angmarim in Angmar.</t>
  </si>
  <si>
    <t>Defeat many Angmarim in Angmar.</t>
  </si>
  <si>
    <t>Defeat the hidden threats of Angmar.</t>
  </si>
  <si>
    <t>Defeat Orcs in Angmar.</t>
  </si>
  <si>
    <t>Defeat many Orcs in Angmar.</t>
  </si>
  <si>
    <t>Defeat Uruks in Angmar.</t>
  </si>
  <si>
    <t>Defeat many Uruks in Angmar.</t>
  </si>
  <si>
    <t>Defeat Wargs in Angmar.</t>
  </si>
  <si>
    <t>Defeat many Wargs in Angmar.</t>
  </si>
  <si>
    <t>Defeat Worms in the swamps and caves of Angmar.</t>
  </si>
  <si>
    <t>Defeat many Worms in the swamps and caves of Angmar.</t>
  </si>
  <si>
    <t>Deeds of Forochel</t>
  </si>
  <si>
    <t>Complete 2 meta deeds and 2 quest deeds</t>
  </si>
  <si>
    <t>Explorer of Forochel</t>
  </si>
  <si>
    <t>Complete 2 explorer deeds</t>
  </si>
  <si>
    <t>Slayer of Forochel</t>
  </si>
  <si>
    <t>Complete 6 slayer deeds in Forochel</t>
  </si>
  <si>
    <t>Ancient Stones of Forochel</t>
  </si>
  <si>
    <t>Find 5 ancient structures in Forochel</t>
  </si>
  <si>
    <t>The Battle for Forochel</t>
  </si>
  <si>
    <t>Find 4 Gauradan camps</t>
  </si>
  <si>
    <t>Treasure of Forochel</t>
  </si>
  <si>
    <t>Treasure Seeker of Forochel</t>
  </si>
  <si>
    <t>Find Ancient Treasure in Forochel</t>
  </si>
  <si>
    <t>Forochel Expeditionary</t>
  </si>
  <si>
    <t>Complete 10 quests in Forochel</t>
  </si>
  <si>
    <t>Forochel Survivor</t>
  </si>
  <si>
    <t>Complete 20 quests in Forochel</t>
  </si>
  <si>
    <t>Forochel Pioneer</t>
  </si>
  <si>
    <t>Complete 30 quests in Forochel</t>
  </si>
  <si>
    <t>The Lost Fellowship</t>
  </si>
  <si>
    <t>Aid the members of the lost fellowship</t>
  </si>
  <si>
    <t>Roving Threats: Forochel's Roving Enemies</t>
  </si>
  <si>
    <t>Roving Defender of Forochel</t>
  </si>
  <si>
    <t>Complete 4 Roving Threat quests in Forochel</t>
  </si>
  <si>
    <t>Angmar's Bane</t>
  </si>
  <si>
    <t>Defeat 100 Angmarim in Forochel</t>
  </si>
  <si>
    <t>Defeat 200 Angmarim in Forochel</t>
  </si>
  <si>
    <t>Dourhand-slayer</t>
  </si>
  <si>
    <t>Warden of the Mines</t>
  </si>
  <si>
    <t>Defeat 100 Dourhand Dwarves in Forochel</t>
  </si>
  <si>
    <t>Dourhand-slayer (Advanced)</t>
  </si>
  <si>
    <t>Defeat 200 Dourhand Dwarves in Forochel</t>
  </si>
  <si>
    <t>Repulser of Savages</t>
  </si>
  <si>
    <t>Defeat 100 Gauradan in Forochel</t>
  </si>
  <si>
    <t>Defeat 200 Gauradan in Forochel</t>
  </si>
  <si>
    <t>Grim-slayer</t>
  </si>
  <si>
    <t>Defeat 40 Grims in Forochel</t>
  </si>
  <si>
    <t>Grim-slayer (Advanced)</t>
  </si>
  <si>
    <t>Defeat 80 Grims in Forochel</t>
  </si>
  <si>
    <t>Sabre-tooth Slayer</t>
  </si>
  <si>
    <t>Fang-breaker</t>
  </si>
  <si>
    <t>Defeat 100 Sabre-tooths in Forochel</t>
  </si>
  <si>
    <t>Sabre-tooth Slayer (Advanced)</t>
  </si>
  <si>
    <t>Defeat 200 Sabre-tooths in Forochel</t>
  </si>
  <si>
    <t>Wrath of Winter</t>
  </si>
  <si>
    <t>Defeat 100 Worms in Forochel</t>
  </si>
  <si>
    <t>Defeat 200 Worms in Forochel</t>
  </si>
  <si>
    <t>There is much to do while travelling through the lands of Forochel.</t>
  </si>
  <si>
    <t>There are many villainous monsters roaming Forochel, and the Free Peoples must do their part to slay them.</t>
  </si>
  <si>
    <t>While the Lossoth of Forochel are not great builders, the dwarves long ago had many mines and encampments in the North.</t>
  </si>
  <si>
    <t>Discover each of the key battlegrounds for control of the Ice Bay of Forochel.</t>
  </si>
  <si>
    <t>The greatest danger in Forochel is the harsh environment itself. The bitter winds and ice have torn the life from more hardy folk than the claws of the kalpa-kita or spears of the Gauredain -- though those dangers come a close second.</t>
  </si>
  <si>
    <t>The brutal wilderness of Forochel would keep all but the hardiest at bay, but for those with the spirit to endure and thrive in its environment, its call may prove irresistable at the last.</t>
  </si>
  <si>
    <t>The Lost Fellowship was a brave party that set off from Angmar to find a great treasure in Forochel. Unfortunately, they encountered some trouble along the way....</t>
  </si>
  <si>
    <t>Strong enemies still roam in Forochel.</t>
  </si>
  <si>
    <t>So it seems that the shadowy fingers of Angmar have stretched even into desolate Forochel, sewing the seeds of conflict here as in all places they touch. Here at least, it seems that their preparations are less ready than elsewhere, or perhaps they find little of value, for they rely mostly on their less trustworthy allies -- the Dourhands and the savage Gauredain -- rather than their well-ordered hordes of Orcs and evil Men.</t>
  </si>
  <si>
    <t>It seems that the Angmarim may at best be searching for something, or perhaps simply meddling in the conflicts between the Lossoth and the Gauredain. A full-strength invasion does not seem to be their purpose in Forochel -- at least, not yet.</t>
  </si>
  <si>
    <t>Old dwarf-ruins litter the landscape of Forochel. Being the hardiest of the Free Peoples, the dwarves claim that they were the first to settle here long ago, in hopes of finding riches beneath the frozen earth -- but most of these settlements were abandoned long ago. Hoping to strengthen their claims as legitimate heirs of the ancient Dwarf-lords, the Dourhands seek to re-build these settlements with the aid of their Angmarim allies, but this has brought their cousins the Longbeards north as well, seeking to dispute their claims, no matter the worth (or lack thereof) of the mines here.</t>
  </si>
  <si>
    <t>At last you have come upon the homeland of the Gauredain -- and in seeing it, it becomes clear how they came to be such powerful brutes, shaped by the vicious elements and hardships of Forochel, it is hard to imagine them otherwise -- and yet the Lossoth still maintain the trappings of civilization under the same hardships. Have the Gauredain chosen their path in this fashion, or is their brutal path some long-ago contrivance of the Enemy?</t>
  </si>
  <si>
    <t>It seems odd indeed that two people such as the Gauredain and the Lossoth should do battle to claim such a forbidding and difficult land as Forochel, and yet they strive endlessly over it. It seems that home is the place you know, and wherever that might be, Men, dwarves, hobbits, Elves, Orcs -- and whatever else -- will fight to defend it.</t>
  </si>
  <si>
    <t>These savage cats are predators of a particularly vicious and undiscerning nature. The Lossoth make sure to respect their territory during the hunt, lest they become a meal for these deadly creatures. Likewise what livestock they raise is under constant threat by these voracious beasts.</t>
  </si>
  <si>
    <t>The sabre-tooth cats are a deadly and frequent hazard of the forests of Forochel. Only the bravest hunters amongst the Lossoth will dare to hunt in the vicinity of a Sabertooth den, and even they occasionally fail to return.</t>
  </si>
  <si>
    <t>The Worms of Forochel have adapted to the eternally cold environment, growing a coat of strangely-furred scales to ward off the cold, while their claws and teeth carry a strange cold of their own, often causing those who suffer wounds from them to succumb to a deadly chill.</t>
  </si>
  <si>
    <t>It is uncertain whether these worms are native to Forochel or whether they have come down from the Northern Wasteland during the winter when the Ice Bay is frozen solid enough to travel across. Of course, it no longer matters from whence they came, for they are here now and a threat to all who live in Forochel.</t>
  </si>
  <si>
    <t>Protector of Eregion</t>
  </si>
  <si>
    <t>Protector of Hollin</t>
  </si>
  <si>
    <t>Complete 11 deeds in Eregion</t>
  </si>
  <si>
    <t>Dens of the Beasts</t>
  </si>
  <si>
    <t>Find 7 dens of beasts in Eregion</t>
  </si>
  <si>
    <t>The Ring Goes South</t>
  </si>
  <si>
    <t>Find 5 campsites visted by the Fellowship</t>
  </si>
  <si>
    <t>The Ruins of Eregion</t>
  </si>
  <si>
    <t>Find 6 ruins in Eregion</t>
  </si>
  <si>
    <t>Ridge-racer</t>
  </si>
  <si>
    <t>Find and run the Hollin ridge</t>
  </si>
  <si>
    <t>Exploration from Top to Bottom</t>
  </si>
  <si>
    <t>Completely explore Minas Elendur and Delotham</t>
  </si>
  <si>
    <t>Ring-lore of Eregion</t>
  </si>
  <si>
    <t>Lore-seeker</t>
  </si>
  <si>
    <t>Find 6 pages of ring-lore in Eregion</t>
  </si>
  <si>
    <t>Silent and Restless</t>
  </si>
  <si>
    <t>Complete 10 quests in Eregion</t>
  </si>
  <si>
    <t>Silent and Restless (Intermediate)</t>
  </si>
  <si>
    <t>Complete 20 quests in Eregion</t>
  </si>
  <si>
    <t>Silent and Restless (Advanced)</t>
  </si>
  <si>
    <t>Complete 40 quests in Eregion</t>
  </si>
  <si>
    <t>Silent and Restless (Final)</t>
  </si>
  <si>
    <t>Complete 60 quests in Eregion</t>
  </si>
  <si>
    <t>Feather-duster</t>
  </si>
  <si>
    <t>Defeat 90 Crebain in Eregion</t>
  </si>
  <si>
    <t>Defeat 180 Crebain in Eregion</t>
  </si>
  <si>
    <t>Dunlending-slayer</t>
  </si>
  <si>
    <t>Bane of Dunland</t>
  </si>
  <si>
    <t>Defeat 90 Dunlending in Eregion</t>
  </si>
  <si>
    <t>Dunlending-slayer (Advanced)</t>
  </si>
  <si>
    <t>Defeat 180 Dunlending in Eregion</t>
  </si>
  <si>
    <t>Half-orc Slayer</t>
  </si>
  <si>
    <t>Defeat 90 Half-orcs in Eregion</t>
  </si>
  <si>
    <t>Half-orc Slayer (Advanced)</t>
  </si>
  <si>
    <t>Defeat 180 Half-orcs in Eregion</t>
  </si>
  <si>
    <t>Lizard and Crawler-slayer</t>
  </si>
  <si>
    <t>Vermin-bane</t>
  </si>
  <si>
    <t>Defeat 90 Lizards or Crawlers in Eregion</t>
  </si>
  <si>
    <t>Lizard and Crawler-slayer (Advanced)</t>
  </si>
  <si>
    <t>Defeat 180 Lizards or Crawlers in Eregion</t>
  </si>
  <si>
    <t>Wolf and Warg-slayer</t>
  </si>
  <si>
    <t>Defeat 90 Wolves or Wargs in Eregion</t>
  </si>
  <si>
    <t>Wolf and Warg-slayer (Advanced)</t>
  </si>
  <si>
    <t>Defeat 180 Wolves or Wargs in Eregion</t>
  </si>
  <si>
    <t>Uruk-captains of Eregion</t>
  </si>
  <si>
    <t>Defender of Hollin</t>
  </si>
  <si>
    <t>Defeat 7 Uruk captains in Eregion</t>
  </si>
  <si>
    <t>Your efforts within Eregion have not gone unnoticed by the Elves of Rivendell. Because of your unceasing aid in the defence of their former home of Eregion, they have bestowed upon you the title of Protector.</t>
  </si>
  <si>
    <t>Discover the lairs of Eregion's wildlife.</t>
  </si>
  <si>
    <t>Find important locations along the path of the Company of the Ring through Eregion.</t>
  </si>
  <si>
    <t>Discover the ancient ruins of Eregion.</t>
  </si>
  <si>
    <t>You have traversed the treacherous lengths of the Hollin Ridge and earned the title Ridge-racer in recognition of your agility.</t>
  </si>
  <si>
    <t>The ruins of Minas Elendúr in Eregion and their under-cellars of Delotham have gone unexplored for long years since they were abandoned.</t>
  </si>
  <si>
    <t>Find the hidden Ring-lore scattered throughout Eregion.</t>
  </si>
  <si>
    <t>Elrond of Rivendell has sent scouts into Eregion to cover the path of the Company of the Ring and also to drive forth the spies of Saruman the White from the ancient home of the Noldor in Middle-earth.</t>
  </si>
  <si>
    <t>Defeat crebain in Eregion.</t>
  </si>
  <si>
    <t>Defeat many crebain in Eregion.</t>
  </si>
  <si>
    <t>Defeat Dunlendings in Eregion.</t>
  </si>
  <si>
    <t>Defeat many Dunlendings in Eregion.</t>
  </si>
  <si>
    <t>Defeat many half-orcs in Eregion.</t>
  </si>
  <si>
    <t>Defeat many lizards and crawlers in Eregion.</t>
  </si>
  <si>
    <t>Defeat wolves and Wargs in Eregion.</t>
  </si>
  <si>
    <t>Defeat many wolves and Wargs in Eregion.</t>
  </si>
  <si>
    <t>Defeat the Uruk-leaders in Eregion.</t>
  </si>
  <si>
    <t>Protector of Enedwaith</t>
  </si>
  <si>
    <t>Complete 11 deeds in Enedwaith</t>
  </si>
  <si>
    <t>Path of the Grey Company</t>
  </si>
  <si>
    <t>Ambassador of the Grey Company</t>
  </si>
  <si>
    <t>Find 5 locations of the Grey Company</t>
  </si>
  <si>
    <t>The Cartrevs of Enedwaith</t>
  </si>
  <si>
    <t>Homesteader of Enedwaith</t>
  </si>
  <si>
    <t>Find 5 homesteads in Enedwaith</t>
  </si>
  <si>
    <t>Mysteries of Enedwaith</t>
  </si>
  <si>
    <t>Explorer of Enedwaith</t>
  </si>
  <si>
    <t>Complete 10 quests in Enedwaith</t>
  </si>
  <si>
    <t>Mysteries of Enedwaith (Intermediate)</t>
  </si>
  <si>
    <t>Defender of Enedwaith</t>
  </si>
  <si>
    <t>Complete 20 quests in Enedwaith</t>
  </si>
  <si>
    <t>Mysteries of Enedwaith (Advanced)</t>
  </si>
  <si>
    <t>Champion of Enedwaith</t>
  </si>
  <si>
    <t>Complete 30 quests in Enedwaith</t>
  </si>
  <si>
    <t>Mysteries of Enedwaith (Final)</t>
  </si>
  <si>
    <t>Victor of Enedwaith</t>
  </si>
  <si>
    <t>Complete 40 quests in Enedwaith</t>
  </si>
  <si>
    <t>Cuthraul and Elhudan-slayer</t>
  </si>
  <si>
    <t>Banisher of Spirits</t>
  </si>
  <si>
    <t>Defeat 90 Cuthraul or Elhudan in Enedwaith</t>
  </si>
  <si>
    <t>Cuthraul and Elhudan-slayer (Advanced)</t>
  </si>
  <si>
    <t>Banisher of Dread</t>
  </si>
  <si>
    <t>Defeat 180 Cuthraul or Elhudan in Enedwaith</t>
  </si>
  <si>
    <t>Foe of the White Hand</t>
  </si>
  <si>
    <t>Defeat 100 Dunlendings in Enedwaith</t>
  </si>
  <si>
    <t>Bane of the Draig-lûth</t>
  </si>
  <si>
    <t>Defeat 200 Dunlendings in Enedwaith</t>
  </si>
  <si>
    <t>Defender of Zudrugund</t>
  </si>
  <si>
    <t>Defeat 40 Giants in Enedwaith</t>
  </si>
  <si>
    <t>Hero of Zudrugund</t>
  </si>
  <si>
    <t>Defeat 80 Giants in Enedwaith</t>
  </si>
  <si>
    <t>Gwiber-slayer</t>
  </si>
  <si>
    <t>Bane of the Gwiber</t>
  </si>
  <si>
    <t>Defeat 40 Gwiber in Enedwaith</t>
  </si>
  <si>
    <t>Gwiber-slayer (Advanced)</t>
  </si>
  <si>
    <t>Scourge of the Gwiber</t>
  </si>
  <si>
    <t>Defeat 80 Gwiber in Enedwaith</t>
  </si>
  <si>
    <t>Enemy of the White Hand</t>
  </si>
  <si>
    <t>Defeat 100 Half-orcs in Enedwaith</t>
  </si>
  <si>
    <t>Avenger of the Uch-lûth</t>
  </si>
  <si>
    <t>Defeat 200 Half-orcs in Enedwaith</t>
  </si>
  <si>
    <t>Wolf and Shadow-wolf Slayer</t>
  </si>
  <si>
    <t>Shadow-foe</t>
  </si>
  <si>
    <t>Defeat 100 Wolves or Shadow-wolves in Enedwaith</t>
  </si>
  <si>
    <t>Wolf and Shadow-wolf Slayer (Advanced)</t>
  </si>
  <si>
    <t>Dark Hunter</t>
  </si>
  <si>
    <t>Defeat 200 Wolves or Shadow-wolves in Enedwaith</t>
  </si>
  <si>
    <t>Wood-troll Slayer</t>
  </si>
  <si>
    <t>Wood-chipper</t>
  </si>
  <si>
    <t>Defeat 50 Wood-trolls in Enedwaith</t>
  </si>
  <si>
    <t>Wood-troll Slayer (Advanced)</t>
  </si>
  <si>
    <t>Clear-cutter</t>
  </si>
  <si>
    <t>Defeat 100 Wood-trolls in Enedwaith</t>
  </si>
  <si>
    <t>Fisher-king</t>
  </si>
  <si>
    <t>Find The Fishing Hole [63.2 S, 23.9 W]</t>
  </si>
  <si>
    <t>Exiles from the Lonely Mountain</t>
  </si>
  <si>
    <t>Exile of Erebor</t>
  </si>
  <si>
    <t>Find the 6 dwarf markers</t>
  </si>
  <si>
    <t>The Long Road of the Hobbits</t>
  </si>
  <si>
    <t>Follower of the Long Road</t>
  </si>
  <si>
    <t>Find 4 Lamp-post markers of the Hobbits</t>
  </si>
  <si>
    <t>Little Wonders</t>
  </si>
  <si>
    <t>Little Wonder</t>
  </si>
  <si>
    <t>Find 6 Hobbit artifacts in Gloomglens</t>
  </si>
  <si>
    <t>The Odiferous</t>
  </si>
  <si>
    <t>Complete Miraculous Growth quest 10 times</t>
  </si>
  <si>
    <t>Master of Stairs</t>
  </si>
  <si>
    <t>Climb Nar's Peak 5 times</t>
  </si>
  <si>
    <t>Deeds of Dunland</t>
  </si>
  <si>
    <t>Master of the Untamed Lands</t>
  </si>
  <si>
    <t>Complete all deeds in Dunland</t>
  </si>
  <si>
    <t>Explorer of Dunland</t>
  </si>
  <si>
    <t>Complete all explorer deeds In Dunland</t>
  </si>
  <si>
    <t>Slayer of Dunland</t>
  </si>
  <si>
    <t>Foe-bane of Dunland</t>
  </si>
  <si>
    <t>Complete all slayer deeds in Dunland</t>
  </si>
  <si>
    <t>Exploring Carreglyn</t>
  </si>
  <si>
    <t>Find 7 points of interest in Carreglyn</t>
  </si>
  <si>
    <t>Exploring Pren Gwydh</t>
  </si>
  <si>
    <t>Find 6 points of interest in Pren Gwydh</t>
  </si>
  <si>
    <t>Exploring Starkmoor</t>
  </si>
  <si>
    <t>Find 6 points of interest in Starkmoor</t>
  </si>
  <si>
    <t>Exploring the Bonevales</t>
  </si>
  <si>
    <t>Find 5 points of interest in the Bonevales</t>
  </si>
  <si>
    <t>Exploring the Dunbog</t>
  </si>
  <si>
    <t>Find 5 points of interest in the Dunbog</t>
  </si>
  <si>
    <t>Exploring Trum Dreng</t>
  </si>
  <si>
    <t>Find 6 points of interest in Trum Dreng</t>
  </si>
  <si>
    <t>Quests in Carreglyn</t>
  </si>
  <si>
    <t>Complete 23 quests in Carreglyn</t>
  </si>
  <si>
    <t>Quests in Pren Gwydh</t>
  </si>
  <si>
    <t>Complete 27 quests in Pren Gwydh</t>
  </si>
  <si>
    <t>Quests in the Bonevales</t>
  </si>
  <si>
    <t>Complete 30 quests in Bonevales</t>
  </si>
  <si>
    <t>Quests in the Dunbog</t>
  </si>
  <si>
    <t>Complete 25 quests in the Dunbog</t>
  </si>
  <si>
    <t>Quests in the Starkmoor</t>
  </si>
  <si>
    <t>Complete 27 quests in the Starkmoor</t>
  </si>
  <si>
    <t>Quests in Trum Dreng</t>
  </si>
  <si>
    <t>Complete 32 quests in Trum Dreng</t>
  </si>
  <si>
    <t>Tracking an Old Goat</t>
  </si>
  <si>
    <t>Complete all quests for Tracking an Old Goat</t>
  </si>
  <si>
    <t>Beast-slayer</t>
  </si>
  <si>
    <t>Defeat 100 wild beasts in Dunland</t>
  </si>
  <si>
    <t>Beast-slayer (Advanced)</t>
  </si>
  <si>
    <t>Defeat 200 wild beasts in Dunland</t>
  </si>
  <si>
    <t>Defeat 50 Crebain in Dunland</t>
  </si>
  <si>
    <t>Defeat 100 Crebain in Dunland</t>
  </si>
  <si>
    <t>Defeat 100 Dunlendings in Dunland</t>
  </si>
  <si>
    <t>Defeat 200 Dunlendings in Dunland</t>
  </si>
  <si>
    <t>Defeat 100 Goblins in Dunland</t>
  </si>
  <si>
    <t>Defeat 200 Goblins in Dunland</t>
  </si>
  <si>
    <t>Defeat 100 Half-orcs in Dunland</t>
  </si>
  <si>
    <t>Defeat 200 Half-orcs in Dunland</t>
  </si>
  <si>
    <t>Defeat 100 Orcs in Dunland</t>
  </si>
  <si>
    <t>Defeat 200 Orcs in Dunland</t>
  </si>
  <si>
    <t>Slayer of the Dead</t>
  </si>
  <si>
    <t>Defeat 100 of the Dead in Dunland</t>
  </si>
  <si>
    <t>Slayer of the Dead (Advanced)</t>
  </si>
  <si>
    <t>Defeat 200 of the Dead in Dunland</t>
  </si>
  <si>
    <t>Uruk-hai Slayer</t>
  </si>
  <si>
    <t>Defeat 100 Uruk-hai in Dunland</t>
  </si>
  <si>
    <t>Uruk-hai Slayer (Advanced)</t>
  </si>
  <si>
    <t>Defeat 200 Uruk-hai in Dunland</t>
  </si>
  <si>
    <t>Defeat 100 Wargs in Dunland</t>
  </si>
  <si>
    <t>Defeat 200 Wargs in Dunland</t>
  </si>
  <si>
    <t>Exploring Nan Curunír</t>
  </si>
  <si>
    <t>Find 6 points of interest in Nan Curunir</t>
  </si>
  <si>
    <t>Exploring the Gravenwood</t>
  </si>
  <si>
    <t>Find 7 points of interest in the Gravenwood</t>
  </si>
  <si>
    <t>Exploring the Heathfells</t>
  </si>
  <si>
    <t>Find 7 points of interest in the Heathfells</t>
  </si>
  <si>
    <t>Exploring the Isendale</t>
  </si>
  <si>
    <t>Find 4 points of interest in the Isendale</t>
  </si>
  <si>
    <t>Complete 27 quests in Nan Curunir</t>
  </si>
  <si>
    <t>Quests in the Gravenwood</t>
  </si>
  <si>
    <t>Complete 24 quests in the Gravenwood</t>
  </si>
  <si>
    <t>Quests in the Heathfells</t>
  </si>
  <si>
    <t>Complete 27 quests in the Heathfells</t>
  </si>
  <si>
    <t>Quests in the Isendale</t>
  </si>
  <si>
    <t>Complete 30 quests in the Isendales</t>
  </si>
  <si>
    <t>Quests of Dunland</t>
  </si>
  <si>
    <t>Pilgrim of Dunland</t>
  </si>
  <si>
    <t>Complete all quests deeds in Dunland</t>
  </si>
  <si>
    <t>The Gatekeepers of Isengard</t>
  </si>
  <si>
    <t>Gatecrasher</t>
  </si>
  <si>
    <t>There is much to do while travelling through the wild lands of Dunland.</t>
  </si>
  <si>
    <t>Dunland is a large and wild land, inhabited by good and wicked folk alike. You should explore the many landmarks of Dunland.</t>
  </si>
  <si>
    <t>Carreglyn has many places to explore.</t>
  </si>
  <si>
    <t>Pren Gwydh, home of the city of Galtrev, has many places to explore.</t>
  </si>
  <si>
    <t>Starkmoor has many places to explore.</t>
  </si>
  <si>
    <t>The Bonevales has many places to explore.</t>
  </si>
  <si>
    <t>Dunbog has many places to explore. As you tread through the swamps, be careful to stop and smell the sulfur.</t>
  </si>
  <si>
    <t>Trum Dreng, home of the Stag-clan, has many places to explore.</t>
  </si>
  <si>
    <t>Undertake quests within the Bonevales.</t>
  </si>
  <si>
    <t>The wild creatures of Dunland pose a great threat to the people who try to survive in these harsh lands.</t>
  </si>
  <si>
    <t>Spying crebain serve Saruman as loyally as Orcs and Men, bearing messages to and fro, giving Isengard an advantage in the coming war.</t>
  </si>
  <si>
    <t>The evil Men of Dunland exist to give a bad reputation to the folk of these lands, good and bad alike.</t>
  </si>
  <si>
    <t>Wherever war and violence lash out, goblins are there to cackle while they reap the plunder from the chaos.</t>
  </si>
  <si>
    <t>Orcs are always evil, no matter whom they serve. The Orcs of Isengard are no better than those who come from Mordor.</t>
  </si>
  <si>
    <t>It is an evil sign when the Dead wake from their long slumber to walk the earth again.</t>
  </si>
  <si>
    <t>The mighty Uruk-hai are loyal only to Saruman. They are more clever and cruel than even the vile Orcs.</t>
  </si>
  <si>
    <t>Wargs hunt and howl in greater numbers as the shadows of evil stretch their dark fingers across all of Middle-earth.</t>
  </si>
  <si>
    <t>Nan Curunír has many places to explore.</t>
  </si>
  <si>
    <t>The Gravenwood has many places to explore.</t>
  </si>
  <si>
    <t>The Heathfells have many places to explore.</t>
  </si>
  <si>
    <t>Isendale has long been on the edge of border skirmishes between the Rohirrim and Dunlendings, and has many places to explore.</t>
  </si>
  <si>
    <t>There is much to be done to help the people of Dunland while war arises around them.</t>
  </si>
  <si>
    <t>Saruman has placed two of his most powerful servants to watch the gates of Isengard and destroy any who approach unannounced.</t>
  </si>
  <si>
    <t>Deeds of the Shire</t>
  </si>
  <si>
    <t>Complete 2 meta deeds and 4 quest deeds</t>
  </si>
  <si>
    <t>Explorer of the Shire</t>
  </si>
  <si>
    <t>Slayer of the Shire</t>
  </si>
  <si>
    <t>Complete 6 slayer deeds in the Shire</t>
  </si>
  <si>
    <t>The Farms of the Shire</t>
  </si>
  <si>
    <t>Find the 6 farms across the Shire</t>
  </si>
  <si>
    <t>The Sights of the Shire</t>
  </si>
  <si>
    <t>Find 6 points of interest in the Shire</t>
  </si>
  <si>
    <t>The Life of a Bounder</t>
  </si>
  <si>
    <t>Complete 15 quests in the Shire</t>
  </si>
  <si>
    <t>The Life of a Bounder (Advanced)</t>
  </si>
  <si>
    <t>Complete 40 quests in the Shire</t>
  </si>
  <si>
    <t>Complete 75 quests in the Shire</t>
  </si>
  <si>
    <t>No Place for Spoiled Pies</t>
  </si>
  <si>
    <t>Pie-runner</t>
  </si>
  <si>
    <t>Complete spoiled pies questline</t>
  </si>
  <si>
    <t>Restoring the Quick Post</t>
  </si>
  <si>
    <t>of the Quick Post</t>
  </si>
  <si>
    <t>Complete postmaster questline</t>
  </si>
  <si>
    <t>Shire Brew-master</t>
  </si>
  <si>
    <t>Shire Brewmaster</t>
  </si>
  <si>
    <t>Assist the 5 Innkeepers</t>
  </si>
  <si>
    <t>Bounders-friend</t>
  </si>
  <si>
    <t>Defeat 30 brigands in the Shire</t>
  </si>
  <si>
    <t>Defeat 60 brigands in The Shire</t>
  </si>
  <si>
    <t>Protector of the Shire</t>
  </si>
  <si>
    <t>Defeat 30 goblins in The Shire</t>
  </si>
  <si>
    <t>Defeat 60 goblins in The Shire</t>
  </si>
  <si>
    <t>Harvest-fly Slayer</t>
  </si>
  <si>
    <t>Crop-saviour</t>
  </si>
  <si>
    <t>Defeat 20 harvest-flies in The Shire</t>
  </si>
  <si>
    <t>Harvest-fly Slayer (Advanced)</t>
  </si>
  <si>
    <t>Defeat 40 harvest-flies in The Shire</t>
  </si>
  <si>
    <t>Slug-slayer</t>
  </si>
  <si>
    <t>Slug-squasher</t>
  </si>
  <si>
    <t>Defeat 20 slugs in The Shire</t>
  </si>
  <si>
    <t>Slug-slayer (Advanced)</t>
  </si>
  <si>
    <t>Defeat 40 slugs in The Shire</t>
  </si>
  <si>
    <t>Spider-sting</t>
  </si>
  <si>
    <t>Defeat 20 spiders in The Shire</t>
  </si>
  <si>
    <t>Defeat 40 spiders in The Shire</t>
  </si>
  <si>
    <t>Fur-cutter</t>
  </si>
  <si>
    <t>Defeat 30 wolves in The Shire</t>
  </si>
  <si>
    <t>Defeat 60 wolves in The Shire</t>
  </si>
  <si>
    <t>There is much to do while travelling through the lands of the Shire.</t>
  </si>
  <si>
    <t>Explore the historical and cultural places as well as the farmsteads that can be found throughout the Shire.</t>
  </si>
  <si>
    <t>There are many villainous monsters roaming the Shire, and the Free Peoples must do their part to slay them.</t>
  </si>
  <si>
    <t>The pastoral peace of the Shire presents travellers with an excellent opportunity to explore its historical and cultural places.</t>
  </si>
  <si>
    <t>Meet the needs of a very large number of Shire-folk.</t>
  </si>
  <si>
    <t>Recover Holly Hornblower's spoiled pies</t>
  </si>
  <si>
    <t>Restore the good name of the Quick Post service.</t>
  </si>
  <si>
    <t>Preparations for the Four Farthings Brewing-moot are complete!</t>
  </si>
  <si>
    <t>Defeat brigands in the Shire.</t>
  </si>
  <si>
    <t>Defeat many brigands in the Shire.</t>
  </si>
  <si>
    <t>Defeat goblins in the Shire.</t>
  </si>
  <si>
    <t>Defeat many goblins in the Shire.</t>
  </si>
  <si>
    <t>Defeat many harvest-flies in the Shire.</t>
  </si>
  <si>
    <t>Defeat slugs in the Shire.</t>
  </si>
  <si>
    <t>Defeat many slugs in the Shire.</t>
  </si>
  <si>
    <t>Defeat spiders in the Shire.</t>
  </si>
  <si>
    <t>Defeat many spiders in the Shire.</t>
  </si>
  <si>
    <t>Defeat wolves within the Shire.</t>
  </si>
  <si>
    <t>Slay many wolves within the Shire.</t>
  </si>
  <si>
    <t>Deeds of Bree-land</t>
  </si>
  <si>
    <t>Explorer of Bree-land</t>
  </si>
  <si>
    <t>Complete 3 explorer deeds and 3 lore deeds</t>
  </si>
  <si>
    <t>Slayer of Bree-land</t>
  </si>
  <si>
    <t>Complete 8 slayer deeds in Bree-land</t>
  </si>
  <si>
    <t>The Barrow-downs</t>
  </si>
  <si>
    <t>Find points of interest in the Barrow Downs</t>
  </si>
  <si>
    <t>The Old Forest</t>
  </si>
  <si>
    <t>Find points of interest in The Old Forest</t>
  </si>
  <si>
    <t>Find points of interest in Bree-land</t>
  </si>
  <si>
    <t>Bree-land Adventurer</t>
  </si>
  <si>
    <t>Complete 15 quests in Bree-land</t>
  </si>
  <si>
    <t>Bree-land Adventurer (Advanced)</t>
  </si>
  <si>
    <t>Complete 30 quests in Bree-land</t>
  </si>
  <si>
    <t>Bree-land Adventurer (Final)</t>
  </si>
  <si>
    <t>Complete 45 quests in Bree-land</t>
  </si>
  <si>
    <t>Flowers of the Old Forest</t>
  </si>
  <si>
    <t>Find and use the flowers of the Entwives</t>
  </si>
  <si>
    <t>The History of the Dúnedain</t>
  </si>
  <si>
    <t>Find and use the Dunedain relics</t>
  </si>
  <si>
    <t>Lore of the Cardolan Prince</t>
  </si>
  <si>
    <t>Collect journal of the Cardolan Prince</t>
  </si>
  <si>
    <t>One Thing Drives Out Another</t>
  </si>
  <si>
    <t>Reminder</t>
  </si>
  <si>
    <t>Reach level 65 and check mail</t>
  </si>
  <si>
    <t>Barghest-slayer</t>
  </si>
  <si>
    <t>Barrow-downs Hunter</t>
  </si>
  <si>
    <t>Defeat 30 barghests in the Barrow Downs</t>
  </si>
  <si>
    <t>Barghest-slayer (Advanced)</t>
  </si>
  <si>
    <t>Defeat 60 barghests in the Barrow Downs</t>
  </si>
  <si>
    <t>Bree-land Woodsman</t>
  </si>
  <si>
    <t>Root-hewer</t>
  </si>
  <si>
    <t>Defeat 20 awakened trees in The Old Forest</t>
  </si>
  <si>
    <t>Bree-land Woodsman (Advanced)</t>
  </si>
  <si>
    <t>Defeat 40 awakened trees in The Old Forest</t>
  </si>
  <si>
    <t>Watcher of Roads</t>
  </si>
  <si>
    <t>Defeat 30 brigands in Bree-land</t>
  </si>
  <si>
    <t>Defeat 60 brigands in Bree-land</t>
  </si>
  <si>
    <t>Brood-hunter</t>
  </si>
  <si>
    <t>Defeat 30 Barrow-spiders in the Barrow of Taradan</t>
  </si>
  <si>
    <t>Brood-hunter (Advanced)</t>
  </si>
  <si>
    <t>Defeat 60 Barrow-spiders in the Barrow of Taradan</t>
  </si>
  <si>
    <t>Grave-digger</t>
  </si>
  <si>
    <t>Defeat 50 Barrow Wardens in Haudh Iarchith</t>
  </si>
  <si>
    <t>Grave-digger (Advanced)</t>
  </si>
  <si>
    <t>Defeat 100 Barrow Wardens in Haudh Iarchith</t>
  </si>
  <si>
    <t>Neekerbreeker-slayer</t>
  </si>
  <si>
    <t>Shell-breaker</t>
  </si>
  <si>
    <t>Defeat 30 neekerbreekers in Bree-land</t>
  </si>
  <si>
    <t>Neekerbreeker-slayer (Advanced)</t>
  </si>
  <si>
    <t>Defeat 60 neekerbreekers in Bree-land</t>
  </si>
  <si>
    <t>Nemesis of the Fallen</t>
  </si>
  <si>
    <t>Defeat 50 Barrow-spirits in Haudh Iarchith</t>
  </si>
  <si>
    <t>Nemesis of the Fallen (Advanced)</t>
  </si>
  <si>
    <t>Defeat 100 Barrow-spirits in Haudh Iarchith</t>
  </si>
  <si>
    <t>Defender of Bree-land</t>
  </si>
  <si>
    <t>Defeat 30 orcs in Bree-land</t>
  </si>
  <si>
    <t>Defeat 60 orcs in Bree-land</t>
  </si>
  <si>
    <t>Sickle-fly Slayer</t>
  </si>
  <si>
    <t>Fly-swatter</t>
  </si>
  <si>
    <t>Defeat 20 sickle-flies in Bree-land</t>
  </si>
  <si>
    <t>Sickle-fly Slayer (Advanced)</t>
  </si>
  <si>
    <t>Defeat 40 sickle-flies in Bree-land</t>
  </si>
  <si>
    <t>Spider-foe</t>
  </si>
  <si>
    <t>Defeat 30 spiders in Bree-land</t>
  </si>
  <si>
    <t>Defeat 60 spiders in Bree-land</t>
  </si>
  <si>
    <t>Bane of the Barrows</t>
  </si>
  <si>
    <t>Defeat 30 wights in the Barrow Downs</t>
  </si>
  <si>
    <t>Defeat 60 wights in Barrow Downs</t>
  </si>
  <si>
    <t>Executioner of the Wicked</t>
  </si>
  <si>
    <t>Defeat the 6 leaders of the Barrow Downs</t>
  </si>
  <si>
    <t>There is much to do while travelling through the lands of Bree-land.</t>
  </si>
  <si>
    <t>Explore the Barrow-downs, the forbidding Old Forest, and the ruins of old Arnor scattered all across Bree-land.</t>
  </si>
  <si>
    <t>There are many villainous monsters roaming Bree-land, and the Free Peoples must do their part to slay them.</t>
  </si>
  <si>
    <t>Danger presses upon Bree-land from all sides, foreshadowing the ascension of a great darkness. You are called to stand against the Shadow. Your efforts on behalf of Bree-land will be rewarded.</t>
  </si>
  <si>
    <t>Danger presses upon Bree-land from all sides, foreshadowing the ascension of a great darkness. You are called to stand against the Shadow. Your continued efforts on behalf of Bree-land will be rewarded.</t>
  </si>
  <si>
    <t>Danger presses upon Bree-land from all sides, foreshadowing the ascension of a great darkness. You are called to stand against the Shadow. Your extraordinary efforts on behalf of Bree-land will be rewarded.</t>
  </si>
  <si>
    <t>Explore the history of the Dúnedain Rangers of the North.</t>
  </si>
  <si>
    <t>Find pages of the Journal of Cardolan lost within the Barrow-downs.</t>
  </si>
  <si>
    <t>Barliman Butterbur had a letter to send you, but he misplaced it. One thing drives out another, after all! Now that he has remembered, he hopes his oversight will not cause trouble.</t>
  </si>
  <si>
    <t>The vile Barghests, bred down from wild hounds and twisted to evil by the Dark Lord Sauron, often range where the Dead roam. You are called to drive the Barghests from the Barrow-downs.</t>
  </si>
  <si>
    <t>The evil spider Gwigon has made its lair amongst the twisting barrow of Taradan, and there her brood multiplies. They seek to ensnare any living thing foolish enough to wander in amongst the bones and dust of long-fallen princes.</t>
  </si>
  <si>
    <t>The evil spider Gwigon has made her lair among the twisting barrow of Taradan, and there her brood multiplies. They seek to ensnare any living thing foolish enough to wander in among the bones and dust of long-fallen princes.</t>
  </si>
  <si>
    <t>The recently unsealed barrows have been found to be inhabited by hateful Barrow-spirits. Those who fight to defeat these spirits and return them to the final rest they have escaped will be recognized by the grateful folk of Bree-land.</t>
  </si>
  <si>
    <t>A company of Orcs has passed into Bree-land from the North Downs, ravaging the countryside and razing farms. The advance of the Orcs out of the North must be brought to a halt.</t>
  </si>
  <si>
    <t>Strange, monstrous spiders have crept into Bree-land from the dark corners of Mirkwood, beyond the Misty Mountains in the east. Your courage will be tested against the spider infestation spreading through the forests and marshes of Bree-land.</t>
  </si>
  <si>
    <t>Long ago, the Barrow-downs fell under a shadow of evil, and the Witch-king sent fell spirits out of Angmar and Rhudaur to stir the bones of the dead which lay beneath the green mounds. Something has disturbed the Dead that Walk, and you must lay their bones to rest.</t>
  </si>
  <si>
    <t>Among the rotting horrors of the Barrow-downs, a gathering of corrupt and evil creatures holds sway over a black court. You must find and slay each of these evil abominations if there is to be any hope of wresting the grip of darkness from this once-hallowed place.</t>
  </si>
  <si>
    <t>Save Index</t>
  </si>
  <si>
    <t>Defender of the Halls</t>
  </si>
  <si>
    <t>Guardian of Ered Luin</t>
  </si>
  <si>
    <t>Feather-foe</t>
  </si>
  <si>
    <t>Web-slasher</t>
  </si>
  <si>
    <t>Wolf-tamer</t>
  </si>
  <si>
    <t>Bog-hunter</t>
  </si>
  <si>
    <t>Wing-cutter</t>
  </si>
  <si>
    <t>Goblin-hewer</t>
  </si>
  <si>
    <t>Champion of the Lone-lands</t>
  </si>
  <si>
    <t>Spider-bane</t>
  </si>
  <si>
    <t>Troll-beater</t>
  </si>
  <si>
    <t>Enemy of the Dead</t>
  </si>
  <si>
    <t>Treasure Seeker of The North Downs</t>
  </si>
  <si>
    <t>Roving Defender of The North Downs</t>
  </si>
  <si>
    <t>Cleaver of Goblins</t>
  </si>
  <si>
    <t>Foe of Night</t>
  </si>
  <si>
    <t>Troll-hewer</t>
  </si>
  <si>
    <t>Warg-foe</t>
  </si>
  <si>
    <t>Chitin-smasher</t>
  </si>
  <si>
    <t>Tail-cleaver</t>
  </si>
  <si>
    <t>Worm-carver</t>
  </si>
  <si>
    <t>LORE</t>
  </si>
  <si>
    <t>NAME</t>
  </si>
  <si>
    <t>Name</t>
  </si>
  <si>
    <t>The Life of a Bounder (final)</t>
  </si>
  <si>
    <t>Treasure of The North Downs</t>
  </si>
  <si>
    <t>Treasure of The Misty Mountains</t>
  </si>
  <si>
    <t>The Barrow-downs are south-west of Bree-town. For many generations the Dúnedain of Cardolan buried their dead within the Downs, until the Great Plague destroyed the last vestiges of Cardolan, and spirits from Angmar claimed the barrows. Now only the most brave -- or most foolhardy -- dare venture therein.</t>
  </si>
  <si>
    <t>The Old Forest lies on the border between the Shire and Bree-land. For years beyond memory it has been a forbidding place, which Men and hobbits alike have shunned. Hobbit-tales tell that the trees are aware and can move of their own accord.</t>
  </si>
  <si>
    <t>Old tales tell of eight Entwives who passed from the south into the Old Forest, never to be seen again. Could they be true?</t>
  </si>
  <si>
    <t>Legends of the Old Forest abound. It is a place of fear and malevolent spirit. Some dark will fills the trees with a hatred of all that goes on two legs. It is up to you to quell the Forest's malevolent spirit.</t>
  </si>
  <si>
    <t>Many bands of brigands roam the wilds of Bree-land, waylaying travellers and bullying the inhabitants of Bree and the towns surrounding it. It is up to you to counter the threat the brigands pose to the inhabitants of Bree-land.</t>
  </si>
  <si>
    <t>The Midgewater Marshes are home to the Neekerbreekers, a variety of annoying insect that has recently become hostile, following the passage of Black Riders from the East. You are called to halt the plague of Neekerbreekers.</t>
  </si>
  <si>
    <t>With the passing of Black Riders from the East, the disease-bearing sickle-flies of the Midgewater Marshes have begun to breed more rapidly, threatening to spread contagion among the inhabitants of Bree-land. You are tasked with ending the threat of the sickle-flies' plague.</t>
  </si>
  <si>
    <t>The scent of grave-soil lingers ever present in the air of the Barrow-downs, offering constant reminder of how many lay buried within its twisting corridors -- though it seems now that few of them lay resting as they were meant to....</t>
  </si>
  <si>
    <t>The recently unsealed barrows have been found to be inhabited by hateful Barrow-spirits. Those who fight to defeat these spirits and return them to the final rest they have somehow escaped will be recognized by the grateful folk of Bree-land.</t>
  </si>
  <si>
    <t>Farming represents the heart of the Shire, and farmsteads can be found throughout -- the largest of which surround the town of Michel Delving.</t>
  </si>
  <si>
    <t>Defeat harvest-flies in the Shire.</t>
  </si>
  <si>
    <t>Search out the strongholds of the Dourhand brigands.</t>
  </si>
  <si>
    <t>Complete 30 Ered Luin quests.</t>
  </si>
  <si>
    <t>Complete 20 Ered Luin quests.</t>
  </si>
  <si>
    <t>Complete 10 quests in Ered Luin.</t>
  </si>
  <si>
    <t>Defeat brigands in Ered Luin.</t>
  </si>
  <si>
    <t>Defeat many goblins in Ered Luin.</t>
  </si>
  <si>
    <t>Defeat goblins in Ered Luin.</t>
  </si>
  <si>
    <t>Defeat many hendrevail in Ered Luin.</t>
  </si>
  <si>
    <t>Defeat hendrevail in Ered Luin.</t>
  </si>
  <si>
    <t>Defeat spiders in Ered Luin.</t>
  </si>
  <si>
    <t>Defeat many wolves in Ered Luin.</t>
  </si>
  <si>
    <t>Defeat wolves in Ered Luin.</t>
  </si>
  <si>
    <t>Many wild beasts stalk the ruins of Sarnúr, but these creatures have been enslaved or twisted to the will of Angmar through the cunning devices of the goblins, who breed and cruelly torment them. Many now act as spies and guards for the Dourhands and must be destroyed, lest they be unleashed into the lands of Ered Luin to wreak mischief and havoc upon its peoples.</t>
  </si>
  <si>
    <t>Explore the ruins scattered in and around the Fields of Fornost</t>
  </si>
  <si>
    <t>Defeat many shades in the North Downs.</t>
  </si>
  <si>
    <t>Defeat shades in the North Downs.</t>
  </si>
  <si>
    <t>Defeat many trolls in the North Downs.</t>
  </si>
  <si>
    <t>Defeat trolls in the North Downs.</t>
  </si>
  <si>
    <t>Defeat many Wargs in the North Downs.</t>
  </si>
  <si>
    <t>Defeat Wargs in the North Downs.</t>
  </si>
  <si>
    <t>Defeat worms in the North Downs and Ram Dúath.</t>
  </si>
  <si>
    <t>Find ancient treasure in The North Downs.</t>
  </si>
  <si>
    <t>Defeat worms in the Trollshaws</t>
  </si>
  <si>
    <t>Few know the full extent of the depths of Goblin-town, and those who have experienced them most likely died therin as slaves to cruel goblin-overseers. The goblins themselves may not know all the ways, for the deepest passages extend far into the heart of the Misty Mountains where dark and unseen terrors lie, and the goblins will not brave these passages unless driven or enraged.</t>
  </si>
  <si>
    <t>While most folks sensibly stay home and tend to fields and shops, some hardy adventurers are drawn to the most inhospitable and difficult places in Middle-earth. Few such places pose so great a challenge as the stretch of the Misty Mountains surrounding the region of the High Pass, which is fraught with hazards -- both natural and otherwise -- to test the most rugged individuals.</t>
  </si>
  <si>
    <t>Travellers have long told tales of the mighty and capricious giants that inhabit the cold peaks of the Misty Mountains. You must seek out their places for yourself however, for there are few who have seen them left to tell you the way.</t>
  </si>
  <si>
    <t>How strange...scattered throughout the warrens of Goblin-town seem to be a set of old, well-worn brass buttons, as if lost from a Hobbit's waistcoat. How in the world did such things come to be in these dark and twisted tunnels?</t>
  </si>
  <si>
    <t>Perform many valiant deeds within the snows of the Misty Mountains.</t>
  </si>
  <si>
    <t>Find lost treasure in The Misty Mountains.</t>
  </si>
  <si>
    <t>Once the capital of the North, Evendim has nonetheless always had its wild places and mysteries -- and those have grown stranger and more dangerous still in the long years since Annúminas was abandoned. Far across the waters of lake Evendim lie lands long unexplored by Men.</t>
  </si>
  <si>
    <t>There are many villainous monsters roaming Evendim, and the Free Peoples must do their part to slay them.</t>
  </si>
  <si>
    <t>No-one seems to know where the allegiance of the giants lies -- indeed, it seems likely that they serve none but themselves given their capricious nature. Nevertheless, should these lands fall to the Enemy, the giants would doubtless be pressed into his service as terrible soldiers.</t>
  </si>
  <si>
    <t>A tribe of Stone-giants appears to have taken up residence in the western hills above Evendim. While not so great in stature as their legendary cousins in the Misty Mountains, they are nevertheless powerful opponents when aroused and more than a match for any lone soldier.</t>
  </si>
  <si>
    <t>It seems that the goblins in southern Evendim have not yet come in great numbers, perhaps they are only here to harry the folk of the Shire and distract the Rangers from more important goals elsewhere? Nonetheless, the goblins use deep tunnels to move about beneath the sight of the keenest-eyed scout, so they can come forth suddenly in great numbers to wreak havoc upon the unprepared.</t>
  </si>
  <si>
    <t>The scourge of the goblins appears to be everywhere these days, even on the borders of the Shire itself. Rumour has it that in Evendim a new breed of the foul creatures can be found in the odd-looking Boggarts -- cowardly snivelling things that hunt in packs to bring down their prey.</t>
  </si>
  <si>
    <t>Your efforts within Annúminas have not gone unnoticed by the Rangers. Because of your unceasing aid in the defence of the City of the Kings, they have bestowed upon you the title of Warden.</t>
  </si>
  <si>
    <t>Find ancient treasure in Evendim.</t>
  </si>
  <si>
    <t>Even in the blasted wastes of Angmar, there remain a few small bastions of resistance and valour to strive against the darkness. These outposts and camps lie hidden and well-defended in the hills of this dark land, lending aid to those who would take up arms against the powers in Carn Dûm.</t>
  </si>
  <si>
    <t>The ancient fortress of the Witch-king of Angmar is rumoured to be surrounded by eight dread towers within which his lieutenants resided during the long war with Arnor, weaving their dread magic there against the forces of the West.</t>
  </si>
  <si>
    <t>Defeat many trolls in Angmar.</t>
  </si>
  <si>
    <t>Defeat trolls in Angmar.</t>
  </si>
  <si>
    <t>Defeat many wights in Angmar.</t>
  </si>
  <si>
    <t>Defeat wights in Angmar.</t>
  </si>
  <si>
    <t>Find ancient treasure in Angmar.</t>
  </si>
  <si>
    <t>Explorer the brutal wilderness of Forochel.</t>
  </si>
  <si>
    <t>The Lossoth of Forochel are engaged in a constant struggle against their enemies the Gauredain, against the savage northern wild-life, and against the elements themselves. While one might expect them to receive help gratefully, this constant hardship has also bred a strong independence among their people -- it will take a great deal of effort to win them over to the cause of the Free Peoples of Eriador.</t>
  </si>
  <si>
    <t>The attempts by the Dourhands to claim a legitimate descent from the Dwarf-lords of old seems futile at this point, as their dark alliance with Angmar becomes more common knowledge among the dwarves of Middle-earth -- but if anything, this turn of events has only made them more dangerous and desperate, as they now fight for the very survival of their misguided house.</t>
  </si>
  <si>
    <t>If there is the slightest trace of a once-living spirit within the grim, it would seem that it is not enough to show any sign of compassion or mercy. At the slightest sign of warmth or life they strike, seemingly intent on snuffing it out in a howling assault of hail and hatred.</t>
  </si>
  <si>
    <t>The Gauredain believe that the grims are the wandering souls of those among their people who were cast out for their cowardice, damned to eternally wander the frozen snow-fields after they froze to death in the ice. Those few among the wise who know of these creatures, however, suspect that they are more likely fell spirits left wandering the northern wastes long after the fall of their ancient Dark Lord.</t>
  </si>
  <si>
    <t>Find ancient treasure in Forochel.</t>
  </si>
  <si>
    <t>Explore the blasted wastes with bastions of resistance well-hidden among the hills of this dark land, and the great road that leads to the ancient fortresses of the Witch-king of Angmar.</t>
  </si>
  <si>
    <t>Defeat half-orcs in Eregion.</t>
  </si>
  <si>
    <t>Defeat lizards and crawlers in Eregion.</t>
  </si>
  <si>
    <t>You have put forth your best efforts to protect the peoples of Enedwaith against the evils which arose in their land.</t>
  </si>
  <si>
    <t>Rangers of the North, kinsmen of Aragorn son of Arathorn, have ridden forth to their chieftain's aid. As they pass south to Rohan, scout the way ahead for the best roads.</t>
  </si>
  <si>
    <t>The clansmen of the Uch-lûth have many outlying farmsteads, though they have come under attack by invaders from the South.</t>
  </si>
  <si>
    <t>The Grey Company rides to the aid of their chieftain Aragorn in Rohan. While travelling through the sparsely inhabited region of Enedwaith, they uncover many strange mysteries.</t>
  </si>
  <si>
    <t>Defeat Cuthraul and Elhudan in Enedwaith.</t>
  </si>
  <si>
    <t>Defeat many Dunlendings in Enedwaith.</t>
  </si>
  <si>
    <t>Defeat Dunlendings in Enedwaith.</t>
  </si>
  <si>
    <t>Defeat many giants in Enedwaith.</t>
  </si>
  <si>
    <t>Defeat giants in Enedwaith.</t>
  </si>
  <si>
    <t>Defeat many gwiber in Enedwaith.</t>
  </si>
  <si>
    <t>Defeat gwiber in Enedwaith.</t>
  </si>
  <si>
    <t>Defeat many half-orcs in Enedwaith.</t>
  </si>
  <si>
    <t>Defeat half-orcs in Enedwaith.</t>
  </si>
  <si>
    <t>Defeat many wolves and Shadow-wolves in Enedwaith.</t>
  </si>
  <si>
    <t>Defeat wolves and Shadow-wolves in Enedwaith.</t>
  </si>
  <si>
    <t>Defeat many Wood-trolls in Enedwaith.</t>
  </si>
  <si>
    <t>Defeat Wood-trolls in Enedwaith.</t>
  </si>
  <si>
    <t>While most of the Stoors of Maur Tulhau are master farmers and expert hunters, a few choose to make their living fishing.</t>
  </si>
  <si>
    <t>When Smaug threw down the dwarves of Erebor, Thrór and his family and many of their subjects escaped south, eventually crossing through Dunland and north to the Blue Mountains.</t>
  </si>
  <si>
    <t>It is said that the hobbits of the Shire originated east of the Misty Mountains and that after crossing the Misties, a family of Stoors settled in Enedwaith.</t>
  </si>
  <si>
    <t>While patrolling the Gloomglens, you were amazed to find items clearly belonging to hobbit-folk, however rustic.</t>
  </si>
  <si>
    <t>The Stoors of Maur Tulhau pride themselves as farmers, using only the finest boar-droppings as fertilizer and marigolds around their gardens to ward off pesky animals.</t>
  </si>
  <si>
    <t>The road leading to Nar's Peak is a long and arduous one.</t>
  </si>
  <si>
    <t>Undertake quests within Carreglyn.</t>
  </si>
  <si>
    <t>Undertake quests within Pren Gwydh.</t>
  </si>
  <si>
    <t>Undertake quests within Dunbog.</t>
  </si>
  <si>
    <t>Undertake quests within the Starkmoor.</t>
  </si>
  <si>
    <t>Undertake quests within Trum Dreng.</t>
  </si>
  <si>
    <t>Undertake quests within the Gravenwood.</t>
  </si>
  <si>
    <t>Undertake quests within the Heathfells.</t>
  </si>
  <si>
    <t>Undertake quests within the Isendale.</t>
  </si>
  <si>
    <t>There are many villainous monsters roaming Dunland, and the Free Peoples must do their part to slay them.</t>
  </si>
  <si>
    <t>The half-orcs in Dunland all hail from Isengard, where they strive to carry out Saruman's plan to oppress his neighbours.</t>
  </si>
  <si>
    <t>The Ruins of Bree-land</t>
  </si>
  <si>
    <t>Quests in Nan Curunir</t>
  </si>
  <si>
    <t>The ruins of old Arnor are scattered all across Bree-land. They remain a constant reminder of the ancient glories of the North Kingdom... and of the evil that destroyed it.</t>
  </si>
  <si>
    <t>Undertake quests within Nan Curunir.</t>
  </si>
  <si>
    <t>Saeradan, Amlan, and Andreg are searching the Gravenwood for clues to the whereabouts of the Old Woman of the Mountain. Help Andreg deal with the threats of the South Gravenwood.</t>
  </si>
  <si>
    <t>Min Level</t>
  </si>
  <si>
    <t>Max Level</t>
  </si>
  <si>
    <t>Continue meeting the needs of the Shire-folk.</t>
  </si>
  <si>
    <t>Satisfy the needs of the Shire-folk.</t>
  </si>
  <si>
    <t>Wildwood</t>
  </si>
  <si>
    <t>Category</t>
  </si>
  <si>
    <t>Deeds of the Wildwood</t>
  </si>
  <si>
    <t>Complete many deeds in the Wildwood.</t>
  </si>
  <si>
    <t>Complete: Explorer of the Wildwood, Quests of the Wildwood, Slayer of the Wildwood, and The League of the Wildwood</t>
  </si>
  <si>
    <t>Wild</t>
  </si>
  <si>
    <t>Missions: The Wildwood</t>
  </si>
  <si>
    <t>Aid the League of the Axe and the Woodcutter's Brotherhood and complete every mission in the Wildwood.</t>
  </si>
  <si>
    <t>Complete 'Mission: Attack on Cotfast', 'Mission: Locked Down', 'Mission: A Looming Collapse', 'Mission: Brooding in the Depths', 'Mission: Invaders on the Delf', 'Mission: The Menace of Sutwarden', 'Mission: Trouble on the Brandywine', 'Mission: The Trestlebridge Ambush', 'Mission: Assault on Trestlebridge', and 'Mission: Svalfang's Stand'.</t>
  </si>
  <si>
    <t>Defender of the Wildwood</t>
  </si>
  <si>
    <t>Explorer of the Wildwood</t>
  </si>
  <si>
    <t>Explore much of the Wildwood.</t>
  </si>
  <si>
    <t>Complete: Sites of the Wildwood, Flowers of the Wildwood</t>
  </si>
  <si>
    <t>Sites of the Wildwood</t>
  </si>
  <si>
    <t>Scout of the Forest</t>
  </si>
  <si>
    <t>Explore the many interesting locations to be found within the Wildwood.</t>
  </si>
  <si>
    <t>Find Trader's Wharf, Writhenset, East-delf, West-delf, Marl's Crossing, Hunter's Ledge, Helva's Edge, Blomley Sward, The Old Bluff-house, Overwine Hall, Norwarden, Sutwarden, Cotfast, and Gnawbone Pit.</t>
  </si>
  <si>
    <t>Flowers of the Wildwood</t>
  </si>
  <si>
    <t>Find Eyebright, Ragged Robin, Teasel, Speedwell, Shepherd's Purse, Wood Spurge, Yellow-rattle, and Knotted Thistle</t>
  </si>
  <si>
    <t>Smeller of Flowers</t>
  </si>
  <si>
    <t>Quests in the Wildwood</t>
  </si>
  <si>
    <t>Complete many quests in the Wildwood.</t>
  </si>
  <si>
    <t>Complete 30 quests in the Wildwood</t>
  </si>
  <si>
    <t>Slayer of the Wildwood</t>
  </si>
  <si>
    <t>Vanquisher of the Wildwood</t>
  </si>
  <si>
    <t>Defeat many enemies in the Wildwood.</t>
  </si>
  <si>
    <t>Complete: Wildwood Brigand-slayer (Advanced), Wildwood Big Game Slayer (Advanced), Wildwood Orc-kind Slayer (Advanced), and Wildwood Mission-slayer (Advanced)</t>
  </si>
  <si>
    <t>Wildwood Brigand-slayer (Advanced)</t>
  </si>
  <si>
    <t>Defeat many brigands in the Wildwood.</t>
  </si>
  <si>
    <t>Defeat 240 brigands in the Wildwood</t>
  </si>
  <si>
    <t>Wildwood Brigand-slayer</t>
  </si>
  <si>
    <t>Defeat 120 brigands in the Wildwood</t>
  </si>
  <si>
    <t>Wildwood Big Game Slayer (Advanced)</t>
  </si>
  <si>
    <t>Defeat many wolves, boars, bears, deer, and moose in the Wildwood.</t>
  </si>
  <si>
    <t>Defeat 400 of the big game animals in the Wildwood</t>
  </si>
  <si>
    <t>Defeat 200 of the big game animals in the Wildwood</t>
  </si>
  <si>
    <t>Wildwood Big Game Slayer</t>
  </si>
  <si>
    <t>Wildwood Orc-kind Slayer (Advanced)</t>
  </si>
  <si>
    <t>Defeat many Orcs, half-orcs, and goblins in the Wildwood.</t>
  </si>
  <si>
    <t>Defeat 240 Orcs, half-orcs, and goblins in the Wildwood</t>
  </si>
  <si>
    <t>Defeat 120 Orcs, half-orcs, and goblins in the Wildwood</t>
  </si>
  <si>
    <t>Wildwood Orc-kind Slayer</t>
  </si>
  <si>
    <t>Wildwood Mission Slayer</t>
  </si>
  <si>
    <t>Wildwood Mission Slayer (Intermediate)</t>
  </si>
  <si>
    <t>Wildwood Mission Slayer (Advanced)</t>
  </si>
  <si>
    <t>Defeat many foes during Missions in the Wildwood.</t>
  </si>
  <si>
    <t>Defeat 400 foes during Missions in the Wildwood</t>
  </si>
  <si>
    <t>Defeat 200 foes during Missions in the Wildwood</t>
  </si>
  <si>
    <t>Defeat 100 foes during Missions in the Wildwood</t>
  </si>
  <si>
    <t>The League of the Wildwood</t>
  </si>
  <si>
    <t>League of the Wildwood</t>
  </si>
  <si>
    <t>There is much to do in assisting those in the Wildwood.</t>
  </si>
  <si>
    <t>Complete: Ally to the League of the Axe, Kindred to the Woodcutter's Brotherhood</t>
  </si>
  <si>
    <t>Quests of the Wildwood</t>
  </si>
  <si>
    <t>Complete: Quests in the Wildwood, The League of the Axe, The Woodcutter's Brotherhood, and Missions: The Wildwood</t>
  </si>
  <si>
    <t>The League of the Axe</t>
  </si>
  <si>
    <t>The Woodcutter's Brotherhood</t>
  </si>
  <si>
    <t>Complete many quests for the League of the Axe.</t>
  </si>
  <si>
    <t>Complete 15 quests for the League of the Axe</t>
  </si>
  <si>
    <t>the Trapper</t>
  </si>
  <si>
    <t>Hidden Threats of the Wildwood</t>
  </si>
  <si>
    <t>Strong beasts and foes roam the Wildwood.</t>
  </si>
  <si>
    <t>Defeat Master of the Wild-wood, Lord of the Stone-den, Grand Old Wild-tusk, Hull the Wolf-hearted, Azdág, Lagshal Bone-cracker, Thraumak, Broghosh, Dulglok, and Drúhuk.</t>
  </si>
  <si>
    <t>Complete many quests for the Woodcutter's Brotherhood.</t>
  </si>
  <si>
    <t>Complete 15 quests for the Woodcutter's Brotherhood</t>
  </si>
  <si>
    <t>the Builder</t>
  </si>
  <si>
    <t>Woodcutter's Brotherhood</t>
  </si>
  <si>
    <t>Other</t>
  </si>
  <si>
    <t>Find the many interesting varieties of flowers within the Wildwood.</t>
  </si>
  <si>
    <t>ID</t>
  </si>
  <si>
    <t>Index Number</t>
  </si>
  <si>
    <t>MIN_LEVEL</t>
  </si>
  <si>
    <t>The Further Adventures of Bilbo Baggins</t>
  </si>
  <si>
    <t>Back Again</t>
  </si>
  <si>
    <t>Complete 10 chapters of The Further Adventures of Bilbo Baggins.</t>
  </si>
  <si>
    <t>Noted author and adventurer Bilbo Baggins intended to spend the rest of his days in the peace and quiet of Rivendell, home to Lord Elrond and haven of the Elves, but sometimes adventures come calling....</t>
  </si>
  <si>
    <t>Roving Defender of Evendim</t>
  </si>
  <si>
    <t>Seven swords have been stolen from Krúslë Lannan and must be returned to their proper resting place.</t>
  </si>
  <si>
    <t>Defeat Ufdrágh and Barashal</t>
  </si>
  <si>
    <t>The Angle of Mitheithel</t>
  </si>
  <si>
    <t>Deeds of the Angle</t>
  </si>
  <si>
    <t>Next:</t>
  </si>
  <si>
    <t>Steward of the Angle</t>
  </si>
  <si>
    <t>Defenders of The Angle</t>
  </si>
  <si>
    <t>Reclaimers of the Mountain-hold</t>
  </si>
  <si>
    <t>The Haban’akkâ of Thráin</t>
  </si>
  <si>
    <t>Complete 3 deeds</t>
  </si>
  <si>
    <t>There is much to do while adventuring in the Angle.</t>
  </si>
  <si>
    <t>Explorer of the Angle</t>
  </si>
  <si>
    <t>Scout of the Angle</t>
  </si>
  <si>
    <t>Complete 2 deeds</t>
  </si>
  <si>
    <t>Explore the sites and ruins of the Angle.</t>
  </si>
  <si>
    <t>Sites of the Angle</t>
  </si>
  <si>
    <t>Find the 5 sites in the Angle</t>
  </si>
  <si>
    <t>Explore the points of interests within the Angle.</t>
  </si>
  <si>
    <t>Enemies of the Angle</t>
  </si>
  <si>
    <t>Explore the enemy encampments found within the Angle.</t>
  </si>
  <si>
    <t>Find the 4 enemy encampments in the Angle</t>
  </si>
  <si>
    <t>Quests of the Angle</t>
  </si>
  <si>
    <t>Complete many quests in the Angle.</t>
  </si>
  <si>
    <t>Complete 25 quests in the Angle</t>
  </si>
  <si>
    <t>Hero of the Angle</t>
  </si>
  <si>
    <t>Slayer of the Angle</t>
  </si>
  <si>
    <t>The Angle hosts a variety of dangerous creatures and enemies.</t>
  </si>
  <si>
    <t>Complete 4 deeds</t>
  </si>
  <si>
    <t>Protector of the Angle</t>
  </si>
  <si>
    <t>Beast-slayer of the Angle (Advanced)</t>
  </si>
  <si>
    <t>Defeat many beasts in the Angle.</t>
  </si>
  <si>
    <t>Defeat 160 beasts in the Angle</t>
  </si>
  <si>
    <t>Beast-slayer of the Angle</t>
  </si>
  <si>
    <t>Defeat 80 beasts in the Angle</t>
  </si>
  <si>
    <t>Dead-slayer of the Angle (Advanced)</t>
  </si>
  <si>
    <t>Defeat many of the Dead in the Angle.</t>
  </si>
  <si>
    <t>Defeat 80 of the Dead in the Angle</t>
  </si>
  <si>
    <t>Dead-slayer of the Angle</t>
  </si>
  <si>
    <t>Defeat 40 of the Dead in the Angle</t>
  </si>
  <si>
    <t>Evil Man Slayer of the Angle (Advanced)</t>
  </si>
  <si>
    <t>Defeat many evil Men in the Angle.</t>
  </si>
  <si>
    <t>Defeat 120 evil Men in the Angle</t>
  </si>
  <si>
    <t>Evil Man Slayer of the Angle</t>
  </si>
  <si>
    <t>Defeat 60 evil Men in the Angle</t>
  </si>
  <si>
    <t>Orc-kind Slayer of the Angle (Advanced)</t>
  </si>
  <si>
    <t>Defeat many Orc-kind in the Angle.</t>
  </si>
  <si>
    <t>Defeat 160 Orc-kind in the Angle</t>
  </si>
  <si>
    <t>Orc-kind Slayer of the Angle</t>
  </si>
  <si>
    <t>Defeat 80 Orc-kind in the Angle</t>
  </si>
  <si>
    <t>The Yonder-watch</t>
  </si>
  <si>
    <t>Deeds of Yondershire</t>
  </si>
  <si>
    <t>Complete many deeds in Yondershire.</t>
  </si>
  <si>
    <t>Complete 3 meta deeds</t>
  </si>
  <si>
    <t>Honourary Bounder</t>
  </si>
  <si>
    <t>Sites of Yondershire</t>
  </si>
  <si>
    <t>Explore the many interesting locations to be found within Yondershire.</t>
  </si>
  <si>
    <t>Explorer of Yondershire</t>
  </si>
  <si>
    <t>Discover 9 interesting locations.</t>
  </si>
  <si>
    <t>Quests of Yondershire</t>
  </si>
  <si>
    <t>Complete many quests in Yondershire.</t>
  </si>
  <si>
    <t>Complete 50 quests in Yondershire</t>
  </si>
  <si>
    <t>Friend of Hobbits</t>
  </si>
  <si>
    <t>Slayer of Yondershire</t>
  </si>
  <si>
    <t>Defeat many enemies in Yondershire.</t>
  </si>
  <si>
    <t>Beast-slayer of Yondershire (Advanced)</t>
  </si>
  <si>
    <t>Defeat many beasts in Yondershire.</t>
  </si>
  <si>
    <t>Beast-slayer of Yondershire</t>
  </si>
  <si>
    <t>Defeat 100 beasts in Yondershire</t>
  </si>
  <si>
    <t>Defeat 200 beasts in Yondershire</t>
  </si>
  <si>
    <t>Enemies of Yondershire (Advanced)</t>
  </si>
  <si>
    <t>Enemies of Yondershire</t>
  </si>
  <si>
    <t>Defeat many foes of the hobbits in Yondershire.</t>
  </si>
  <si>
    <t>Defeat 200 foes of the hobbits in Yondershire</t>
  </si>
  <si>
    <t>Defeat 100 foes of the hobbits in Yondershire</t>
  </si>
  <si>
    <t>Protector of Yondershire</t>
  </si>
  <si>
    <t>Complete 3 advanced slayer deeds</t>
  </si>
  <si>
    <t>Insect-slayer of Yondershire (Advanced)</t>
  </si>
  <si>
    <t>Defeat many insects in Yondershire.</t>
  </si>
  <si>
    <t>Defeat 160 insects in Yondershire</t>
  </si>
  <si>
    <t>Defeat 60 insects in Yondershire</t>
  </si>
  <si>
    <t>Insect-slayer of Yondershire</t>
  </si>
  <si>
    <t>The Quick Post of Yondershire</t>
  </si>
  <si>
    <t>Officer of the Post</t>
  </si>
  <si>
    <t>With routes extending into the Yondershire, the Quick Post must maintain its good reputation.</t>
  </si>
  <si>
    <t>Discover evidence to subvert the Quick Post and service 6 Yondershire post routes.</t>
  </si>
  <si>
    <t>Yondershire</t>
  </si>
  <si>
    <t>Defeat many cuthraul and elhudan in Enedwaith.</t>
  </si>
  <si>
    <t>Further Adventures</t>
  </si>
  <si>
    <t>The Further Adventures of Elladan and Elrohir</t>
  </si>
  <si>
    <t>As unrest begins to spread into Eriador, Lord Elrond entrusts his sons, Elladan and Elrohir, with a secret errand that will take them to Lothlórien. The twins are no strangers to adventure, but even the most seasoned of travellers cannot completely avoid trouble.</t>
  </si>
  <si>
    <t>Complete 5 chapters of The Further Adventures of Elladan and Elrohir.</t>
  </si>
  <si>
    <t>Brothers' Keeper</t>
  </si>
  <si>
    <t>Swanfleet</t>
  </si>
  <si>
    <t>Deeds of Swanfleet</t>
  </si>
  <si>
    <t>Marchwarden of Swanfleet</t>
  </si>
  <si>
    <t>Complete deeds in Swanfleet.</t>
  </si>
  <si>
    <t>Quests of Swanfleet</t>
  </si>
  <si>
    <t>Defender of Swanfleet</t>
  </si>
  <si>
    <t>Complete quests in Swanfleet.</t>
  </si>
  <si>
    <t>Tales of Swanfleet (Final)</t>
  </si>
  <si>
    <t>For many years, the humble folk of Swanfleet dwelt in relative peace, but now new enemies bearing a strange mark encroach upon the ruins of the ancient realm of the Gwaith-i-Mírdain.</t>
  </si>
  <si>
    <t>Complete 30 quests in Swanfleet</t>
  </si>
  <si>
    <t>Tales of Swanfleet (Advanced)</t>
  </si>
  <si>
    <t>Complete 20 quests in Swanfleet</t>
  </si>
  <si>
    <t>Tales of Swanfleet</t>
  </si>
  <si>
    <t>Complete 10 quests in Swanfleet</t>
  </si>
  <si>
    <t>Explorer of Swanfleet</t>
  </si>
  <si>
    <t>Explore Swanfleet.</t>
  </si>
  <si>
    <t>Dwellers of Old Swanfleet</t>
  </si>
  <si>
    <t>Hidden Jewel</t>
  </si>
  <si>
    <t>Find lost relics and lore of ages past in Swanfleet.</t>
  </si>
  <si>
    <t>The Many Folk of the Glanduin</t>
  </si>
  <si>
    <t>Traveller of Swanfleet</t>
  </si>
  <si>
    <t>Explore settlements and other important points of interest in Swanfleet.</t>
  </si>
  <si>
    <t>Discover 7 locations in Swanfleet</t>
  </si>
  <si>
    <t>Discover 7 relics and lore of ages past in Swanfleet</t>
  </si>
  <si>
    <t>Perils of Swanfleet</t>
  </si>
  <si>
    <t>Scout of Swanfleet</t>
  </si>
  <si>
    <t>Explore enemy encampments and other dangerous places in Swanfleet.</t>
  </si>
  <si>
    <t>Discover 10 dangerous places in Swanfleet</t>
  </si>
  <si>
    <t>Treasure of Swanfleet</t>
  </si>
  <si>
    <t>Treasure-seeker of Swanfleet</t>
  </si>
  <si>
    <t>Find ancient treasure-caches in Swanfleet.</t>
  </si>
  <si>
    <t>Find 10 ancient treasure-caches in Swanfleet.</t>
  </si>
  <si>
    <t>Slayer of Swanfleet</t>
  </si>
  <si>
    <t>Vanquisher of Swanfleet</t>
  </si>
  <si>
    <t>Slay many foes in Swanfleet.</t>
  </si>
  <si>
    <t>Uruk-slayer of Swanfleet (Advanced)</t>
  </si>
  <si>
    <t>Defeat many Uruks in Swanfleet.</t>
  </si>
  <si>
    <t>Defeat 80 Uruks in Swanfleet</t>
  </si>
  <si>
    <t>Uruk-slayer of Swanfleet</t>
  </si>
  <si>
    <t>Defeat 40 Uruks in Swanfleet</t>
  </si>
  <si>
    <t>Brigand-slayer of Swanfleet (Advanced)</t>
  </si>
  <si>
    <t>Defeat many brigands in Swanfleet.</t>
  </si>
  <si>
    <t>Defeat 60 brigands in Swanfleet</t>
  </si>
  <si>
    <t>Brigand-slayer of Swanfleet</t>
  </si>
  <si>
    <t>Defeat 30 brigands in Swanfleet</t>
  </si>
  <si>
    <t>Warg-slayer of Swanfleet (Advanced)</t>
  </si>
  <si>
    <t>Defeat many Wargs in Swanfleet.</t>
  </si>
  <si>
    <t>Defeat 60 Wargs in Swanfleet</t>
  </si>
  <si>
    <t>Warg-slayer of Swanfleet</t>
  </si>
  <si>
    <t>Defeat 30 Wargs in Swanfleet</t>
  </si>
  <si>
    <t>Trophy-hunter of Swanfleet</t>
  </si>
  <si>
    <t>Defeat elusive foes and claim trophies in Swanfleet.</t>
  </si>
  <si>
    <t>Defeat 6 elusive foes and claim trophies in Swanfleet.</t>
  </si>
  <si>
    <t>Cardolan</t>
  </si>
  <si>
    <t>Deeds of Cardolan</t>
  </si>
  <si>
    <t>Steward of Cardolan</t>
  </si>
  <si>
    <t>Complete deeds in Cardolan.</t>
  </si>
  <si>
    <t>Quests of Cardolan</t>
  </si>
  <si>
    <t>Defender of Cardolan</t>
  </si>
  <si>
    <t>Complete quests in Cardolan.</t>
  </si>
  <si>
    <t>Tales of Cardolan (Final)</t>
  </si>
  <si>
    <t>Although the realm of Cardolan was long ago ravaged by Angmar and the Great Plague, a few hardy folk still dwell within reach of the grasping shadows of the Barrow-downs.</t>
  </si>
  <si>
    <t>Complete 50 quests in Cardolan.</t>
  </si>
  <si>
    <t>Tales of Cardolan (Advanced)</t>
  </si>
  <si>
    <t>Complete 30 quests in Cardolan.</t>
  </si>
  <si>
    <t>Tales of Cardolan</t>
  </si>
  <si>
    <t>Complete 15 quests in Cardolan.</t>
  </si>
  <si>
    <t>Explorer of Cardolan</t>
  </si>
  <si>
    <t>Explore Cardolan.</t>
  </si>
  <si>
    <t>The Ravaging of Cardolan</t>
  </si>
  <si>
    <t>Seeker of the Vanished Realm</t>
  </si>
  <si>
    <t>Find lost relics and lore of the realm of Cardolan.</t>
  </si>
  <si>
    <t>Examine 6 ancient artifacts in order to complete a study of the history of Cardolan.</t>
  </si>
  <si>
    <t>Inhabitants of the Vanished Realm</t>
  </si>
  <si>
    <t>Explore settlements and other important points of interest in Cardolan.</t>
  </si>
  <si>
    <t>Explore 6 settlements and other important points of interest in Cardolan.</t>
  </si>
  <si>
    <t>Traveller of Cardolan</t>
  </si>
  <si>
    <t>Perils of Cardolan</t>
  </si>
  <si>
    <t>Explore enemy encampments and other dangerous places in Cardolan.</t>
  </si>
  <si>
    <t>Explore 14 enemy encampments and other dangerous places in Cardolan.</t>
  </si>
  <si>
    <t>Scout of Cardolan</t>
  </si>
  <si>
    <t>Treasure of Cardolan</t>
  </si>
  <si>
    <t>Find ancient treasure-caches in Cardolan.</t>
  </si>
  <si>
    <t>Find 13 ancient treasure-caches in Cardolan.</t>
  </si>
  <si>
    <t>Treasure-seeker of Cardolan</t>
  </si>
  <si>
    <t>Slayer of Cardolan</t>
  </si>
  <si>
    <t>Slay many foes in Cardolan.</t>
  </si>
  <si>
    <t>Vanquisher of Cardolan</t>
  </si>
  <si>
    <t>Dead-slayer of Cardolan (Advanced)</t>
  </si>
  <si>
    <t>Defeat many of the Dead in Cardolan.</t>
  </si>
  <si>
    <t>Defeat 160 of the Dead in Cardolan.</t>
  </si>
  <si>
    <t>Dead-slayer of Cardolan</t>
  </si>
  <si>
    <t>Defeat 80 of the Dead in Cardolan.</t>
  </si>
  <si>
    <t>Half-orc Slayer of Cardolan (Advanced)</t>
  </si>
  <si>
    <t>Defeat many half-orcs in Cardolan.</t>
  </si>
  <si>
    <t>Defeat 120 half-orcs in Cardolan</t>
  </si>
  <si>
    <t>Half-orc Slayer of Cardolan</t>
  </si>
  <si>
    <t>Defeat 60 half-orcs in Cardolan</t>
  </si>
  <si>
    <t>Goblin-slayer of Cardolan (Advanced)</t>
  </si>
  <si>
    <t>Defeat many goblins in Cardolan.</t>
  </si>
  <si>
    <t>Defeat 120 goblins in Cardolan</t>
  </si>
  <si>
    <t>Goblin-slayer of Cardolan</t>
  </si>
  <si>
    <t>Defeat 60 goblins in Cardolan</t>
  </si>
  <si>
    <t>Orc-slayer of Cardolan (Advanced)</t>
  </si>
  <si>
    <t>Defeat many Orcs in Cardolan.</t>
  </si>
  <si>
    <t>Defeat 120 Orcs in Cardolan</t>
  </si>
  <si>
    <t>Orc-slayer of Cardolan</t>
  </si>
  <si>
    <t>Defeat 60 Orcs in Cardolan</t>
  </si>
  <si>
    <t>Trophy-hunter of Cardolan</t>
  </si>
  <si>
    <t>Defeat elusive foes and claim trophies in Cardolan.</t>
  </si>
  <si>
    <t>Defeat 9 elusive foes and claim trophies in Cardolan.</t>
  </si>
  <si>
    <t>Delvings</t>
  </si>
  <si>
    <t>Delvings: Deepest Delver</t>
  </si>
  <si>
    <t>Delvings: Delver of the Deep</t>
  </si>
  <si>
    <t>Light's Hope</t>
  </si>
  <si>
    <t>You have been down to the deepest delvings, fought the darkest shadow, and come back triumphant.</t>
  </si>
  <si>
    <t>Complete every delving tier once</t>
  </si>
  <si>
    <t>Delvings: The Adventure Begins</t>
  </si>
  <si>
    <t>You have fought the forces of evil and triumphed in the lesser dark.</t>
  </si>
  <si>
    <t>Complete a Tier 1 Delving</t>
  </si>
  <si>
    <t>Delvings: A Dim Light</t>
  </si>
  <si>
    <t>Complete a Tier 2 Delving</t>
  </si>
  <si>
    <t>Delvings: Shadows Unfurl</t>
  </si>
  <si>
    <t>Complete a Tier 3 Delving</t>
  </si>
  <si>
    <t>Delvings: A Deep, Dark Crevasse</t>
  </si>
  <si>
    <t>You are starting to explore further in the dark, pushing the shadows back.</t>
  </si>
  <si>
    <t>Complete a Tier 4 Delving</t>
  </si>
  <si>
    <t>Delvings: Unease in the Deep</t>
  </si>
  <si>
    <t>Complete a Tier 5 Delving</t>
  </si>
  <si>
    <t>Delvings: Dark Secrets</t>
  </si>
  <si>
    <t>You are exploring further in the dark, pushing the shadows back.</t>
  </si>
  <si>
    <t>Complete a Tier 6 Delving</t>
  </si>
  <si>
    <t>Delvings: Night</t>
  </si>
  <si>
    <t>Complete a Tier 7 Delving</t>
  </si>
  <si>
    <t>You have fought the forces of evil and triumphed in the greater dark.</t>
  </si>
  <si>
    <t>Delvings: Deep Delving Conqueror</t>
  </si>
  <si>
    <t>Complete a Tier 8 Delving</t>
  </si>
  <si>
    <t>Delvings: Deep Delving Liberator</t>
  </si>
  <si>
    <t>Complete a Tier 9 Delving</t>
  </si>
  <si>
    <t>You have fought the forces of evil and triumphed in the near total dark.</t>
  </si>
  <si>
    <t>Delvings: Light's Hope</t>
  </si>
  <si>
    <t>You have fought the forces of evil and triumphed in the supreme dark.</t>
  </si>
  <si>
    <t>Complete a Tier 10 Delving</t>
  </si>
  <si>
    <t>Delvings: Deeper Delver</t>
  </si>
  <si>
    <t>Deeper Delver</t>
  </si>
  <si>
    <t>You have been down to the deepest delvings, fought the darkest shadow countless times and come back triumphant.</t>
  </si>
  <si>
    <t>Complete every delving tier 10 times</t>
  </si>
  <si>
    <t>Delvings: The Road Goes Ever Onward</t>
  </si>
  <si>
    <t>You have fought the forces of evil and triumphed repeatedly in the lesser dark.</t>
  </si>
  <si>
    <t>Complete 10 Delvings on Tier 1</t>
  </si>
  <si>
    <t>Delvings: A Fading Light</t>
  </si>
  <si>
    <t>Complete 10 Delvings on Tier 2</t>
  </si>
  <si>
    <t>Delvings: Shadows Claw</t>
  </si>
  <si>
    <t>Complete 10 Delvings on Tier 3</t>
  </si>
  <si>
    <t>Delvings: A Deeper, Darker Crevasse</t>
  </si>
  <si>
    <t>Complete 10 Delvings on Tier 4</t>
  </si>
  <si>
    <t>Delvings: Fear in the Deep</t>
  </si>
  <si>
    <t>Complete 10 Delvings on Tier 5</t>
  </si>
  <si>
    <t>Delvings: Darker Secrets</t>
  </si>
  <si>
    <t>Complete 10 Delvings on Tier 6</t>
  </si>
  <si>
    <t>Delvings: Darker Night</t>
  </si>
  <si>
    <t>Complete 10 Delvings on Tier 7</t>
  </si>
  <si>
    <t>Delvings: Deeper Delving Conqueror</t>
  </si>
  <si>
    <t>Complete 10 Delvings on Tier 8</t>
  </si>
  <si>
    <t>Delvings: Deeper Delving Liberator</t>
  </si>
  <si>
    <t>Complete 10 Delvings on Tier 9</t>
  </si>
  <si>
    <t>Delvings: Light's Vengeance</t>
  </si>
  <si>
    <t>Complete 10 Delvings on Tier 10</t>
  </si>
  <si>
    <t>Light's Vengeance</t>
  </si>
  <si>
    <t>So deeply have you delved that you are now a terror to the things that lurk in the darkness. You are the deepest delver.</t>
  </si>
  <si>
    <t>Deepest Delver</t>
  </si>
  <si>
    <t>Delvings: There and Back Again</t>
  </si>
  <si>
    <t>You have spent a great deal of time working through some tougher missions and competing against the lesser enemies in the darkness.</t>
  </si>
  <si>
    <t>Complete delvings throughout the world at all different tiers.</t>
  </si>
  <si>
    <t>Delvings: A Memory of Light</t>
  </si>
  <si>
    <t>You have fought the forces of evil and triumphed countless times in the lesser dark.</t>
  </si>
  <si>
    <t>Complete 100 Delvings on Tier 2</t>
  </si>
  <si>
    <t>Complete 100 Delvings on Tier 1</t>
  </si>
  <si>
    <t>Delvings: Shadows Engulf</t>
  </si>
  <si>
    <t>Complete 100 Delvings on Tier 3</t>
  </si>
  <si>
    <t>You have fought the forces of evil and triumphed over and over in the lesser dark.</t>
  </si>
  <si>
    <t>Delvings: The Deepest, Darkest Crevasse</t>
  </si>
  <si>
    <t>Complete 100 Delvings on Tier 4</t>
  </si>
  <si>
    <t>Delvings: Panic in the Deep</t>
  </si>
  <si>
    <t>Complete 100 Delvings on Tier 5</t>
  </si>
  <si>
    <t>You have spent days exploring further into the dark, pushing the shadows back.</t>
  </si>
  <si>
    <t>Delvings: Darkest Secrets</t>
  </si>
  <si>
    <t>Complete 100 Delvings on Tier 6</t>
  </si>
  <si>
    <t>Delvings: Darkest Night</t>
  </si>
  <si>
    <t>You have fought the forces of evil and triumphed countless times in the greater dark.</t>
  </si>
  <si>
    <t>Complete 100 Delvings on Tier 7</t>
  </si>
  <si>
    <t>Delvings: Deepest Delving Conqueror</t>
  </si>
  <si>
    <t>You have fought the forces of evil and triumphed over and over in the greater dark.</t>
  </si>
  <si>
    <t>Complete 100 Delvings on Tier 8</t>
  </si>
  <si>
    <t>Delvings: Deepest Delving Liberator</t>
  </si>
  <si>
    <t>You have fought the forces of evil and triumphed countless times in the near total dark.</t>
  </si>
  <si>
    <t>Complete 100 Delvings on Tier 9</t>
  </si>
  <si>
    <t>Delvings: Wrath of the Light</t>
  </si>
  <si>
    <t>Wrath of the Light</t>
  </si>
  <si>
    <t>You are the wrath of the light, bane of the dark.</t>
  </si>
  <si>
    <t>Complete 100 Delvings on Tier 10</t>
  </si>
  <si>
    <t>Delvings: Master of Light</t>
  </si>
  <si>
    <t>Lord / Lady of Light</t>
  </si>
  <si>
    <t>You are a master of the light.</t>
  </si>
  <si>
    <t>Delvings: Conqueror of Deep Places</t>
  </si>
  <si>
    <t>Conqueror of Deep Places</t>
  </si>
  <si>
    <t>You have delved in the darkness and triumphed against the shadow countless times.</t>
  </si>
  <si>
    <t>Delvings: Liberator of Deep Places</t>
  </si>
  <si>
    <t>Liberator of Deep Places</t>
  </si>
  <si>
    <t>You have delved in the darkness and triumphed against the shadow many times.</t>
  </si>
  <si>
    <t>Complete 1000 delvings on any tier</t>
  </si>
  <si>
    <t>Complete 150 delvings on any tier</t>
  </si>
  <si>
    <t>Complete 50 delvings on any tier</t>
  </si>
  <si>
    <t>Delvings: Durin's Bane's Bane</t>
  </si>
  <si>
    <t>Durin's Bane's Bane</t>
  </si>
  <si>
    <t>Even Balrogs tremble at the sound of your name.</t>
  </si>
  <si>
    <t>Complete 1000 Tier 10 Delvings</t>
  </si>
  <si>
    <t>Next Save:</t>
  </si>
  <si>
    <t>Dúnedain of Cardolan</t>
  </si>
  <si>
    <t>Hero / Heroine of the Lost</t>
  </si>
  <si>
    <t>Master / Mistress of Stairs</t>
  </si>
  <si>
    <t>Hero / Heroine of the North Downs</t>
  </si>
  <si>
    <t>Lord / Lady of Fangs</t>
  </si>
  <si>
    <t>the Purifier</t>
  </si>
  <si>
    <t>the Ice-render</t>
  </si>
  <si>
    <t>the Merciful</t>
  </si>
  <si>
    <t>the Righteous</t>
  </si>
  <si>
    <t>the Formidable</t>
  </si>
  <si>
    <t>the Just</t>
  </si>
  <si>
    <t>the Thorough</t>
  </si>
  <si>
    <t>Fisher-king / Fisher-queen</t>
  </si>
  <si>
    <t>of the Wildwood</t>
  </si>
  <si>
    <t>Category ID</t>
  </si>
  <si>
    <t>ID (short)</t>
  </si>
  <si>
    <t>Minimal</t>
  </si>
  <si>
    <t>Delvings: Bane of the Darkness</t>
  </si>
  <si>
    <t>Complete 100 Delvings on Tier 12</t>
  </si>
  <si>
    <t>Delvings: An Explosion of Light</t>
  </si>
  <si>
    <t>Complete 10 Delvings on Tier 11</t>
  </si>
  <si>
    <t>Delvings: Bane of the Dark</t>
  </si>
  <si>
    <t>Complete 10 Delvings on Tier 12</t>
  </si>
  <si>
    <t>Delvings: A Flash of Light</t>
  </si>
  <si>
    <t>Delvings: Bane of Twilight</t>
  </si>
  <si>
    <t>Complete a Tier 11 Delving</t>
  </si>
  <si>
    <t>Complete a Tier 12 Delving</t>
  </si>
  <si>
    <t>Valar - 140</t>
  </si>
  <si>
    <t>Inn of the Forsaken: Stroke of Midnight</t>
  </si>
  <si>
    <t>Not Active</t>
  </si>
  <si>
    <t>Requires Purchase</t>
  </si>
  <si>
    <t>A Cave in the Hills</t>
  </si>
  <si>
    <t>1/2 Person Delvings</t>
  </si>
  <si>
    <t>3/6 Person Delvings</t>
  </si>
  <si>
    <t>Delvings: Explorer of Dark Places</t>
  </si>
  <si>
    <t>Complete many high tier delvings in 3 and 6-person instances.</t>
  </si>
  <si>
    <t>Delvings: Deep Delving Conqueror (3-Person)</t>
  </si>
  <si>
    <t>Complete a Delving 3-person Instance on Tier 8</t>
  </si>
  <si>
    <t>Delvings: Light's Hope (3-Person)</t>
  </si>
  <si>
    <t>Complete a Delving 3-person Instance on Tier 10</t>
  </si>
  <si>
    <t>Delvings: Bane of Twilight (3-Person)</t>
  </si>
  <si>
    <t>Complete a Delving 3-person Instance on Tier 12</t>
  </si>
  <si>
    <t>Delvings: Deep Delving Conqueror (6-Person)</t>
  </si>
  <si>
    <t>Complete a Delving 6-person Instance on Tier 8</t>
  </si>
  <si>
    <t>Delvings: Light's Hope (6-Person)</t>
  </si>
  <si>
    <t>Complete a Delving 6-person Instance on Tier 10</t>
  </si>
  <si>
    <t>Delvings: Bane of Twilight (6-Person)</t>
  </si>
  <si>
    <t>Complete a Delving 6-person Instance on Tier 12</t>
  </si>
  <si>
    <t>Explorer of Dark Places</t>
  </si>
  <si>
    <t>Complete each tier 1 time</t>
  </si>
  <si>
    <t>Complete each tier 10 times</t>
  </si>
  <si>
    <t>Complete each tier 100 times</t>
  </si>
  <si>
    <t>Complete any tier many times</t>
  </si>
  <si>
    <t>Complete tier 10 1000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</si>
</sst>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onsolas"/>
      <family val="3"/>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EAE27-9FC9-4B12-A84A-EA2A45275F41}">
  <dimension ref="A1:B14"/>
  <sheetViews>
    <sheetView workbookViewId="0">
      <selection activeCell="A3" sqref="A3"/>
    </sheetView>
  </sheetViews>
  <sheetFormatPr defaultRowHeight="15" x14ac:dyDescent="0.25"/>
  <sheetData>
    <row r="1" spans="1:2" x14ac:dyDescent="0.25">
      <c r="A1" t="s">
        <v>76</v>
      </c>
      <c r="B1" t="s">
        <v>77</v>
      </c>
    </row>
    <row r="2" spans="1:2" x14ac:dyDescent="0.25">
      <c r="A2" t="s">
        <v>1185</v>
      </c>
      <c r="B2">
        <v>14</v>
      </c>
    </row>
    <row r="3" spans="1:2" x14ac:dyDescent="0.25">
      <c r="A3" t="s">
        <v>71</v>
      </c>
      <c r="B3">
        <v>8</v>
      </c>
    </row>
    <row r="4" spans="1:2" x14ac:dyDescent="0.25">
      <c r="A4" t="s">
        <v>73</v>
      </c>
      <c r="B4">
        <v>10</v>
      </c>
    </row>
    <row r="5" spans="1:2" x14ac:dyDescent="0.25">
      <c r="A5" t="s">
        <v>75</v>
      </c>
      <c r="B5">
        <v>12</v>
      </c>
    </row>
    <row r="6" spans="1:2" x14ac:dyDescent="0.25">
      <c r="A6" t="s">
        <v>17</v>
      </c>
      <c r="B6">
        <v>3</v>
      </c>
    </row>
    <row r="7" spans="1:2" x14ac:dyDescent="0.25">
      <c r="A7" t="s">
        <v>69</v>
      </c>
      <c r="B7">
        <v>6</v>
      </c>
    </row>
    <row r="8" spans="1:2" x14ac:dyDescent="0.25">
      <c r="A8" t="s">
        <v>9</v>
      </c>
      <c r="B8">
        <v>2</v>
      </c>
    </row>
    <row r="9" spans="1:2" x14ac:dyDescent="0.25">
      <c r="A9" t="s">
        <v>26</v>
      </c>
      <c r="B9">
        <v>5</v>
      </c>
    </row>
    <row r="10" spans="1:2" x14ac:dyDescent="0.25">
      <c r="A10" t="s">
        <v>72</v>
      </c>
      <c r="B10">
        <v>9</v>
      </c>
    </row>
    <row r="11" spans="1:2" x14ac:dyDescent="0.25">
      <c r="A11" t="s">
        <v>70</v>
      </c>
      <c r="B11">
        <v>7</v>
      </c>
    </row>
    <row r="12" spans="1:2" x14ac:dyDescent="0.25">
      <c r="A12" t="s">
        <v>33</v>
      </c>
      <c r="B12">
        <v>4</v>
      </c>
    </row>
    <row r="13" spans="1:2" x14ac:dyDescent="0.25">
      <c r="A13" t="s">
        <v>74</v>
      </c>
      <c r="B13">
        <v>11</v>
      </c>
    </row>
    <row r="14" spans="1:2" x14ac:dyDescent="0.25">
      <c r="A14" t="s">
        <v>68</v>
      </c>
      <c r="B14">
        <v>1</v>
      </c>
    </row>
  </sheetData>
  <sortState xmlns:xlrd2="http://schemas.microsoft.com/office/spreadsheetml/2017/richdata2" ref="A2:B14">
    <sortCondition ref="A2:A1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78D16-8546-4CB9-9918-DFC2612F308A}">
  <dimension ref="A1:AN291"/>
  <sheetViews>
    <sheetView workbookViewId="0">
      <pane xSplit="3" ySplit="1" topLeftCell="D2" activePane="bottomRight" state="frozen"/>
      <selection pane="topRight" activeCell="C1" sqref="C1"/>
      <selection pane="bottomLeft" activeCell="A2" sqref="A2"/>
      <selection pane="bottomRight" activeCell="N2" sqref="N2:N27"/>
    </sheetView>
  </sheetViews>
  <sheetFormatPr defaultRowHeight="15" x14ac:dyDescent="0.25"/>
  <cols>
    <col min="1" max="1" width="11" bestFit="1" customWidth="1"/>
    <col min="3" max="3" width="32" customWidth="1"/>
    <col min="10" max="10" width="27.42578125" customWidth="1"/>
    <col min="15" max="15" width="12.140625" bestFit="1" customWidth="1"/>
    <col min="16" max="16" width="12.140625" customWidth="1"/>
    <col min="17" max="17" width="19.85546875" customWidth="1"/>
    <col min="23" max="23" width="14" customWidth="1"/>
    <col min="33" max="33" width="17" bestFit="1" customWidth="1"/>
  </cols>
  <sheetData>
    <row r="1" spans="1:40" x14ac:dyDescent="0.25">
      <c r="A1" t="s">
        <v>1253</v>
      </c>
      <c r="B1" t="s">
        <v>1050</v>
      </c>
      <c r="C1" t="s">
        <v>1074</v>
      </c>
      <c r="D1" t="s">
        <v>0</v>
      </c>
      <c r="E1" t="s">
        <v>1</v>
      </c>
      <c r="F1" t="s">
        <v>403</v>
      </c>
      <c r="G1" t="s">
        <v>2</v>
      </c>
      <c r="H1" t="s">
        <v>3</v>
      </c>
      <c r="I1" t="s">
        <v>4</v>
      </c>
      <c r="J1" t="s">
        <v>156</v>
      </c>
      <c r="K1" t="s">
        <v>7</v>
      </c>
      <c r="L1" t="s">
        <v>5</v>
      </c>
      <c r="M1" t="s">
        <v>1180</v>
      </c>
      <c r="N1" t="s">
        <v>1585</v>
      </c>
      <c r="O1" t="s">
        <v>169</v>
      </c>
      <c r="P1" t="s">
        <v>1587</v>
      </c>
      <c r="Q1" t="s">
        <v>172</v>
      </c>
      <c r="R1" t="s">
        <v>168</v>
      </c>
      <c r="S1" t="s">
        <v>170</v>
      </c>
      <c r="T1" t="s">
        <v>1253</v>
      </c>
      <c r="U1" t="s">
        <v>1586</v>
      </c>
      <c r="V1" t="s">
        <v>1585</v>
      </c>
      <c r="W1" t="s">
        <v>1050</v>
      </c>
      <c r="X1" t="s">
        <v>67</v>
      </c>
      <c r="Y1" t="s">
        <v>76</v>
      </c>
      <c r="Z1" t="s">
        <v>173</v>
      </c>
      <c r="AA1" t="s">
        <v>1</v>
      </c>
      <c r="AB1" t="s">
        <v>174</v>
      </c>
      <c r="AC1" t="s">
        <v>2</v>
      </c>
      <c r="AD1" t="s">
        <v>175</v>
      </c>
      <c r="AE1" t="s">
        <v>3</v>
      </c>
      <c r="AF1" t="s">
        <v>155</v>
      </c>
      <c r="AG1" t="s">
        <v>4</v>
      </c>
      <c r="AH1" t="s">
        <v>5</v>
      </c>
      <c r="AI1" t="s">
        <v>1180</v>
      </c>
      <c r="AJ1" t="s">
        <v>1073</v>
      </c>
      <c r="AK1" t="s">
        <v>1072</v>
      </c>
      <c r="AL1" t="s">
        <v>156</v>
      </c>
      <c r="AM1" t="s">
        <v>6</v>
      </c>
      <c r="AN1" t="s">
        <v>171</v>
      </c>
    </row>
    <row r="2" spans="1:40" x14ac:dyDescent="0.25">
      <c r="A2">
        <v>1879303546</v>
      </c>
      <c r="B2">
        <v>1</v>
      </c>
      <c r="C2" t="s">
        <v>354</v>
      </c>
      <c r="D2" t="s">
        <v>70</v>
      </c>
      <c r="E2">
        <v>2000</v>
      </c>
      <c r="H2">
        <v>1200</v>
      </c>
      <c r="I2" t="s">
        <v>89</v>
      </c>
      <c r="J2" t="s">
        <v>11</v>
      </c>
      <c r="K2" t="s">
        <v>404</v>
      </c>
      <c r="L2">
        <v>0</v>
      </c>
      <c r="M2">
        <v>30</v>
      </c>
      <c r="P2" t="str">
        <f>CONCATENATE(S2,U2,V2,AN2," -- ",C2)</f>
        <v xml:space="preserve"> [1] = {["ID"] = 1879303546; }; -- Deeds of the Misty Mountains</v>
      </c>
      <c r="Q2" s="1" t="str">
        <f>CONCATENATE(S2,T2,W2,Y2,AA2,AC2,AE2,AG2,AH2,AI2,AJ2,AK2,AL2,AM2,AN2)</f>
        <v xml:space="preserve"> [1] = {["ID"] = 1879303546; ["SAVE_INDEX"] =  1; ["TYPE"] = 7; ["VXP"] = 2000; ["LP"] =  0; ["REP"] = 1200; ["FACTION"] = 11; ["TIER"] = 0; ["MIN_LVL"] = "30"; ["NAME"] = { ["EN"] = "Deeds of the Misty Mountains"; }; ["LORE"] = { ["EN"] = "There is much to do while travelling through the lands of the Misty Mountains."; }; ["SUMMARY"] = { ["EN"] = "Complete 2 meta deeds and 1 quest deed"; }; };</v>
      </c>
      <c r="R2">
        <f>ROW()-1</f>
        <v>1</v>
      </c>
      <c r="S2" t="str">
        <f t="shared" ref="S2" si="0">CONCATENATE(REPT(" ",2-LEN(R2)),"[",R2,"] = {")</f>
        <v xml:space="preserve"> [1] = {</v>
      </c>
      <c r="T2" t="str">
        <f>IF(LEN(A2)&gt;0,CONCATENATE("[""ID""] = ",A2,"; "),"                     ")</f>
        <v xml:space="preserve">["ID"] = 1879303546; </v>
      </c>
      <c r="U2" t="str">
        <f>IF(LEN(A2)&gt;0,CONCATENATE("[""ID""] = ",A2,"; "),"")</f>
        <v xml:space="preserve">["ID"] = 1879303546; </v>
      </c>
      <c r="V2" t="str">
        <f>IF(LEN(N2)&gt;0,CONCATENATE("[""CAT_ID""] = ",N2,"; "),"")</f>
        <v/>
      </c>
      <c r="W2" s="1" t="str">
        <f>IF(LEN(B2)&gt;0,CONCATENATE("[""SAVE_INDEX""] = ",REPT(" ",2-LEN(B2)),B2,"; "),"")</f>
        <v xml:space="preserve">["SAVE_INDEX"] =  1; </v>
      </c>
      <c r="X2">
        <f>VLOOKUP(D2,Type!A$2:B$14,2,FALSE)</f>
        <v>7</v>
      </c>
      <c r="Y2" t="str">
        <f t="shared" ref="Y2" si="1">CONCATENATE("[""TYPE""] = ",X2,"; ")</f>
        <v xml:space="preserve">["TYPE"] = 7; </v>
      </c>
      <c r="Z2" t="str">
        <f t="shared" ref="Z2" si="2">TEXT(E2,0)</f>
        <v>2000</v>
      </c>
      <c r="AA2" t="str">
        <f>CONCATENATE("[""VXP""] = ",REPT(" ",4-LEN(Z2)),TEXT(Z2,"0"),"; ")</f>
        <v xml:space="preserve">["VXP"] = 2000; </v>
      </c>
      <c r="AB2" t="str">
        <f t="shared" ref="AB2" si="3">TEXT(G2,0)</f>
        <v>0</v>
      </c>
      <c r="AC2" t="str">
        <f>CONCATENATE("[""LP""] = ",REPT(" ",2-LEN(AB2)),TEXT(AB2,"0"),"; ")</f>
        <v xml:space="preserve">["LP"] =  0; </v>
      </c>
      <c r="AD2" t="str">
        <f t="shared" ref="AD2" si="4">TEXT(H2,0)</f>
        <v>1200</v>
      </c>
      <c r="AE2" t="str">
        <f>CONCATENATE("[""REP""] = ",REPT(" ",4-LEN(AD2)),TEXT(AD2,"0"),"; ")</f>
        <v xml:space="preserve">["REP"] = 1200; </v>
      </c>
      <c r="AF2">
        <f>VLOOKUP(I2,Faction!A$2:B$84,2,FALSE)</f>
        <v>11</v>
      </c>
      <c r="AG2" t="str">
        <f>CONCATENATE("[""FACTION""] = ",REPT(" ",2-LEN(AF2)),TEXT(AF2,"0"),"; ")</f>
        <v xml:space="preserve">["FACTION"] = 11; </v>
      </c>
      <c r="AH2" t="str">
        <f t="shared" ref="AH2" si="5">CONCATENATE("[""TIER""] = ",TEXT(L2,"0"),"; ")</f>
        <v xml:space="preserve">["TIER"] = 0; </v>
      </c>
      <c r="AI2" t="str">
        <f>IF(LEN(M2)&gt;0,CONCATENATE("[""MIN_LVL""] = ",REPT(" ",2-LEN(M2)),"""",M2,"""; "),"                    ")</f>
        <v xml:space="preserve">["MIN_LVL"] = "30"; </v>
      </c>
      <c r="AJ2" t="str">
        <f>CONCATENATE("[""NAME""] = { [""EN""] = """,C2,"""; }; ")</f>
        <v xml:space="preserve">["NAME"] = { ["EN"] = "Deeds of the Misty Mountains"; }; </v>
      </c>
      <c r="AK2" t="str">
        <f>CONCATENATE("[""LORE""] = { [""EN""] = """,K2,"""; }; ")</f>
        <v xml:space="preserve">["LORE"] = { ["EN"] = "There is much to do while travelling through the lands of the Misty Mountains."; }; </v>
      </c>
      <c r="AL2" t="str">
        <f t="shared" ref="AL2" si="6">CONCATENATE("[""SUMMARY""] = { [""EN""] = """,J2,"""; }; ")</f>
        <v xml:space="preserve">["SUMMARY"] = { ["EN"] = "Complete 2 meta deeds and 1 quest deed"; }; </v>
      </c>
      <c r="AM2" t="str">
        <f>IF(LEN(F2)&gt;0,CONCATENATE("[""TITLE""] = { [""EN""] = """,F2,"""; }; "),"")</f>
        <v/>
      </c>
      <c r="AN2" t="str">
        <f>CONCATENATE("};")</f>
        <v>};</v>
      </c>
    </row>
    <row r="3" spans="1:40" x14ac:dyDescent="0.25">
      <c r="A3">
        <v>1879303332</v>
      </c>
      <c r="B3">
        <v>2</v>
      </c>
      <c r="C3" t="s">
        <v>355</v>
      </c>
      <c r="D3" t="s">
        <v>17</v>
      </c>
      <c r="E3">
        <v>2000</v>
      </c>
      <c r="H3">
        <v>900</v>
      </c>
      <c r="I3" t="s">
        <v>89</v>
      </c>
      <c r="J3" t="s">
        <v>356</v>
      </c>
      <c r="K3" t="s">
        <v>405</v>
      </c>
      <c r="L3">
        <v>1</v>
      </c>
      <c r="M3">
        <v>30</v>
      </c>
      <c r="P3" t="str">
        <f t="shared" ref="P3:P27" si="7">CONCATENATE(S3,U3,V3,AN3," -- ",C3)</f>
        <v xml:space="preserve"> [2] = {["ID"] = 1879303332; }; -- Explorer of the Misty Mountains</v>
      </c>
      <c r="Q3" s="1" t="str">
        <f t="shared" ref="Q3:Q27" si="8">CONCATENATE(S3,T3,W3,Y3,AA3,AC3,AE3,AG3,AH3,AI3,AJ3,AK3,AL3,AM3,AN3)</f>
        <v xml:space="preserve"> [2] = {["ID"] = 1879303332; ["SAVE_INDEX"] =  2; ["TYPE"] = 3; ["VXP"] = 2000; ["LP"] =  0; ["REP"] =  900; ["FACTION"] = 11; ["TIER"] = 1; ["MIN_LVL"] = "30"; ["NAME"] = { ["EN"] = "Explorer of the Misty Mountains"; }; ["LORE"] = { ["EN"] = "Explore the mountain passes of the Misty Mountains with ruins built long ago by the dwarves. However the way is treacherous, often choked with snow, knife-like winds, and other more aggressive hazards."; }; ["SUMMARY"] = { ["EN"] = "Complete 5 explorer deeds and 1 lore deed"; }; };</v>
      </c>
      <c r="R3">
        <f t="shared" ref="R3:R27" si="9">ROW()-1</f>
        <v>2</v>
      </c>
      <c r="S3" t="str">
        <f t="shared" ref="S3:S27" si="10">CONCATENATE(REPT(" ",2-LEN(R3)),"[",R3,"] = {")</f>
        <v xml:space="preserve"> [2] = {</v>
      </c>
      <c r="T3" t="str">
        <f t="shared" ref="T3:T27" si="11">IF(LEN(A3)&gt;0,CONCATENATE("[""ID""] = ",A3,"; "),"                     ")</f>
        <v xml:space="preserve">["ID"] = 1879303332; </v>
      </c>
      <c r="U3" t="str">
        <f t="shared" ref="U3:U27" si="12">IF(LEN(A3)&gt;0,CONCATENATE("[""ID""] = ",A3,"; "),"")</f>
        <v xml:space="preserve">["ID"] = 1879303332; </v>
      </c>
      <c r="V3" t="str">
        <f t="shared" ref="V3:V27" si="13">IF(LEN(N3)&gt;0,CONCATENATE("[""CAT_ID""] = ",N3,"; "),"")</f>
        <v/>
      </c>
      <c r="W3" s="1" t="str">
        <f t="shared" ref="W3:W27" si="14">IF(LEN(B3)&gt;0,CONCATENATE("[""SAVE_INDEX""] = ",REPT(" ",2-LEN(B3)),B3,"; "),"")</f>
        <v xml:space="preserve">["SAVE_INDEX"] =  2; </v>
      </c>
      <c r="X3">
        <f>VLOOKUP(D3,Type!A$2:B$14,2,FALSE)</f>
        <v>3</v>
      </c>
      <c r="Y3" t="str">
        <f t="shared" ref="Y3:Y27" si="15">CONCATENATE("[""TYPE""] = ",X3,"; ")</f>
        <v xml:space="preserve">["TYPE"] = 3; </v>
      </c>
      <c r="Z3" t="str">
        <f t="shared" ref="Z3:Z27" si="16">TEXT(E3,0)</f>
        <v>2000</v>
      </c>
      <c r="AA3" t="str">
        <f t="shared" ref="AA3:AA27" si="17">CONCATENATE("[""VXP""] = ",REPT(" ",4-LEN(Z3)),TEXT(Z3,"0"),"; ")</f>
        <v xml:space="preserve">["VXP"] = 2000; </v>
      </c>
      <c r="AB3" t="str">
        <f t="shared" ref="AB3:AB27" si="18">TEXT(G3,0)</f>
        <v>0</v>
      </c>
      <c r="AC3" t="str">
        <f t="shared" ref="AC3:AC27" si="19">CONCATENATE("[""LP""] = ",REPT(" ",2-LEN(AB3)),TEXT(AB3,"0"),"; ")</f>
        <v xml:space="preserve">["LP"] =  0; </v>
      </c>
      <c r="AD3" t="str">
        <f t="shared" ref="AD3:AD27" si="20">TEXT(H3,0)</f>
        <v>900</v>
      </c>
      <c r="AE3" t="str">
        <f t="shared" ref="AE3:AE27" si="21">CONCATENATE("[""REP""] = ",REPT(" ",4-LEN(AD3)),TEXT(AD3,"0"),"; ")</f>
        <v xml:space="preserve">["REP"] =  900; </v>
      </c>
      <c r="AF3">
        <f>VLOOKUP(I3,Faction!A$2:B$84,2,FALSE)</f>
        <v>11</v>
      </c>
      <c r="AG3" t="str">
        <f t="shared" ref="AG3:AG27" si="22">CONCATENATE("[""FACTION""] = ",REPT(" ",2-LEN(AF3)),TEXT(AF3,"0"),"; ")</f>
        <v xml:space="preserve">["FACTION"] = 11; </v>
      </c>
      <c r="AH3" t="str">
        <f t="shared" ref="AH3:AH27" si="23">CONCATENATE("[""TIER""] = ",TEXT(L3,"0"),"; ")</f>
        <v xml:space="preserve">["TIER"] = 1; </v>
      </c>
      <c r="AI3" t="str">
        <f t="shared" ref="AI3:AI27" si="24">IF(LEN(M3)&gt;0,CONCATENATE("[""MIN_LVL""] = ",REPT(" ",2-LEN(M3)),"""",M3,"""; "),"                    ")</f>
        <v xml:space="preserve">["MIN_LVL"] = "30"; </v>
      </c>
      <c r="AJ3" t="str">
        <f t="shared" ref="AJ3:AJ27" si="25">CONCATENATE("[""NAME""] = { [""EN""] = """,C3,"""; }; ")</f>
        <v xml:space="preserve">["NAME"] = { ["EN"] = "Explorer of the Misty Mountains"; }; </v>
      </c>
      <c r="AK3" t="str">
        <f t="shared" ref="AK3:AK27" si="26">CONCATENATE("[""LORE""] = { [""EN""] = """,K3,"""; }; ")</f>
        <v xml:space="preserve">["LORE"] = { ["EN"] = "Explore the mountain passes of the Misty Mountains with ruins built long ago by the dwarves. However the way is treacherous, often choked with snow, knife-like winds, and other more aggressive hazards."; }; </v>
      </c>
      <c r="AL3" t="str">
        <f t="shared" ref="AL3:AL27" si="27">CONCATENATE("[""SUMMARY""] = { [""EN""] = """,J3,"""; }; ")</f>
        <v xml:space="preserve">["SUMMARY"] = { ["EN"] = "Complete 5 explorer deeds and 1 lore deed"; }; </v>
      </c>
      <c r="AM3" t="str">
        <f t="shared" ref="AM3:AM27" si="28">IF(LEN(F3)&gt;0,CONCATENATE("[""TITLE""] = { [""EN""] = """,F3,"""; }; "),"")</f>
        <v/>
      </c>
      <c r="AN3" t="str">
        <f t="shared" ref="AN3:AN27" si="29">CONCATENATE("};")</f>
        <v>};</v>
      </c>
    </row>
    <row r="4" spans="1:40" x14ac:dyDescent="0.25">
      <c r="A4">
        <v>1879099039</v>
      </c>
      <c r="B4">
        <v>5</v>
      </c>
      <c r="C4" t="s">
        <v>363</v>
      </c>
      <c r="D4" t="s">
        <v>17</v>
      </c>
      <c r="E4">
        <v>2000</v>
      </c>
      <c r="G4">
        <v>5</v>
      </c>
      <c r="H4">
        <v>500</v>
      </c>
      <c r="I4" t="s">
        <v>89</v>
      </c>
      <c r="J4" t="s">
        <v>364</v>
      </c>
      <c r="K4" t="s">
        <v>1113</v>
      </c>
      <c r="L4">
        <v>2</v>
      </c>
      <c r="M4">
        <v>30</v>
      </c>
      <c r="P4" t="str">
        <f t="shared" si="7"/>
        <v xml:space="preserve"> [3] = {["ID"] = 1879099039; }; -- The Forbidding Heights</v>
      </c>
      <c r="Q4" s="1" t="str">
        <f>CONCATENATE(S4,T4,W4,Y4,AA4,AC4,AE4,AG4,AH4,AI4,AJ4,AK4,AL4,AM4,AN4)</f>
        <v xml:space="preserve"> [3] = {["ID"] = 1879099039; ["SAVE_INDEX"] =  5; ["TYPE"] = 3; ["VXP"] = 2000; ["LP"] =  5; ["REP"] =  500; ["FACTION"] = 11; ["TIER"] = 2; ["MIN_LVL"] = "30"; ["NAME"] = { ["EN"] = "The Forbidding Heights"; }; ["LORE"] = { ["EN"] = "While most folks sensibly stay home and tend to fields and shops, some hardy adventurers are drawn to the most inhospitable and difficult places in Middle-earth. Few such places pose so great a challenge as the stretch of the Misty Mountains surrounding the region of the High Pass, which is fraught with hazards -- both natural and otherwise -- to test the most rugged individuals."; }; ["SUMMARY"] = { ["EN"] = "Find 8 mountain peaks in the Misty Mountains"; }; };</v>
      </c>
      <c r="R4">
        <f t="shared" si="9"/>
        <v>3</v>
      </c>
      <c r="S4" t="str">
        <f>CONCATENATE(REPT(" ",2-LEN(R4)),"[",R4,"] = {")</f>
        <v xml:space="preserve"> [3] = {</v>
      </c>
      <c r="T4" t="str">
        <f>IF(LEN(A4)&gt;0,CONCATENATE("[""ID""] = ",A4,"; "),"                     ")</f>
        <v xml:space="preserve">["ID"] = 1879099039; </v>
      </c>
      <c r="U4" t="str">
        <f t="shared" si="12"/>
        <v xml:space="preserve">["ID"] = 1879099039; </v>
      </c>
      <c r="V4" t="str">
        <f t="shared" si="13"/>
        <v/>
      </c>
      <c r="W4" s="1" t="str">
        <f>IF(LEN(B4)&gt;0,CONCATENATE("[""SAVE_INDEX""] = ",REPT(" ",2-LEN(B4)),B4,"; "),"")</f>
        <v xml:space="preserve">["SAVE_INDEX"] =  5; </v>
      </c>
      <c r="X4">
        <f>VLOOKUP(D4,Type!A$2:B$14,2,FALSE)</f>
        <v>3</v>
      </c>
      <c r="Y4" t="str">
        <f>CONCATENATE("[""TYPE""] = ",X4,"; ")</f>
        <v xml:space="preserve">["TYPE"] = 3; </v>
      </c>
      <c r="Z4" t="str">
        <f>TEXT(E4,0)</f>
        <v>2000</v>
      </c>
      <c r="AA4" t="str">
        <f>CONCATENATE("[""VXP""] = ",REPT(" ",4-LEN(Z4)),TEXT(Z4,"0"),"; ")</f>
        <v xml:space="preserve">["VXP"] = 2000; </v>
      </c>
      <c r="AB4" t="str">
        <f>TEXT(G4,0)</f>
        <v>5</v>
      </c>
      <c r="AC4" t="str">
        <f>CONCATENATE("[""LP""] = ",REPT(" ",2-LEN(AB4)),TEXT(AB4,"0"),"; ")</f>
        <v xml:space="preserve">["LP"] =  5; </v>
      </c>
      <c r="AD4" t="str">
        <f>TEXT(H4,0)</f>
        <v>500</v>
      </c>
      <c r="AE4" t="str">
        <f>CONCATENATE("[""REP""] = ",REPT(" ",4-LEN(AD4)),TEXT(AD4,"0"),"; ")</f>
        <v xml:space="preserve">["REP"] =  500; </v>
      </c>
      <c r="AF4">
        <f>VLOOKUP(I4,Faction!A$2:B$84,2,FALSE)</f>
        <v>11</v>
      </c>
      <c r="AG4" t="str">
        <f>CONCATENATE("[""FACTION""] = ",REPT(" ",2-LEN(AF4)),TEXT(AF4,"0"),"; ")</f>
        <v xml:space="preserve">["FACTION"] = 11; </v>
      </c>
      <c r="AH4" t="str">
        <f>CONCATENATE("[""TIER""] = ",TEXT(L4,"0"),"; ")</f>
        <v xml:space="preserve">["TIER"] = 2; </v>
      </c>
      <c r="AI4" t="str">
        <f>IF(LEN(M4)&gt;0,CONCATENATE("[""MIN_LVL""] = ",REPT(" ",2-LEN(M4)),"""",M4,"""; "),"                    ")</f>
        <v xml:space="preserve">["MIN_LVL"] = "30"; </v>
      </c>
      <c r="AJ4" t="str">
        <f>CONCATENATE("[""NAME""] = { [""EN""] = """,C4,"""; }; ")</f>
        <v xml:space="preserve">["NAME"] = { ["EN"] = "The Forbidding Heights"; }; </v>
      </c>
      <c r="AK4" t="str">
        <f>CONCATENATE("[""LORE""] = { [""EN""] = """,K4,"""; }; ")</f>
        <v xml:space="preserve">["LORE"] = { ["EN"] = "While most folks sensibly stay home and tend to fields and shops, some hardy adventurers are drawn to the most inhospitable and difficult places in Middle-earth. Few such places pose so great a challenge as the stretch of the Misty Mountains surrounding the region of the High Pass, which is fraught with hazards -- both natural and otherwise -- to test the most rugged individuals."; }; </v>
      </c>
      <c r="AL4" t="str">
        <f>CONCATENATE("[""SUMMARY""] = { [""EN""] = """,J4,"""; }; ")</f>
        <v xml:space="preserve">["SUMMARY"] = { ["EN"] = "Find 8 mountain peaks in the Misty Mountains"; }; </v>
      </c>
      <c r="AM4" t="str">
        <f>IF(LEN(F4)&gt;0,CONCATENATE("[""TITLE""] = { [""EN""] = """,F4,"""; }; "),"")</f>
        <v/>
      </c>
      <c r="AN4" t="str">
        <f t="shared" si="29"/>
        <v>};</v>
      </c>
    </row>
    <row r="5" spans="1:40" x14ac:dyDescent="0.25">
      <c r="A5">
        <v>1879099040</v>
      </c>
      <c r="B5">
        <v>3</v>
      </c>
      <c r="C5" t="s">
        <v>359</v>
      </c>
      <c r="D5" t="s">
        <v>17</v>
      </c>
      <c r="E5">
        <v>2000</v>
      </c>
      <c r="G5">
        <v>10</v>
      </c>
      <c r="H5">
        <v>500</v>
      </c>
      <c r="I5" t="s">
        <v>89</v>
      </c>
      <c r="J5" t="s">
        <v>360</v>
      </c>
      <c r="K5" t="s">
        <v>1112</v>
      </c>
      <c r="L5">
        <v>2</v>
      </c>
      <c r="M5">
        <v>30</v>
      </c>
      <c r="P5" t="str">
        <f t="shared" si="7"/>
        <v xml:space="preserve"> [4] = {["ID"] = 1879099040; }; -- Goblin-town</v>
      </c>
      <c r="Q5" s="1" t="str">
        <f t="shared" si="8"/>
        <v xml:space="preserve"> [4] = {["ID"] = 1879099040; ["SAVE_INDEX"] =  3; ["TYPE"] = 3; ["VXP"] = 2000; ["LP"] = 10; ["REP"] =  500; ["FACTION"] = 11; ["TIER"] = 2; ["MIN_LVL"] = "30"; ["NAME"] = { ["EN"] = "Goblin-town"; }; ["LORE"] = { ["EN"] = "Few know the full extent of the depths of Goblin-town, and those who have experienced them most likely died therin as slaves to cruel goblin-overseers. The goblins themselves may not know all the ways, for the deepest passages extend far into the heart of the Misty Mountains where dark and unseen terrors lie, and the goblins will not brave these passages unless driven or enraged."; }; ["SUMMARY"] = { ["EN"] = "Find 7 areas in Goblin Town"; }; };</v>
      </c>
      <c r="R5">
        <f t="shared" si="9"/>
        <v>4</v>
      </c>
      <c r="S5" t="str">
        <f t="shared" si="10"/>
        <v xml:space="preserve"> [4] = {</v>
      </c>
      <c r="T5" t="str">
        <f t="shared" si="11"/>
        <v xml:space="preserve">["ID"] = 1879099040; </v>
      </c>
      <c r="U5" t="str">
        <f t="shared" si="12"/>
        <v xml:space="preserve">["ID"] = 1879099040; </v>
      </c>
      <c r="V5" t="str">
        <f t="shared" si="13"/>
        <v/>
      </c>
      <c r="W5" s="1" t="str">
        <f t="shared" si="14"/>
        <v xml:space="preserve">["SAVE_INDEX"] =  3; </v>
      </c>
      <c r="X5">
        <f>VLOOKUP(D5,Type!A$2:B$14,2,FALSE)</f>
        <v>3</v>
      </c>
      <c r="Y5" t="str">
        <f t="shared" si="15"/>
        <v xml:space="preserve">["TYPE"] = 3; </v>
      </c>
      <c r="Z5" t="str">
        <f t="shared" si="16"/>
        <v>2000</v>
      </c>
      <c r="AA5" t="str">
        <f t="shared" si="17"/>
        <v xml:space="preserve">["VXP"] = 2000; </v>
      </c>
      <c r="AB5" t="str">
        <f t="shared" si="18"/>
        <v>10</v>
      </c>
      <c r="AC5" t="str">
        <f t="shared" si="19"/>
        <v xml:space="preserve">["LP"] = 10; </v>
      </c>
      <c r="AD5" t="str">
        <f t="shared" si="20"/>
        <v>500</v>
      </c>
      <c r="AE5" t="str">
        <f t="shared" si="21"/>
        <v xml:space="preserve">["REP"] =  500; </v>
      </c>
      <c r="AF5">
        <f>VLOOKUP(I5,Faction!A$2:B$84,2,FALSE)</f>
        <v>11</v>
      </c>
      <c r="AG5" t="str">
        <f t="shared" si="22"/>
        <v xml:space="preserve">["FACTION"] = 11; </v>
      </c>
      <c r="AH5" t="str">
        <f t="shared" si="23"/>
        <v xml:space="preserve">["TIER"] = 2; </v>
      </c>
      <c r="AI5" t="str">
        <f t="shared" si="24"/>
        <v xml:space="preserve">["MIN_LVL"] = "30"; </v>
      </c>
      <c r="AJ5" t="str">
        <f t="shared" si="25"/>
        <v xml:space="preserve">["NAME"] = { ["EN"] = "Goblin-town"; }; </v>
      </c>
      <c r="AK5" t="str">
        <f t="shared" si="26"/>
        <v xml:space="preserve">["LORE"] = { ["EN"] = "Few know the full extent of the depths of Goblin-town, and those who have experienced them most likely died therin as slaves to cruel goblin-overseers. The goblins themselves may not know all the ways, for the deepest passages extend far into the heart of the Misty Mountains where dark and unseen terrors lie, and the goblins will not brave these passages unless driven or enraged."; }; </v>
      </c>
      <c r="AL5" t="str">
        <f t="shared" si="27"/>
        <v xml:space="preserve">["SUMMARY"] = { ["EN"] = "Find 7 areas in Goblin Town"; }; </v>
      </c>
      <c r="AM5" t="str">
        <f t="shared" si="28"/>
        <v/>
      </c>
      <c r="AN5" t="str">
        <f t="shared" si="29"/>
        <v>};</v>
      </c>
    </row>
    <row r="6" spans="1:40" x14ac:dyDescent="0.25">
      <c r="A6">
        <v>1879071651</v>
      </c>
      <c r="B6">
        <v>6</v>
      </c>
      <c r="C6" t="s">
        <v>365</v>
      </c>
      <c r="D6" t="s">
        <v>17</v>
      </c>
      <c r="E6">
        <v>2000</v>
      </c>
      <c r="G6">
        <v>5</v>
      </c>
      <c r="H6">
        <v>500</v>
      </c>
      <c r="I6" t="s">
        <v>89</v>
      </c>
      <c r="J6" t="s">
        <v>366</v>
      </c>
      <c r="K6" t="s">
        <v>408</v>
      </c>
      <c r="L6">
        <v>2</v>
      </c>
      <c r="M6">
        <v>30</v>
      </c>
      <c r="P6" t="str">
        <f t="shared" si="7"/>
        <v xml:space="preserve"> [5] = {["ID"] = 1879071651; }; -- The High Passes</v>
      </c>
      <c r="Q6" s="1" t="str">
        <f>CONCATENATE(S6,T6,W6,Y6,AA6,AC6,AE6,AG6,AH6,AI6,AJ6,AK6,AL6,AM6,AN6)</f>
        <v xml:space="preserve"> [5] = {["ID"] = 1879071651; ["SAVE_INDEX"] =  6; ["TYPE"] = 3; ["VXP"] = 2000; ["LP"] =  5; ["REP"] =  500; ["FACTION"] = 11; ["TIER"] = 2; ["MIN_LVL"] = "30"; ["NAME"] = { ["EN"] = "The High Passes"; }; ["LORE"] = { ["EN"] = "In order to cross the Misty Mountains, travellers have long had to traverse high and trecherous passes, often choked with snow, knife-like winds, and other more aggressive hazards. Seek out these passes and learn the secret ways of the mountains."; }; ["SUMMARY"] = { ["EN"] = "Find 3 mountain passes in the Misty Mountains"; }; };</v>
      </c>
      <c r="R6">
        <f t="shared" si="9"/>
        <v>5</v>
      </c>
      <c r="S6" t="str">
        <f>CONCATENATE(REPT(" ",2-LEN(R6)),"[",R6,"] = {")</f>
        <v xml:space="preserve"> [5] = {</v>
      </c>
      <c r="T6" t="str">
        <f>IF(LEN(A6)&gt;0,CONCATENATE("[""ID""] = ",A6,"; "),"                     ")</f>
        <v xml:space="preserve">["ID"] = 1879071651; </v>
      </c>
      <c r="U6" t="str">
        <f t="shared" si="12"/>
        <v xml:space="preserve">["ID"] = 1879071651; </v>
      </c>
      <c r="V6" t="str">
        <f t="shared" si="13"/>
        <v/>
      </c>
      <c r="W6" s="1" t="str">
        <f>IF(LEN(B6)&gt;0,CONCATENATE("[""SAVE_INDEX""] = ",REPT(" ",2-LEN(B6)),B6,"; "),"")</f>
        <v xml:space="preserve">["SAVE_INDEX"] =  6; </v>
      </c>
      <c r="X6">
        <f>VLOOKUP(D6,Type!A$2:B$14,2,FALSE)</f>
        <v>3</v>
      </c>
      <c r="Y6" t="str">
        <f>CONCATENATE("[""TYPE""] = ",X6,"; ")</f>
        <v xml:space="preserve">["TYPE"] = 3; </v>
      </c>
      <c r="Z6" t="str">
        <f>TEXT(E6,0)</f>
        <v>2000</v>
      </c>
      <c r="AA6" t="str">
        <f>CONCATENATE("[""VXP""] = ",REPT(" ",4-LEN(Z6)),TEXT(Z6,"0"),"; ")</f>
        <v xml:space="preserve">["VXP"] = 2000; </v>
      </c>
      <c r="AB6" t="str">
        <f>TEXT(G6,0)</f>
        <v>5</v>
      </c>
      <c r="AC6" t="str">
        <f>CONCATENATE("[""LP""] = ",REPT(" ",2-LEN(AB6)),TEXT(AB6,"0"),"; ")</f>
        <v xml:space="preserve">["LP"] =  5; </v>
      </c>
      <c r="AD6" t="str">
        <f>TEXT(H6,0)</f>
        <v>500</v>
      </c>
      <c r="AE6" t="str">
        <f>CONCATENATE("[""REP""] = ",REPT(" ",4-LEN(AD6)),TEXT(AD6,"0"),"; ")</f>
        <v xml:space="preserve">["REP"] =  500; </v>
      </c>
      <c r="AF6">
        <f>VLOOKUP(I6,Faction!A$2:B$84,2,FALSE)</f>
        <v>11</v>
      </c>
      <c r="AG6" t="str">
        <f>CONCATENATE("[""FACTION""] = ",REPT(" ",2-LEN(AF6)),TEXT(AF6,"0"),"; ")</f>
        <v xml:space="preserve">["FACTION"] = 11; </v>
      </c>
      <c r="AH6" t="str">
        <f>CONCATENATE("[""TIER""] = ",TEXT(L6,"0"),"; ")</f>
        <v xml:space="preserve">["TIER"] = 2; </v>
      </c>
      <c r="AI6" t="str">
        <f>IF(LEN(M6)&gt;0,CONCATENATE("[""MIN_LVL""] = ",REPT(" ",2-LEN(M6)),"""",M6,"""; "),"                    ")</f>
        <v xml:space="preserve">["MIN_LVL"] = "30"; </v>
      </c>
      <c r="AJ6" t="str">
        <f>CONCATENATE("[""NAME""] = { [""EN""] = """,C6,"""; }; ")</f>
        <v xml:space="preserve">["NAME"] = { ["EN"] = "The High Passes"; }; </v>
      </c>
      <c r="AK6" t="str">
        <f>CONCATENATE("[""LORE""] = { [""EN""] = """,K6,"""; }; ")</f>
        <v xml:space="preserve">["LORE"] = { ["EN"] = "In order to cross the Misty Mountains, travellers have long had to traverse high and trecherous passes, often choked with snow, knife-like winds, and other more aggressive hazards. Seek out these passes and learn the secret ways of the mountains."; }; </v>
      </c>
      <c r="AL6" t="str">
        <f>CONCATENATE("[""SUMMARY""] = { [""EN""] = """,J6,"""; }; ")</f>
        <v xml:space="preserve">["SUMMARY"] = { ["EN"] = "Find 3 mountain passes in the Misty Mountains"; }; </v>
      </c>
      <c r="AM6" t="str">
        <f>IF(LEN(F6)&gt;0,CONCATENATE("[""TITLE""] = { [""EN""] = """,F6,"""; }; "),"")</f>
        <v/>
      </c>
      <c r="AN6" t="str">
        <f t="shared" si="29"/>
        <v>};</v>
      </c>
    </row>
    <row r="7" spans="1:40" x14ac:dyDescent="0.25">
      <c r="A7">
        <v>1879071652</v>
      </c>
      <c r="B7">
        <v>4</v>
      </c>
      <c r="C7" t="s">
        <v>361</v>
      </c>
      <c r="D7" t="s">
        <v>17</v>
      </c>
      <c r="E7">
        <v>2000</v>
      </c>
      <c r="G7">
        <v>5</v>
      </c>
      <c r="H7">
        <v>500</v>
      </c>
      <c r="I7" t="s">
        <v>89</v>
      </c>
      <c r="J7" t="s">
        <v>362</v>
      </c>
      <c r="K7" t="s">
        <v>407</v>
      </c>
      <c r="L7">
        <v>2</v>
      </c>
      <c r="M7">
        <v>30</v>
      </c>
      <c r="P7" t="str">
        <f t="shared" si="7"/>
        <v xml:space="preserve"> [6] = {["ID"] = 1879071652; }; -- Ruins of the Misty Mountains</v>
      </c>
      <c r="Q7" s="1" t="str">
        <f t="shared" si="8"/>
        <v xml:space="preserve"> [6] = {["ID"] = 1879071652; ["SAVE_INDEX"] =  4; ["TYPE"] = 3; ["VXP"] = 2000; ["LP"] =  5; ["REP"] =  500; ["FACTION"] = 11; ["TIER"] = 2; ["MIN_LVL"] = "30"; ["NAME"] = { ["EN"] = "Ruins of the Misty Mountains"; }; ["LORE"] = { ["EN"] = "There are not many ruins to be found in the Misty Mountains, for few indeed are those willing to build anything of note in such an inhospitable environment. Those that are to be found here were built long ago by the dwarves."; }; ["SUMMARY"] = { ["EN"] = "Find 4 ruins in the Misty Mountains"; }; };</v>
      </c>
      <c r="R7">
        <f t="shared" si="9"/>
        <v>6</v>
      </c>
      <c r="S7" t="str">
        <f t="shared" si="10"/>
        <v xml:space="preserve"> [6] = {</v>
      </c>
      <c r="T7" t="str">
        <f t="shared" si="11"/>
        <v xml:space="preserve">["ID"] = 1879071652; </v>
      </c>
      <c r="U7" t="str">
        <f t="shared" si="12"/>
        <v xml:space="preserve">["ID"] = 1879071652; </v>
      </c>
      <c r="V7" t="str">
        <f t="shared" si="13"/>
        <v/>
      </c>
      <c r="W7" s="1" t="str">
        <f t="shared" si="14"/>
        <v xml:space="preserve">["SAVE_INDEX"] =  4; </v>
      </c>
      <c r="X7">
        <f>VLOOKUP(D7,Type!A$2:B$14,2,FALSE)</f>
        <v>3</v>
      </c>
      <c r="Y7" t="str">
        <f t="shared" si="15"/>
        <v xml:space="preserve">["TYPE"] = 3; </v>
      </c>
      <c r="Z7" t="str">
        <f t="shared" si="16"/>
        <v>2000</v>
      </c>
      <c r="AA7" t="str">
        <f t="shared" si="17"/>
        <v xml:space="preserve">["VXP"] = 2000; </v>
      </c>
      <c r="AB7" t="str">
        <f t="shared" si="18"/>
        <v>5</v>
      </c>
      <c r="AC7" t="str">
        <f t="shared" si="19"/>
        <v xml:space="preserve">["LP"] =  5; </v>
      </c>
      <c r="AD7" t="str">
        <f t="shared" si="20"/>
        <v>500</v>
      </c>
      <c r="AE7" t="str">
        <f t="shared" si="21"/>
        <v xml:space="preserve">["REP"] =  500; </v>
      </c>
      <c r="AF7">
        <f>VLOOKUP(I7,Faction!A$2:B$84,2,FALSE)</f>
        <v>11</v>
      </c>
      <c r="AG7" t="str">
        <f t="shared" si="22"/>
        <v xml:space="preserve">["FACTION"] = 11; </v>
      </c>
      <c r="AH7" t="str">
        <f t="shared" si="23"/>
        <v xml:space="preserve">["TIER"] = 2; </v>
      </c>
      <c r="AI7" t="str">
        <f t="shared" si="24"/>
        <v xml:space="preserve">["MIN_LVL"] = "30"; </v>
      </c>
      <c r="AJ7" t="str">
        <f t="shared" si="25"/>
        <v xml:space="preserve">["NAME"] = { ["EN"] = "Ruins of the Misty Mountains"; }; </v>
      </c>
      <c r="AK7" t="str">
        <f t="shared" si="26"/>
        <v xml:space="preserve">["LORE"] = { ["EN"] = "There are not many ruins to be found in the Misty Mountains, for few indeed are those willing to build anything of note in such an inhospitable environment. Those that are to be found here were built long ago by the dwarves."; }; </v>
      </c>
      <c r="AL7" t="str">
        <f t="shared" si="27"/>
        <v xml:space="preserve">["SUMMARY"] = { ["EN"] = "Find 4 ruins in the Misty Mountains"; }; </v>
      </c>
      <c r="AM7" t="str">
        <f t="shared" si="28"/>
        <v/>
      </c>
      <c r="AN7" t="str">
        <f t="shared" si="29"/>
        <v>};</v>
      </c>
    </row>
    <row r="8" spans="1:40" x14ac:dyDescent="0.25">
      <c r="A8">
        <v>1879071653</v>
      </c>
      <c r="B8">
        <v>7</v>
      </c>
      <c r="C8" t="s">
        <v>367</v>
      </c>
      <c r="D8" t="s">
        <v>17</v>
      </c>
      <c r="E8">
        <v>2000</v>
      </c>
      <c r="G8">
        <v>10</v>
      </c>
      <c r="H8">
        <v>500</v>
      </c>
      <c r="I8" t="s">
        <v>89</v>
      </c>
      <c r="J8" t="s">
        <v>368</v>
      </c>
      <c r="K8" t="s">
        <v>1114</v>
      </c>
      <c r="L8">
        <v>2</v>
      </c>
      <c r="M8">
        <v>30</v>
      </c>
      <c r="P8" t="str">
        <f t="shared" si="7"/>
        <v xml:space="preserve"> [7] = {["ID"] = 1879071653; }; -- Where Giants Dwell</v>
      </c>
      <c r="Q8" s="1" t="str">
        <f t="shared" si="8"/>
        <v xml:space="preserve"> [7] = {["ID"] = 1879071653; ["SAVE_INDEX"] =  7; ["TYPE"] = 3; ["VXP"] = 2000; ["LP"] = 10; ["REP"] =  500; ["FACTION"] = 11; ["TIER"] = 2; ["MIN_LVL"] = "30"; ["NAME"] = { ["EN"] = "Where Giants Dwell"; }; ["LORE"] = { ["EN"] = "Travellers have long told tales of the mighty and capricious giants that inhabit the cold peaks of the Misty Mountains. You must seek out their places for yourself however, for there are few who have seen them left to tell you the way."; }; ["SUMMARY"] = { ["EN"] = "Find 5 points of interest in Giant Halls"; }; };</v>
      </c>
      <c r="R8">
        <f t="shared" si="9"/>
        <v>7</v>
      </c>
      <c r="S8" t="str">
        <f t="shared" si="10"/>
        <v xml:space="preserve"> [7] = {</v>
      </c>
      <c r="T8" t="str">
        <f t="shared" si="11"/>
        <v xml:space="preserve">["ID"] = 1879071653; </v>
      </c>
      <c r="U8" t="str">
        <f t="shared" si="12"/>
        <v xml:space="preserve">["ID"] = 1879071653; </v>
      </c>
      <c r="V8" t="str">
        <f t="shared" si="13"/>
        <v/>
      </c>
      <c r="W8" s="1" t="str">
        <f t="shared" si="14"/>
        <v xml:space="preserve">["SAVE_INDEX"] =  7; </v>
      </c>
      <c r="X8">
        <f>VLOOKUP(D8,Type!A$2:B$14,2,FALSE)</f>
        <v>3</v>
      </c>
      <c r="Y8" t="str">
        <f t="shared" si="15"/>
        <v xml:space="preserve">["TYPE"] = 3; </v>
      </c>
      <c r="Z8" t="str">
        <f t="shared" si="16"/>
        <v>2000</v>
      </c>
      <c r="AA8" t="str">
        <f t="shared" si="17"/>
        <v xml:space="preserve">["VXP"] = 2000; </v>
      </c>
      <c r="AB8" t="str">
        <f t="shared" si="18"/>
        <v>10</v>
      </c>
      <c r="AC8" t="str">
        <f t="shared" si="19"/>
        <v xml:space="preserve">["LP"] = 10; </v>
      </c>
      <c r="AD8" t="str">
        <f t="shared" si="20"/>
        <v>500</v>
      </c>
      <c r="AE8" t="str">
        <f t="shared" si="21"/>
        <v xml:space="preserve">["REP"] =  500; </v>
      </c>
      <c r="AF8">
        <f>VLOOKUP(I8,Faction!A$2:B$84,2,FALSE)</f>
        <v>11</v>
      </c>
      <c r="AG8" t="str">
        <f t="shared" si="22"/>
        <v xml:space="preserve">["FACTION"] = 11; </v>
      </c>
      <c r="AH8" t="str">
        <f t="shared" si="23"/>
        <v xml:space="preserve">["TIER"] = 2; </v>
      </c>
      <c r="AI8" t="str">
        <f t="shared" si="24"/>
        <v xml:space="preserve">["MIN_LVL"] = "30"; </v>
      </c>
      <c r="AJ8" t="str">
        <f t="shared" si="25"/>
        <v xml:space="preserve">["NAME"] = { ["EN"] = "Where Giants Dwell"; }; </v>
      </c>
      <c r="AK8" t="str">
        <f t="shared" si="26"/>
        <v xml:space="preserve">["LORE"] = { ["EN"] = "Travellers have long told tales of the mighty and capricious giants that inhabit the cold peaks of the Misty Mountains. You must seek out their places for yourself however, for there are few who have seen them left to tell you the way."; }; </v>
      </c>
      <c r="AL8" t="str">
        <f t="shared" si="27"/>
        <v xml:space="preserve">["SUMMARY"] = { ["EN"] = "Find 5 points of interest in Giant Halls"; }; </v>
      </c>
      <c r="AM8" t="str">
        <f t="shared" si="28"/>
        <v/>
      </c>
      <c r="AN8" t="str">
        <f t="shared" si="29"/>
        <v>};</v>
      </c>
    </row>
    <row r="9" spans="1:40" x14ac:dyDescent="0.25">
      <c r="A9">
        <v>1879099095</v>
      </c>
      <c r="B9">
        <v>8</v>
      </c>
      <c r="C9" t="s">
        <v>371</v>
      </c>
      <c r="D9" t="s">
        <v>69</v>
      </c>
      <c r="E9">
        <v>2000</v>
      </c>
      <c r="G9">
        <v>10</v>
      </c>
      <c r="H9">
        <v>500</v>
      </c>
      <c r="I9" t="s">
        <v>89</v>
      </c>
      <c r="J9" t="s">
        <v>372</v>
      </c>
      <c r="K9" t="s">
        <v>1115</v>
      </c>
      <c r="L9">
        <v>2</v>
      </c>
      <c r="P9" t="str">
        <f t="shared" si="7"/>
        <v xml:space="preserve"> [8] = {["ID"] = 1879099095; }; -- Bilbo's Buttons</v>
      </c>
      <c r="Q9" s="1" t="str">
        <f t="shared" si="8"/>
        <v xml:space="preserve"> [8] = {["ID"] = 1879099095; ["SAVE_INDEX"] =  8; ["TYPE"] = 6; ["VXP"] = 2000; ["LP"] = 10; ["REP"] =  500; ["FACTION"] = 11; ["TIER"] = 2;                     ["NAME"] = { ["EN"] = "Bilbo's Buttons"; }; ["LORE"] = { ["EN"] = "How strange...scattered throughout the warrens of Goblin-town seem to be a set of old, well-worn brass buttons, as if lost from a Hobbit's waistcoat. How in the world did such things come to be in these dark and twisted tunnels?"; }; ["SUMMARY"] = { ["EN"] = "Find Bilbo's 8 missing buttons"; }; };</v>
      </c>
      <c r="R9">
        <f t="shared" si="9"/>
        <v>8</v>
      </c>
      <c r="S9" t="str">
        <f t="shared" si="10"/>
        <v xml:space="preserve"> [8] = {</v>
      </c>
      <c r="T9" t="str">
        <f t="shared" si="11"/>
        <v xml:space="preserve">["ID"] = 1879099095; </v>
      </c>
      <c r="U9" t="str">
        <f t="shared" si="12"/>
        <v xml:space="preserve">["ID"] = 1879099095; </v>
      </c>
      <c r="V9" t="str">
        <f t="shared" si="13"/>
        <v/>
      </c>
      <c r="W9" s="1" t="str">
        <f t="shared" si="14"/>
        <v xml:space="preserve">["SAVE_INDEX"] =  8; </v>
      </c>
      <c r="X9">
        <f>VLOOKUP(D9,Type!A$2:B$14,2,FALSE)</f>
        <v>6</v>
      </c>
      <c r="Y9" t="str">
        <f t="shared" si="15"/>
        <v xml:space="preserve">["TYPE"] = 6; </v>
      </c>
      <c r="Z9" t="str">
        <f t="shared" si="16"/>
        <v>2000</v>
      </c>
      <c r="AA9" t="str">
        <f t="shared" si="17"/>
        <v xml:space="preserve">["VXP"] = 2000; </v>
      </c>
      <c r="AB9" t="str">
        <f t="shared" si="18"/>
        <v>10</v>
      </c>
      <c r="AC9" t="str">
        <f t="shared" si="19"/>
        <v xml:space="preserve">["LP"] = 10; </v>
      </c>
      <c r="AD9" t="str">
        <f t="shared" si="20"/>
        <v>500</v>
      </c>
      <c r="AE9" t="str">
        <f t="shared" si="21"/>
        <v xml:space="preserve">["REP"] =  500; </v>
      </c>
      <c r="AF9">
        <f>VLOOKUP(I9,Faction!A$2:B$84,2,FALSE)</f>
        <v>11</v>
      </c>
      <c r="AG9" t="str">
        <f t="shared" si="22"/>
        <v xml:space="preserve">["FACTION"] = 11; </v>
      </c>
      <c r="AH9" t="str">
        <f t="shared" si="23"/>
        <v xml:space="preserve">["TIER"] = 2; </v>
      </c>
      <c r="AI9" t="str">
        <f t="shared" si="24"/>
        <v xml:space="preserve">                    </v>
      </c>
      <c r="AJ9" t="str">
        <f t="shared" si="25"/>
        <v xml:space="preserve">["NAME"] = { ["EN"] = "Bilbo's Buttons"; }; </v>
      </c>
      <c r="AK9" t="str">
        <f t="shared" si="26"/>
        <v xml:space="preserve">["LORE"] = { ["EN"] = "How strange...scattered throughout the warrens of Goblin-town seem to be a set of old, well-worn brass buttons, as if lost from a Hobbit's waistcoat. How in the world did such things come to be in these dark and twisted tunnels?"; }; </v>
      </c>
      <c r="AL9" t="str">
        <f t="shared" si="27"/>
        <v xml:space="preserve">["SUMMARY"] = { ["EN"] = "Find Bilbo's 8 missing buttons"; }; </v>
      </c>
      <c r="AM9" t="str">
        <f t="shared" si="28"/>
        <v/>
      </c>
      <c r="AN9" t="str">
        <f t="shared" si="29"/>
        <v>};</v>
      </c>
    </row>
    <row r="10" spans="1:40" x14ac:dyDescent="0.25">
      <c r="A10">
        <v>1879071697</v>
      </c>
      <c r="B10">
        <v>9</v>
      </c>
      <c r="C10" t="s">
        <v>377</v>
      </c>
      <c r="D10" t="s">
        <v>70</v>
      </c>
      <c r="E10">
        <v>4000</v>
      </c>
      <c r="G10">
        <v>15</v>
      </c>
      <c r="H10">
        <v>700</v>
      </c>
      <c r="I10" t="s">
        <v>89</v>
      </c>
      <c r="J10" t="s">
        <v>378</v>
      </c>
      <c r="K10" t="s">
        <v>1116</v>
      </c>
      <c r="L10">
        <v>1</v>
      </c>
      <c r="P10" t="str">
        <f t="shared" si="7"/>
        <v xml:space="preserve"> [9] = {["ID"] = 1879071697; }; -- Peril of the Mountains (Final)</v>
      </c>
      <c r="Q10" s="1" t="str">
        <f t="shared" si="8"/>
        <v xml:space="preserve"> [9] = {["ID"] = 1879071697; ["SAVE_INDEX"] =  9; ["TYPE"] = 7; ["VXP"] = 4000; ["LP"] = 15; ["REP"] =  700; ["FACTION"] = 11; ["TIER"] = 1;                     ["NAME"] = { ["EN"] = "Peril of the Mountains (Final)"; }; ["LORE"] = { ["EN"] = "Perform many valiant deeds within the snows of the Misty Mountains."; }; ["SUMMARY"] = { ["EN"] = "Complete 30 quests in the Misty Mountains"; }; };</v>
      </c>
      <c r="R10">
        <f t="shared" si="9"/>
        <v>9</v>
      </c>
      <c r="S10" t="str">
        <f t="shared" si="10"/>
        <v xml:space="preserve"> [9] = {</v>
      </c>
      <c r="T10" t="str">
        <f t="shared" si="11"/>
        <v xml:space="preserve">["ID"] = 1879071697; </v>
      </c>
      <c r="U10" t="str">
        <f t="shared" si="12"/>
        <v xml:space="preserve">["ID"] = 1879071697; </v>
      </c>
      <c r="V10" t="str">
        <f t="shared" si="13"/>
        <v/>
      </c>
      <c r="W10" s="1" t="str">
        <f t="shared" si="14"/>
        <v xml:space="preserve">["SAVE_INDEX"] =  9; </v>
      </c>
      <c r="X10">
        <f>VLOOKUP(D10,Type!A$2:B$14,2,FALSE)</f>
        <v>7</v>
      </c>
      <c r="Y10" t="str">
        <f t="shared" si="15"/>
        <v xml:space="preserve">["TYPE"] = 7; </v>
      </c>
      <c r="Z10" t="str">
        <f t="shared" si="16"/>
        <v>4000</v>
      </c>
      <c r="AA10" t="str">
        <f t="shared" si="17"/>
        <v xml:space="preserve">["VXP"] = 4000; </v>
      </c>
      <c r="AB10" t="str">
        <f t="shared" si="18"/>
        <v>15</v>
      </c>
      <c r="AC10" t="str">
        <f t="shared" si="19"/>
        <v xml:space="preserve">["LP"] = 15; </v>
      </c>
      <c r="AD10" t="str">
        <f t="shared" si="20"/>
        <v>700</v>
      </c>
      <c r="AE10" t="str">
        <f t="shared" si="21"/>
        <v xml:space="preserve">["REP"] =  700; </v>
      </c>
      <c r="AF10">
        <f>VLOOKUP(I10,Faction!A$2:B$84,2,FALSE)</f>
        <v>11</v>
      </c>
      <c r="AG10" t="str">
        <f t="shared" si="22"/>
        <v xml:space="preserve">["FACTION"] = 11; </v>
      </c>
      <c r="AH10" t="str">
        <f t="shared" si="23"/>
        <v xml:space="preserve">["TIER"] = 1; </v>
      </c>
      <c r="AI10" t="str">
        <f t="shared" si="24"/>
        <v xml:space="preserve">                    </v>
      </c>
      <c r="AJ10" t="str">
        <f t="shared" si="25"/>
        <v xml:space="preserve">["NAME"] = { ["EN"] = "Peril of the Mountains (Final)"; }; </v>
      </c>
      <c r="AK10" t="str">
        <f t="shared" si="26"/>
        <v xml:space="preserve">["LORE"] = { ["EN"] = "Perform many valiant deeds within the snows of the Misty Mountains."; }; </v>
      </c>
      <c r="AL10" t="str">
        <f t="shared" si="27"/>
        <v xml:space="preserve">["SUMMARY"] = { ["EN"] = "Complete 30 quests in the Misty Mountains"; }; </v>
      </c>
      <c r="AM10" t="str">
        <f t="shared" si="28"/>
        <v/>
      </c>
      <c r="AN10" t="str">
        <f t="shared" si="29"/>
        <v>};</v>
      </c>
    </row>
    <row r="11" spans="1:40" x14ac:dyDescent="0.25">
      <c r="A11">
        <v>1879071696</v>
      </c>
      <c r="B11">
        <v>10</v>
      </c>
      <c r="C11" t="s">
        <v>375</v>
      </c>
      <c r="D11" t="s">
        <v>70</v>
      </c>
      <c r="E11">
        <v>2000</v>
      </c>
      <c r="G11">
        <v>10</v>
      </c>
      <c r="H11">
        <v>500</v>
      </c>
      <c r="I11" t="s">
        <v>89</v>
      </c>
      <c r="J11" t="s">
        <v>376</v>
      </c>
      <c r="K11" t="s">
        <v>410</v>
      </c>
      <c r="L11">
        <v>2</v>
      </c>
      <c r="P11" t="str">
        <f t="shared" si="7"/>
        <v>[10] = {["ID"] = 1879071696; }; -- Peril of the Mountains (Advanced)</v>
      </c>
      <c r="Q11" s="1" t="str">
        <f t="shared" si="8"/>
        <v>[10] = {["ID"] = 1879071696; ["SAVE_INDEX"] = 10; ["TYPE"] = 7; ["VXP"] = 2000; ["LP"] = 10; ["REP"] =  500; ["FACTION"] = 11; ["TIER"] = 2;                     ["NAME"] = { ["EN"] = "Peril of the Mountains (Advanced)"; }; ["LORE"] = { ["EN"] = "Perform more valiant deeds among the snows of the Misty Mountains."; }; ["SUMMARY"] = { ["EN"] = "Complete 20 quests in the Misty Mountains"; }; };</v>
      </c>
      <c r="R11">
        <f t="shared" si="9"/>
        <v>10</v>
      </c>
      <c r="S11" t="str">
        <f t="shared" si="10"/>
        <v>[10] = {</v>
      </c>
      <c r="T11" t="str">
        <f t="shared" si="11"/>
        <v xml:space="preserve">["ID"] = 1879071696; </v>
      </c>
      <c r="U11" t="str">
        <f t="shared" si="12"/>
        <v xml:space="preserve">["ID"] = 1879071696; </v>
      </c>
      <c r="V11" t="str">
        <f t="shared" si="13"/>
        <v/>
      </c>
      <c r="W11" s="1" t="str">
        <f t="shared" si="14"/>
        <v xml:space="preserve">["SAVE_INDEX"] = 10; </v>
      </c>
      <c r="X11">
        <f>VLOOKUP(D11,Type!A$2:B$14,2,FALSE)</f>
        <v>7</v>
      </c>
      <c r="Y11" t="str">
        <f t="shared" si="15"/>
        <v xml:space="preserve">["TYPE"] = 7; </v>
      </c>
      <c r="Z11" t="str">
        <f t="shared" si="16"/>
        <v>2000</v>
      </c>
      <c r="AA11" t="str">
        <f t="shared" si="17"/>
        <v xml:space="preserve">["VXP"] = 2000; </v>
      </c>
      <c r="AB11" t="str">
        <f t="shared" si="18"/>
        <v>10</v>
      </c>
      <c r="AC11" t="str">
        <f t="shared" si="19"/>
        <v xml:space="preserve">["LP"] = 10; </v>
      </c>
      <c r="AD11" t="str">
        <f t="shared" si="20"/>
        <v>500</v>
      </c>
      <c r="AE11" t="str">
        <f t="shared" si="21"/>
        <v xml:space="preserve">["REP"] =  500; </v>
      </c>
      <c r="AF11">
        <f>VLOOKUP(I11,Faction!A$2:B$84,2,FALSE)</f>
        <v>11</v>
      </c>
      <c r="AG11" t="str">
        <f t="shared" si="22"/>
        <v xml:space="preserve">["FACTION"] = 11; </v>
      </c>
      <c r="AH11" t="str">
        <f t="shared" si="23"/>
        <v xml:space="preserve">["TIER"] = 2; </v>
      </c>
      <c r="AI11" t="str">
        <f t="shared" si="24"/>
        <v xml:space="preserve">                    </v>
      </c>
      <c r="AJ11" t="str">
        <f t="shared" si="25"/>
        <v xml:space="preserve">["NAME"] = { ["EN"] = "Peril of the Mountains (Advanced)"; }; </v>
      </c>
      <c r="AK11" t="str">
        <f t="shared" si="26"/>
        <v xml:space="preserve">["LORE"] = { ["EN"] = "Perform more valiant deeds among the snows of the Misty Mountains."; }; </v>
      </c>
      <c r="AL11" t="str">
        <f t="shared" si="27"/>
        <v xml:space="preserve">["SUMMARY"] = { ["EN"] = "Complete 20 quests in the Misty Mountains"; }; </v>
      </c>
      <c r="AM11" t="str">
        <f t="shared" si="28"/>
        <v/>
      </c>
      <c r="AN11" t="str">
        <f t="shared" si="29"/>
        <v>};</v>
      </c>
    </row>
    <row r="12" spans="1:40" x14ac:dyDescent="0.25">
      <c r="A12">
        <v>1879071695</v>
      </c>
      <c r="B12">
        <v>11</v>
      </c>
      <c r="C12" t="s">
        <v>373</v>
      </c>
      <c r="D12" t="s">
        <v>70</v>
      </c>
      <c r="E12">
        <v>2000</v>
      </c>
      <c r="G12">
        <v>10</v>
      </c>
      <c r="H12">
        <v>300</v>
      </c>
      <c r="I12" t="s">
        <v>89</v>
      </c>
      <c r="J12" t="s">
        <v>374</v>
      </c>
      <c r="K12" t="s">
        <v>409</v>
      </c>
      <c r="L12">
        <v>3</v>
      </c>
      <c r="P12" t="str">
        <f t="shared" si="7"/>
        <v>[11] = {["ID"] = 1879071695; }; -- Peril of the Mountains</v>
      </c>
      <c r="Q12" s="1" t="str">
        <f t="shared" si="8"/>
        <v>[11] = {["ID"] = 1879071695; ["SAVE_INDEX"] = 11; ["TYPE"] = 7; ["VXP"] = 2000; ["LP"] = 10; ["REP"] =  300; ["FACTION"] = 11; ["TIER"] = 3;                     ["NAME"] = { ["EN"] = "Peril of the Mountains"; }; ["LORE"] = { ["EN"] = "Perform valiant deeds among the snows of the Misty Mountains."; }; ["SUMMARY"] = { ["EN"] = "Complete 10 quests in the Misty Mountains"; }; };</v>
      </c>
      <c r="R12">
        <f t="shared" si="9"/>
        <v>11</v>
      </c>
      <c r="S12" t="str">
        <f t="shared" si="10"/>
        <v>[11] = {</v>
      </c>
      <c r="T12" t="str">
        <f t="shared" si="11"/>
        <v xml:space="preserve">["ID"] = 1879071695; </v>
      </c>
      <c r="U12" t="str">
        <f t="shared" si="12"/>
        <v xml:space="preserve">["ID"] = 1879071695; </v>
      </c>
      <c r="V12" t="str">
        <f t="shared" si="13"/>
        <v/>
      </c>
      <c r="W12" s="1" t="str">
        <f t="shared" si="14"/>
        <v xml:space="preserve">["SAVE_INDEX"] = 11; </v>
      </c>
      <c r="X12">
        <f>VLOOKUP(D12,Type!A$2:B$14,2,FALSE)</f>
        <v>7</v>
      </c>
      <c r="Y12" t="str">
        <f t="shared" si="15"/>
        <v xml:space="preserve">["TYPE"] = 7; </v>
      </c>
      <c r="Z12" t="str">
        <f t="shared" si="16"/>
        <v>2000</v>
      </c>
      <c r="AA12" t="str">
        <f t="shared" si="17"/>
        <v xml:space="preserve">["VXP"] = 2000; </v>
      </c>
      <c r="AB12" t="str">
        <f t="shared" si="18"/>
        <v>10</v>
      </c>
      <c r="AC12" t="str">
        <f t="shared" si="19"/>
        <v xml:space="preserve">["LP"] = 10; </v>
      </c>
      <c r="AD12" t="str">
        <f t="shared" si="20"/>
        <v>300</v>
      </c>
      <c r="AE12" t="str">
        <f t="shared" si="21"/>
        <v xml:space="preserve">["REP"] =  300; </v>
      </c>
      <c r="AF12">
        <f>VLOOKUP(I12,Faction!A$2:B$84,2,FALSE)</f>
        <v>11</v>
      </c>
      <c r="AG12" t="str">
        <f t="shared" si="22"/>
        <v xml:space="preserve">["FACTION"] = 11; </v>
      </c>
      <c r="AH12" t="str">
        <f t="shared" si="23"/>
        <v xml:space="preserve">["TIER"] = 3; </v>
      </c>
      <c r="AI12" t="str">
        <f t="shared" si="24"/>
        <v xml:space="preserve">                    </v>
      </c>
      <c r="AJ12" t="str">
        <f t="shared" si="25"/>
        <v xml:space="preserve">["NAME"] = { ["EN"] = "Peril of the Mountains"; }; </v>
      </c>
      <c r="AK12" t="str">
        <f t="shared" si="26"/>
        <v xml:space="preserve">["LORE"] = { ["EN"] = "Perform valiant deeds among the snows of the Misty Mountains."; }; </v>
      </c>
      <c r="AL12" t="str">
        <f t="shared" si="27"/>
        <v xml:space="preserve">["SUMMARY"] = { ["EN"] = "Complete 10 quests in the Misty Mountains"; }; </v>
      </c>
      <c r="AM12" t="str">
        <f t="shared" si="28"/>
        <v/>
      </c>
      <c r="AN12" t="str">
        <f t="shared" si="29"/>
        <v>};</v>
      </c>
    </row>
    <row r="13" spans="1:40" x14ac:dyDescent="0.25">
      <c r="A13">
        <v>1879303321</v>
      </c>
      <c r="B13">
        <v>12</v>
      </c>
      <c r="C13" t="s">
        <v>357</v>
      </c>
      <c r="D13" t="s">
        <v>33</v>
      </c>
      <c r="E13">
        <v>2000</v>
      </c>
      <c r="H13">
        <v>900</v>
      </c>
      <c r="I13" t="s">
        <v>89</v>
      </c>
      <c r="J13" t="s">
        <v>358</v>
      </c>
      <c r="K13" t="s">
        <v>406</v>
      </c>
      <c r="L13">
        <v>1</v>
      </c>
      <c r="M13">
        <v>30</v>
      </c>
      <c r="P13" t="str">
        <f t="shared" si="7"/>
        <v>[12] = {["ID"] = 1879303321; }; -- Slayer of the Misty Mountains</v>
      </c>
      <c r="Q13" s="1" t="str">
        <f t="shared" si="8"/>
        <v>[12] = {["ID"] = 1879303321; ["SAVE_INDEX"] = 12; ["TYPE"] = 4; ["VXP"] = 2000; ["LP"] =  0; ["REP"] =  900; ["FACTION"] = 11; ["TIER"] = 1; ["MIN_LVL"] = "30"; ["NAME"] = { ["EN"] = "Slayer of the Misty Mountains"; }; ["LORE"] = { ["EN"] = "There are many villainous monsters roaming the Misty Mountains, and the Free Peoples must do their part to slay them."; }; ["SUMMARY"] = { ["EN"] = "Complete 4 slayer deeds in the Misty Mountains"; }; };</v>
      </c>
      <c r="R13">
        <f t="shared" si="9"/>
        <v>12</v>
      </c>
      <c r="S13" t="str">
        <f t="shared" si="10"/>
        <v>[12] = {</v>
      </c>
      <c r="T13" t="str">
        <f t="shared" si="11"/>
        <v xml:space="preserve">["ID"] = 1879303321; </v>
      </c>
      <c r="U13" t="str">
        <f t="shared" si="12"/>
        <v xml:space="preserve">["ID"] = 1879303321; </v>
      </c>
      <c r="V13" t="str">
        <f t="shared" si="13"/>
        <v/>
      </c>
      <c r="W13" s="1" t="str">
        <f t="shared" si="14"/>
        <v xml:space="preserve">["SAVE_INDEX"] = 12; </v>
      </c>
      <c r="X13">
        <f>VLOOKUP(D13,Type!A$2:B$14,2,FALSE)</f>
        <v>4</v>
      </c>
      <c r="Y13" t="str">
        <f t="shared" si="15"/>
        <v xml:space="preserve">["TYPE"] = 4; </v>
      </c>
      <c r="Z13" t="str">
        <f t="shared" si="16"/>
        <v>2000</v>
      </c>
      <c r="AA13" t="str">
        <f t="shared" si="17"/>
        <v xml:space="preserve">["VXP"] = 2000; </v>
      </c>
      <c r="AB13" t="str">
        <f t="shared" si="18"/>
        <v>0</v>
      </c>
      <c r="AC13" t="str">
        <f t="shared" si="19"/>
        <v xml:space="preserve">["LP"] =  0; </v>
      </c>
      <c r="AD13" t="str">
        <f t="shared" si="20"/>
        <v>900</v>
      </c>
      <c r="AE13" t="str">
        <f t="shared" si="21"/>
        <v xml:space="preserve">["REP"] =  900; </v>
      </c>
      <c r="AF13">
        <f>VLOOKUP(I13,Faction!A$2:B$84,2,FALSE)</f>
        <v>11</v>
      </c>
      <c r="AG13" t="str">
        <f t="shared" si="22"/>
        <v xml:space="preserve">["FACTION"] = 11; </v>
      </c>
      <c r="AH13" t="str">
        <f t="shared" si="23"/>
        <v xml:space="preserve">["TIER"] = 1; </v>
      </c>
      <c r="AI13" t="str">
        <f t="shared" si="24"/>
        <v xml:space="preserve">["MIN_LVL"] = "30"; </v>
      </c>
      <c r="AJ13" t="str">
        <f t="shared" si="25"/>
        <v xml:space="preserve">["NAME"] = { ["EN"] = "Slayer of the Misty Mountains"; }; </v>
      </c>
      <c r="AK13" t="str">
        <f t="shared" si="26"/>
        <v xml:space="preserve">["LORE"] = { ["EN"] = "There are many villainous monsters roaming the Misty Mountains, and the Free Peoples must do their part to slay them."; }; </v>
      </c>
      <c r="AL13" t="str">
        <f t="shared" si="27"/>
        <v xml:space="preserve">["SUMMARY"] = { ["EN"] = "Complete 4 slayer deeds in the Misty Mountains"; }; </v>
      </c>
      <c r="AM13" t="str">
        <f t="shared" si="28"/>
        <v/>
      </c>
      <c r="AN13" t="str">
        <f t="shared" si="29"/>
        <v>};</v>
      </c>
    </row>
    <row r="14" spans="1:40" x14ac:dyDescent="0.25">
      <c r="A14">
        <v>1879071775</v>
      </c>
      <c r="B14">
        <v>13</v>
      </c>
      <c r="C14" t="s">
        <v>385</v>
      </c>
      <c r="D14" t="s">
        <v>33</v>
      </c>
      <c r="E14">
        <v>2000</v>
      </c>
      <c r="G14">
        <v>10</v>
      </c>
      <c r="H14">
        <v>700</v>
      </c>
      <c r="I14" t="s">
        <v>89</v>
      </c>
      <c r="J14" t="s">
        <v>386</v>
      </c>
      <c r="K14" t="s">
        <v>413</v>
      </c>
      <c r="L14">
        <v>2</v>
      </c>
      <c r="M14">
        <v>30</v>
      </c>
      <c r="P14" t="str">
        <f t="shared" si="7"/>
        <v>[13] = {["ID"] = 1879071775; }; -- Bear-slayer (Advanced)</v>
      </c>
      <c r="Q14" s="1" t="str">
        <f t="shared" si="8"/>
        <v>[13] = {["ID"] = 1879071775; ["SAVE_INDEX"] = 13; ["TYPE"] = 4; ["VXP"] = 2000; ["LP"] = 10; ["REP"] =  700; ["FACTION"] = 11; ["TIER"] = 2; ["MIN_LVL"] = "30"; ["NAME"] = { ["EN"] = "Bear-slayer (Advanced)"; }; ["LORE"] = { ["EN"] = "Defeat many bears in the Misty Mountains."; }; ["SUMMARY"] = { ["EN"] = "Defeat 160 Bears in the Misty Mountains"; }; };</v>
      </c>
      <c r="R14">
        <f t="shared" si="9"/>
        <v>13</v>
      </c>
      <c r="S14" t="str">
        <f t="shared" si="10"/>
        <v>[13] = {</v>
      </c>
      <c r="T14" t="str">
        <f t="shared" si="11"/>
        <v xml:space="preserve">["ID"] = 1879071775; </v>
      </c>
      <c r="U14" t="str">
        <f t="shared" si="12"/>
        <v xml:space="preserve">["ID"] = 1879071775; </v>
      </c>
      <c r="V14" t="str">
        <f t="shared" si="13"/>
        <v/>
      </c>
      <c r="W14" s="1" t="str">
        <f t="shared" si="14"/>
        <v xml:space="preserve">["SAVE_INDEX"] = 13; </v>
      </c>
      <c r="X14">
        <f>VLOOKUP(D14,Type!A$2:B$14,2,FALSE)</f>
        <v>4</v>
      </c>
      <c r="Y14" t="str">
        <f t="shared" si="15"/>
        <v xml:space="preserve">["TYPE"] = 4; </v>
      </c>
      <c r="Z14" t="str">
        <f t="shared" si="16"/>
        <v>2000</v>
      </c>
      <c r="AA14" t="str">
        <f t="shared" si="17"/>
        <v xml:space="preserve">["VXP"] = 2000; </v>
      </c>
      <c r="AB14" t="str">
        <f t="shared" si="18"/>
        <v>10</v>
      </c>
      <c r="AC14" t="str">
        <f t="shared" si="19"/>
        <v xml:space="preserve">["LP"] = 10; </v>
      </c>
      <c r="AD14" t="str">
        <f t="shared" si="20"/>
        <v>700</v>
      </c>
      <c r="AE14" t="str">
        <f t="shared" si="21"/>
        <v xml:space="preserve">["REP"] =  700; </v>
      </c>
      <c r="AF14">
        <f>VLOOKUP(I14,Faction!A$2:B$84,2,FALSE)</f>
        <v>11</v>
      </c>
      <c r="AG14" t="str">
        <f t="shared" si="22"/>
        <v xml:space="preserve">["FACTION"] = 11; </v>
      </c>
      <c r="AH14" t="str">
        <f t="shared" si="23"/>
        <v xml:space="preserve">["TIER"] = 2; </v>
      </c>
      <c r="AI14" t="str">
        <f t="shared" si="24"/>
        <v xml:space="preserve">["MIN_LVL"] = "30"; </v>
      </c>
      <c r="AJ14" t="str">
        <f t="shared" si="25"/>
        <v xml:space="preserve">["NAME"] = { ["EN"] = "Bear-slayer (Advanced)"; }; </v>
      </c>
      <c r="AK14" t="str">
        <f t="shared" si="26"/>
        <v xml:space="preserve">["LORE"] = { ["EN"] = "Defeat many bears in the Misty Mountains."; }; </v>
      </c>
      <c r="AL14" t="str">
        <f t="shared" si="27"/>
        <v xml:space="preserve">["SUMMARY"] = { ["EN"] = "Defeat 160 Bears in the Misty Mountains"; }; </v>
      </c>
      <c r="AM14" t="str">
        <f t="shared" si="28"/>
        <v/>
      </c>
      <c r="AN14" t="str">
        <f t="shared" si="29"/>
        <v>};</v>
      </c>
    </row>
    <row r="15" spans="1:40" x14ac:dyDescent="0.25">
      <c r="A15">
        <v>1879071774</v>
      </c>
      <c r="B15">
        <v>14</v>
      </c>
      <c r="C15" t="s">
        <v>382</v>
      </c>
      <c r="D15" t="s">
        <v>33</v>
      </c>
      <c r="F15" t="s">
        <v>383</v>
      </c>
      <c r="G15">
        <v>5</v>
      </c>
      <c r="H15">
        <v>500</v>
      </c>
      <c r="I15" t="s">
        <v>89</v>
      </c>
      <c r="J15" t="s">
        <v>384</v>
      </c>
      <c r="K15" t="s">
        <v>412</v>
      </c>
      <c r="L15">
        <v>3</v>
      </c>
      <c r="M15">
        <v>30</v>
      </c>
      <c r="P15" t="str">
        <f t="shared" si="7"/>
        <v>[14] = {["ID"] = 1879071774; }; -- Bear-slayer</v>
      </c>
      <c r="Q15" s="1" t="str">
        <f t="shared" si="8"/>
        <v>[14] = {["ID"] = 1879071774; ["SAVE_INDEX"] = 14; ["TYPE"] = 4; ["VXP"] =    0; ["LP"] =  5; ["REP"] =  500; ["FACTION"] = 11; ["TIER"] = 3; ["MIN_LVL"] = "30"; ["NAME"] = { ["EN"] = "Bear-slayer"; }; ["LORE"] = { ["EN"] = "Defeat bears in the Misty Mountains."; }; ["SUMMARY"] = { ["EN"] = "Defeat 80 Bears in the Misty Mountains"; }; ["TITLE"] = { ["EN"] = "Bear-wrestler"; }; };</v>
      </c>
      <c r="R15">
        <f t="shared" si="9"/>
        <v>14</v>
      </c>
      <c r="S15" t="str">
        <f t="shared" si="10"/>
        <v>[14] = {</v>
      </c>
      <c r="T15" t="str">
        <f t="shared" si="11"/>
        <v xml:space="preserve">["ID"] = 1879071774; </v>
      </c>
      <c r="U15" t="str">
        <f t="shared" si="12"/>
        <v xml:space="preserve">["ID"] = 1879071774; </v>
      </c>
      <c r="V15" t="str">
        <f t="shared" si="13"/>
        <v/>
      </c>
      <c r="W15" s="1" t="str">
        <f t="shared" si="14"/>
        <v xml:space="preserve">["SAVE_INDEX"] = 14; </v>
      </c>
      <c r="X15">
        <f>VLOOKUP(D15,Type!A$2:B$14,2,FALSE)</f>
        <v>4</v>
      </c>
      <c r="Y15" t="str">
        <f t="shared" si="15"/>
        <v xml:space="preserve">["TYPE"] = 4; </v>
      </c>
      <c r="Z15" t="str">
        <f t="shared" si="16"/>
        <v>0</v>
      </c>
      <c r="AA15" t="str">
        <f t="shared" si="17"/>
        <v xml:space="preserve">["VXP"] =    0; </v>
      </c>
      <c r="AB15" t="str">
        <f t="shared" si="18"/>
        <v>5</v>
      </c>
      <c r="AC15" t="str">
        <f t="shared" si="19"/>
        <v xml:space="preserve">["LP"] =  5; </v>
      </c>
      <c r="AD15" t="str">
        <f t="shared" si="20"/>
        <v>500</v>
      </c>
      <c r="AE15" t="str">
        <f t="shared" si="21"/>
        <v xml:space="preserve">["REP"] =  500; </v>
      </c>
      <c r="AF15">
        <f>VLOOKUP(I15,Faction!A$2:B$84,2,FALSE)</f>
        <v>11</v>
      </c>
      <c r="AG15" t="str">
        <f t="shared" si="22"/>
        <v xml:space="preserve">["FACTION"] = 11; </v>
      </c>
      <c r="AH15" t="str">
        <f t="shared" si="23"/>
        <v xml:space="preserve">["TIER"] = 3; </v>
      </c>
      <c r="AI15" t="str">
        <f t="shared" si="24"/>
        <v xml:space="preserve">["MIN_LVL"] = "30"; </v>
      </c>
      <c r="AJ15" t="str">
        <f t="shared" si="25"/>
        <v xml:space="preserve">["NAME"] = { ["EN"] = "Bear-slayer"; }; </v>
      </c>
      <c r="AK15" t="str">
        <f t="shared" si="26"/>
        <v xml:space="preserve">["LORE"] = { ["EN"] = "Defeat bears in the Misty Mountains."; }; </v>
      </c>
      <c r="AL15" t="str">
        <f t="shared" si="27"/>
        <v xml:space="preserve">["SUMMARY"] = { ["EN"] = "Defeat 80 Bears in the Misty Mountains"; }; </v>
      </c>
      <c r="AM15" t="str">
        <f t="shared" si="28"/>
        <v xml:space="preserve">["TITLE"] = { ["EN"] = "Bear-wrestler"; }; </v>
      </c>
      <c r="AN15" t="str">
        <f t="shared" si="29"/>
        <v>};</v>
      </c>
    </row>
    <row r="16" spans="1:40" x14ac:dyDescent="0.25">
      <c r="A16">
        <v>1879071779</v>
      </c>
      <c r="B16">
        <v>17</v>
      </c>
      <c r="C16" t="s">
        <v>393</v>
      </c>
      <c r="D16" t="s">
        <v>33</v>
      </c>
      <c r="E16">
        <v>2000</v>
      </c>
      <c r="G16">
        <v>10</v>
      </c>
      <c r="H16">
        <v>700</v>
      </c>
      <c r="I16" t="s">
        <v>89</v>
      </c>
      <c r="J16" t="s">
        <v>394</v>
      </c>
      <c r="K16" t="s">
        <v>417</v>
      </c>
      <c r="L16">
        <v>2</v>
      </c>
      <c r="M16">
        <v>30</v>
      </c>
      <c r="P16" t="str">
        <f t="shared" si="7"/>
        <v>[15] = {["ID"] = 1879071779; }; -- Snow-beast Slayer (Advanced)</v>
      </c>
      <c r="Q16" s="1" t="str">
        <f t="shared" ref="Q16:Q21" si="30">CONCATENATE(S16,T16,W16,Y16,AA16,AC16,AE16,AG16,AH16,AI16,AJ16,AK16,AL16,AM16,AN16)</f>
        <v>[15] = {["ID"] = 1879071779; ["SAVE_INDEX"] = 17; ["TYPE"] = 4; ["VXP"] = 2000; ["LP"] = 10; ["REP"] =  700; ["FACTION"] = 11; ["TIER"] = 2; ["MIN_LVL"] = "30"; ["NAME"] = { ["EN"] = "Snow-beast Slayer (Advanced)"; }; ["LORE"] = { ["EN"] = "Defeat many snow-beasts in the Misty Mountains."; }; ["SUMMARY"] = { ["EN"] = "Defeat 200 Snow-beasts in the Misty Mountains"; }; };</v>
      </c>
      <c r="R16">
        <f t="shared" si="9"/>
        <v>15</v>
      </c>
      <c r="S16" t="str">
        <f t="shared" ref="S16:S21" si="31">CONCATENATE(REPT(" ",2-LEN(R16)),"[",R16,"] = {")</f>
        <v>[15] = {</v>
      </c>
      <c r="T16" t="str">
        <f t="shared" ref="T16:T21" si="32">IF(LEN(A16)&gt;0,CONCATENATE("[""ID""] = ",A16,"; "),"                     ")</f>
        <v xml:space="preserve">["ID"] = 1879071779; </v>
      </c>
      <c r="U16" t="str">
        <f t="shared" si="12"/>
        <v xml:space="preserve">["ID"] = 1879071779; </v>
      </c>
      <c r="V16" t="str">
        <f t="shared" si="13"/>
        <v/>
      </c>
      <c r="W16" s="1" t="str">
        <f t="shared" ref="W16:W21" si="33">IF(LEN(B16)&gt;0,CONCATENATE("[""SAVE_INDEX""] = ",REPT(" ",2-LEN(B16)),B16,"; "),"")</f>
        <v xml:space="preserve">["SAVE_INDEX"] = 17; </v>
      </c>
      <c r="X16">
        <f>VLOOKUP(D16,Type!A$2:B$14,2,FALSE)</f>
        <v>4</v>
      </c>
      <c r="Y16" t="str">
        <f t="shared" ref="Y16:Y21" si="34">CONCATENATE("[""TYPE""] = ",X16,"; ")</f>
        <v xml:space="preserve">["TYPE"] = 4; </v>
      </c>
      <c r="Z16" t="str">
        <f t="shared" ref="Z16:Z21" si="35">TEXT(E16,0)</f>
        <v>2000</v>
      </c>
      <c r="AA16" t="str">
        <f t="shared" ref="AA16:AA21" si="36">CONCATENATE("[""VXP""] = ",REPT(" ",4-LEN(Z16)),TEXT(Z16,"0"),"; ")</f>
        <v xml:space="preserve">["VXP"] = 2000; </v>
      </c>
      <c r="AB16" t="str">
        <f t="shared" ref="AB16:AB21" si="37">TEXT(G16,0)</f>
        <v>10</v>
      </c>
      <c r="AC16" t="str">
        <f t="shared" ref="AC16:AC21" si="38">CONCATENATE("[""LP""] = ",REPT(" ",2-LEN(AB16)),TEXT(AB16,"0"),"; ")</f>
        <v xml:space="preserve">["LP"] = 10; </v>
      </c>
      <c r="AD16" t="str">
        <f t="shared" ref="AD16:AD21" si="39">TEXT(H16,0)</f>
        <v>700</v>
      </c>
      <c r="AE16" t="str">
        <f t="shared" ref="AE16:AE21" si="40">CONCATENATE("[""REP""] = ",REPT(" ",4-LEN(AD16)),TEXT(AD16,"0"),"; ")</f>
        <v xml:space="preserve">["REP"] =  700; </v>
      </c>
      <c r="AF16">
        <f>VLOOKUP(I16,Faction!A$2:B$84,2,FALSE)</f>
        <v>11</v>
      </c>
      <c r="AG16" t="str">
        <f t="shared" ref="AG16:AG21" si="41">CONCATENATE("[""FACTION""] = ",REPT(" ",2-LEN(AF16)),TEXT(AF16,"0"),"; ")</f>
        <v xml:space="preserve">["FACTION"] = 11; </v>
      </c>
      <c r="AH16" t="str">
        <f t="shared" ref="AH16:AH21" si="42">CONCATENATE("[""TIER""] = ",TEXT(L16,"0"),"; ")</f>
        <v xml:space="preserve">["TIER"] = 2; </v>
      </c>
      <c r="AI16" t="str">
        <f t="shared" ref="AI16:AI21" si="43">IF(LEN(M16)&gt;0,CONCATENATE("[""MIN_LVL""] = ",REPT(" ",2-LEN(M16)),"""",M16,"""; "),"                    ")</f>
        <v xml:space="preserve">["MIN_LVL"] = "30"; </v>
      </c>
      <c r="AJ16" t="str">
        <f t="shared" ref="AJ16:AJ21" si="44">CONCATENATE("[""NAME""] = { [""EN""] = """,C16,"""; }; ")</f>
        <v xml:space="preserve">["NAME"] = { ["EN"] = "Snow-beast Slayer (Advanced)"; }; </v>
      </c>
      <c r="AK16" t="str">
        <f t="shared" ref="AK16:AK21" si="45">CONCATENATE("[""LORE""] = { [""EN""] = """,K16,"""; }; ")</f>
        <v xml:space="preserve">["LORE"] = { ["EN"] = "Defeat many snow-beasts in the Misty Mountains."; }; </v>
      </c>
      <c r="AL16" t="str">
        <f t="shared" ref="AL16:AL21" si="46">CONCATENATE("[""SUMMARY""] = { [""EN""] = """,J16,"""; }; ")</f>
        <v xml:space="preserve">["SUMMARY"] = { ["EN"] = "Defeat 200 Snow-beasts in the Misty Mountains"; }; </v>
      </c>
      <c r="AM16" t="str">
        <f t="shared" ref="AM16:AM21" si="47">IF(LEN(F16)&gt;0,CONCATENATE("[""TITLE""] = { [""EN""] = """,F16,"""; }; "),"")</f>
        <v/>
      </c>
      <c r="AN16" t="str">
        <f t="shared" si="29"/>
        <v>};</v>
      </c>
    </row>
    <row r="17" spans="1:40" x14ac:dyDescent="0.25">
      <c r="A17">
        <v>1879071778</v>
      </c>
      <c r="B17">
        <v>18</v>
      </c>
      <c r="C17" t="s">
        <v>390</v>
      </c>
      <c r="D17" t="s">
        <v>33</v>
      </c>
      <c r="F17" t="s">
        <v>391</v>
      </c>
      <c r="G17">
        <v>5</v>
      </c>
      <c r="H17">
        <v>500</v>
      </c>
      <c r="I17" t="s">
        <v>89</v>
      </c>
      <c r="J17" t="s">
        <v>392</v>
      </c>
      <c r="K17" t="s">
        <v>416</v>
      </c>
      <c r="L17">
        <v>3</v>
      </c>
      <c r="M17">
        <v>30</v>
      </c>
      <c r="P17" t="str">
        <f t="shared" si="7"/>
        <v>[16] = {["ID"] = 1879071778; }; -- Snow-beast Slayer</v>
      </c>
      <c r="Q17" s="1" t="str">
        <f t="shared" si="30"/>
        <v>[16] = {["ID"] = 1879071778; ["SAVE_INDEX"] = 18; ["TYPE"] = 4; ["VXP"] =    0; ["LP"] =  5; ["REP"] =  500; ["FACTION"] = 11; ["TIER"] = 3; ["MIN_LVL"] = "30"; ["NAME"] = { ["EN"] = "Snow-beast Slayer"; }; ["LORE"] = { ["EN"] = "Defeat snow-beasts in the Misty Mountains."; }; ["SUMMARY"] = { ["EN"] = "Defeat 100 Snow-beasts in the Misty Mountains"; }; ["TITLE"] = { ["EN"] = "Beast-hunter"; }; };</v>
      </c>
      <c r="R17">
        <f t="shared" si="9"/>
        <v>16</v>
      </c>
      <c r="S17" t="str">
        <f t="shared" si="31"/>
        <v>[16] = {</v>
      </c>
      <c r="T17" t="str">
        <f t="shared" si="32"/>
        <v xml:space="preserve">["ID"] = 1879071778; </v>
      </c>
      <c r="U17" t="str">
        <f t="shared" si="12"/>
        <v xml:space="preserve">["ID"] = 1879071778; </v>
      </c>
      <c r="V17" t="str">
        <f t="shared" si="13"/>
        <v/>
      </c>
      <c r="W17" s="1" t="str">
        <f t="shared" si="33"/>
        <v xml:space="preserve">["SAVE_INDEX"] = 18; </v>
      </c>
      <c r="X17">
        <f>VLOOKUP(D17,Type!A$2:B$14,2,FALSE)</f>
        <v>4</v>
      </c>
      <c r="Y17" t="str">
        <f t="shared" si="34"/>
        <v xml:space="preserve">["TYPE"] = 4; </v>
      </c>
      <c r="Z17" t="str">
        <f t="shared" si="35"/>
        <v>0</v>
      </c>
      <c r="AA17" t="str">
        <f t="shared" si="36"/>
        <v xml:space="preserve">["VXP"] =    0; </v>
      </c>
      <c r="AB17" t="str">
        <f t="shared" si="37"/>
        <v>5</v>
      </c>
      <c r="AC17" t="str">
        <f t="shared" si="38"/>
        <v xml:space="preserve">["LP"] =  5; </v>
      </c>
      <c r="AD17" t="str">
        <f t="shared" si="39"/>
        <v>500</v>
      </c>
      <c r="AE17" t="str">
        <f t="shared" si="40"/>
        <v xml:space="preserve">["REP"] =  500; </v>
      </c>
      <c r="AF17">
        <f>VLOOKUP(I17,Faction!A$2:B$84,2,FALSE)</f>
        <v>11</v>
      </c>
      <c r="AG17" t="str">
        <f t="shared" si="41"/>
        <v xml:space="preserve">["FACTION"] = 11; </v>
      </c>
      <c r="AH17" t="str">
        <f t="shared" si="42"/>
        <v xml:space="preserve">["TIER"] = 3; </v>
      </c>
      <c r="AI17" t="str">
        <f t="shared" si="43"/>
        <v xml:space="preserve">["MIN_LVL"] = "30"; </v>
      </c>
      <c r="AJ17" t="str">
        <f t="shared" si="44"/>
        <v xml:space="preserve">["NAME"] = { ["EN"] = "Snow-beast Slayer"; }; </v>
      </c>
      <c r="AK17" t="str">
        <f t="shared" si="45"/>
        <v xml:space="preserve">["LORE"] = { ["EN"] = "Defeat snow-beasts in the Misty Mountains."; }; </v>
      </c>
      <c r="AL17" t="str">
        <f t="shared" si="46"/>
        <v xml:space="preserve">["SUMMARY"] = { ["EN"] = "Defeat 100 Snow-beasts in the Misty Mountains"; }; </v>
      </c>
      <c r="AM17" t="str">
        <f t="shared" si="47"/>
        <v xml:space="preserve">["TITLE"] = { ["EN"] = "Beast-hunter"; }; </v>
      </c>
      <c r="AN17" t="str">
        <f t="shared" si="29"/>
        <v>};</v>
      </c>
    </row>
    <row r="18" spans="1:40" x14ac:dyDescent="0.25">
      <c r="A18">
        <v>1879071783</v>
      </c>
      <c r="B18">
        <v>21</v>
      </c>
      <c r="C18" t="s">
        <v>217</v>
      </c>
      <c r="D18" t="s">
        <v>33</v>
      </c>
      <c r="E18">
        <v>2000</v>
      </c>
      <c r="G18">
        <v>10</v>
      </c>
      <c r="H18">
        <v>700</v>
      </c>
      <c r="I18" t="s">
        <v>89</v>
      </c>
      <c r="J18" t="s">
        <v>399</v>
      </c>
      <c r="K18" t="s">
        <v>421</v>
      </c>
      <c r="L18">
        <v>2</v>
      </c>
      <c r="M18">
        <v>30</v>
      </c>
      <c r="P18" t="str">
        <f t="shared" si="7"/>
        <v>[17] = {["ID"] = 1879071783; }; -- Warg-slayer (Advanced)</v>
      </c>
      <c r="Q18" s="1" t="str">
        <f t="shared" si="30"/>
        <v>[17] = {["ID"] = 1879071783; ["SAVE_INDEX"] = 21; ["TYPE"] = 4; ["VXP"] = 2000; ["LP"] = 10; ["REP"] =  700; ["FACTION"] = 11; ["TIER"] = 2; ["MIN_LVL"] = "30"; ["NAME"] = { ["EN"] = "Warg-slayer (Advanced)"; }; ["LORE"] = { ["EN"] = "Defeat many Wargs in the Misty Mountains."; }; ["SUMMARY"] = { ["EN"] = "Defeat 200 Wargs in the Misty Mountains"; }; };</v>
      </c>
      <c r="R18">
        <f t="shared" si="9"/>
        <v>17</v>
      </c>
      <c r="S18" t="str">
        <f t="shared" si="31"/>
        <v>[17] = {</v>
      </c>
      <c r="T18" t="str">
        <f t="shared" si="32"/>
        <v xml:space="preserve">["ID"] = 1879071783; </v>
      </c>
      <c r="U18" t="str">
        <f t="shared" si="12"/>
        <v xml:space="preserve">["ID"] = 1879071783; </v>
      </c>
      <c r="V18" t="str">
        <f t="shared" si="13"/>
        <v/>
      </c>
      <c r="W18" s="1" t="str">
        <f t="shared" si="33"/>
        <v xml:space="preserve">["SAVE_INDEX"] = 21; </v>
      </c>
      <c r="X18">
        <f>VLOOKUP(D18,Type!A$2:B$14,2,FALSE)</f>
        <v>4</v>
      </c>
      <c r="Y18" t="str">
        <f t="shared" si="34"/>
        <v xml:space="preserve">["TYPE"] = 4; </v>
      </c>
      <c r="Z18" t="str">
        <f t="shared" si="35"/>
        <v>2000</v>
      </c>
      <c r="AA18" t="str">
        <f t="shared" si="36"/>
        <v xml:space="preserve">["VXP"] = 2000; </v>
      </c>
      <c r="AB18" t="str">
        <f t="shared" si="37"/>
        <v>10</v>
      </c>
      <c r="AC18" t="str">
        <f t="shared" si="38"/>
        <v xml:space="preserve">["LP"] = 10; </v>
      </c>
      <c r="AD18" t="str">
        <f t="shared" si="39"/>
        <v>700</v>
      </c>
      <c r="AE18" t="str">
        <f t="shared" si="40"/>
        <v xml:space="preserve">["REP"] =  700; </v>
      </c>
      <c r="AF18">
        <f>VLOOKUP(I18,Faction!A$2:B$84,2,FALSE)</f>
        <v>11</v>
      </c>
      <c r="AG18" t="str">
        <f t="shared" si="41"/>
        <v xml:space="preserve">["FACTION"] = 11; </v>
      </c>
      <c r="AH18" t="str">
        <f t="shared" si="42"/>
        <v xml:space="preserve">["TIER"] = 2; </v>
      </c>
      <c r="AI18" t="str">
        <f t="shared" si="43"/>
        <v xml:space="preserve">["MIN_LVL"] = "30"; </v>
      </c>
      <c r="AJ18" t="str">
        <f t="shared" si="44"/>
        <v xml:space="preserve">["NAME"] = { ["EN"] = "Warg-slayer (Advanced)"; }; </v>
      </c>
      <c r="AK18" t="str">
        <f t="shared" si="45"/>
        <v xml:space="preserve">["LORE"] = { ["EN"] = "Defeat many Wargs in the Misty Mountains."; }; </v>
      </c>
      <c r="AL18" t="str">
        <f t="shared" si="46"/>
        <v xml:space="preserve">["SUMMARY"] = { ["EN"] = "Defeat 200 Wargs in the Misty Mountains"; }; </v>
      </c>
      <c r="AM18" t="str">
        <f t="shared" si="47"/>
        <v/>
      </c>
      <c r="AN18" t="str">
        <f t="shared" si="29"/>
        <v>};</v>
      </c>
    </row>
    <row r="19" spans="1:40" x14ac:dyDescent="0.25">
      <c r="A19">
        <v>1879071782</v>
      </c>
      <c r="B19">
        <v>22</v>
      </c>
      <c r="C19" t="s">
        <v>214</v>
      </c>
      <c r="D19" t="s">
        <v>33</v>
      </c>
      <c r="F19" t="s">
        <v>215</v>
      </c>
      <c r="G19">
        <v>5</v>
      </c>
      <c r="H19">
        <v>500</v>
      </c>
      <c r="I19" t="s">
        <v>89</v>
      </c>
      <c r="J19" t="s">
        <v>398</v>
      </c>
      <c r="K19" t="s">
        <v>420</v>
      </c>
      <c r="L19">
        <v>3</v>
      </c>
      <c r="M19">
        <v>30</v>
      </c>
      <c r="P19" t="str">
        <f t="shared" si="7"/>
        <v>[18] = {["ID"] = 1879071782; }; -- Warg-slayer</v>
      </c>
      <c r="Q19" s="1" t="str">
        <f t="shared" si="30"/>
        <v>[18] = {["ID"] = 1879071782; ["SAVE_INDEX"] = 22; ["TYPE"] = 4; ["VXP"] =    0; ["LP"] =  5; ["REP"] =  500; ["FACTION"] = 11; ["TIER"] = 3; ["MIN_LVL"] = "30"; ["NAME"] = { ["EN"] = "Warg-slayer"; }; ["LORE"] = { ["EN"] = "Defeat Wargs in the Misty Mountains."; }; ["SUMMARY"] = { ["EN"] = "Defeat 100 Wargs in the Misty Mountains"; }; ["TITLE"] = { ["EN"] = "Warg-hunter"; }; };</v>
      </c>
      <c r="R19">
        <f t="shared" si="9"/>
        <v>18</v>
      </c>
      <c r="S19" t="str">
        <f t="shared" si="31"/>
        <v>[18] = {</v>
      </c>
      <c r="T19" t="str">
        <f t="shared" si="32"/>
        <v xml:space="preserve">["ID"] = 1879071782; </v>
      </c>
      <c r="U19" t="str">
        <f t="shared" si="12"/>
        <v xml:space="preserve">["ID"] = 1879071782; </v>
      </c>
      <c r="V19" t="str">
        <f t="shared" si="13"/>
        <v/>
      </c>
      <c r="W19" s="1" t="str">
        <f t="shared" si="33"/>
        <v xml:space="preserve">["SAVE_INDEX"] = 22; </v>
      </c>
      <c r="X19">
        <f>VLOOKUP(D19,Type!A$2:B$14,2,FALSE)</f>
        <v>4</v>
      </c>
      <c r="Y19" t="str">
        <f t="shared" si="34"/>
        <v xml:space="preserve">["TYPE"] = 4; </v>
      </c>
      <c r="Z19" t="str">
        <f t="shared" si="35"/>
        <v>0</v>
      </c>
      <c r="AA19" t="str">
        <f t="shared" si="36"/>
        <v xml:space="preserve">["VXP"] =    0; </v>
      </c>
      <c r="AB19" t="str">
        <f t="shared" si="37"/>
        <v>5</v>
      </c>
      <c r="AC19" t="str">
        <f t="shared" si="38"/>
        <v xml:space="preserve">["LP"] =  5; </v>
      </c>
      <c r="AD19" t="str">
        <f t="shared" si="39"/>
        <v>500</v>
      </c>
      <c r="AE19" t="str">
        <f t="shared" si="40"/>
        <v xml:space="preserve">["REP"] =  500; </v>
      </c>
      <c r="AF19">
        <f>VLOOKUP(I19,Faction!A$2:B$84,2,FALSE)</f>
        <v>11</v>
      </c>
      <c r="AG19" t="str">
        <f t="shared" si="41"/>
        <v xml:space="preserve">["FACTION"] = 11; </v>
      </c>
      <c r="AH19" t="str">
        <f t="shared" si="42"/>
        <v xml:space="preserve">["TIER"] = 3; </v>
      </c>
      <c r="AI19" t="str">
        <f t="shared" si="43"/>
        <v xml:space="preserve">["MIN_LVL"] = "30"; </v>
      </c>
      <c r="AJ19" t="str">
        <f t="shared" si="44"/>
        <v xml:space="preserve">["NAME"] = { ["EN"] = "Warg-slayer"; }; </v>
      </c>
      <c r="AK19" t="str">
        <f t="shared" si="45"/>
        <v xml:space="preserve">["LORE"] = { ["EN"] = "Defeat Wargs in the Misty Mountains."; }; </v>
      </c>
      <c r="AL19" t="str">
        <f t="shared" si="46"/>
        <v xml:space="preserve">["SUMMARY"] = { ["EN"] = "Defeat 100 Wargs in the Misty Mountains"; }; </v>
      </c>
      <c r="AM19" t="str">
        <f t="shared" si="47"/>
        <v xml:space="preserve">["TITLE"] = { ["EN"] = "Warg-hunter"; }; </v>
      </c>
      <c r="AN19" t="str">
        <f t="shared" si="29"/>
        <v>};</v>
      </c>
    </row>
    <row r="20" spans="1:40" x14ac:dyDescent="0.25">
      <c r="A20">
        <v>1879071785</v>
      </c>
      <c r="B20">
        <v>23</v>
      </c>
      <c r="C20" t="s">
        <v>284</v>
      </c>
      <c r="D20" t="s">
        <v>33</v>
      </c>
      <c r="E20">
        <v>2000</v>
      </c>
      <c r="G20">
        <v>10</v>
      </c>
      <c r="H20">
        <v>700</v>
      </c>
      <c r="I20" t="s">
        <v>89</v>
      </c>
      <c r="J20" t="s">
        <v>402</v>
      </c>
      <c r="K20" t="s">
        <v>423</v>
      </c>
      <c r="L20">
        <v>2</v>
      </c>
      <c r="M20">
        <v>30</v>
      </c>
      <c r="P20" t="str">
        <f t="shared" si="7"/>
        <v>[19] = {["ID"] = 1879071785; }; -- Worm-slayer (Advanced)</v>
      </c>
      <c r="Q20" s="1" t="str">
        <f t="shared" si="30"/>
        <v>[19] = {["ID"] = 1879071785; ["SAVE_INDEX"] = 23; ["TYPE"] = 4; ["VXP"] = 2000; ["LP"] = 10; ["REP"] =  700; ["FACTION"] = 11; ["TIER"] = 2; ["MIN_LVL"] = "30"; ["NAME"] = { ["EN"] = "Worm-slayer (Advanced)"; }; ["LORE"] = { ["EN"] = "Defeat many worms in the Misty Mountains."; }; ["SUMMARY"] = { ["EN"] = "Defeat 200 Worms in the Misty Mountains"; }; };</v>
      </c>
      <c r="R20">
        <f t="shared" si="9"/>
        <v>19</v>
      </c>
      <c r="S20" t="str">
        <f t="shared" si="31"/>
        <v>[19] = {</v>
      </c>
      <c r="T20" t="str">
        <f t="shared" si="32"/>
        <v xml:space="preserve">["ID"] = 1879071785; </v>
      </c>
      <c r="U20" t="str">
        <f t="shared" si="12"/>
        <v xml:space="preserve">["ID"] = 1879071785; </v>
      </c>
      <c r="V20" t="str">
        <f t="shared" si="13"/>
        <v/>
      </c>
      <c r="W20" s="1" t="str">
        <f t="shared" si="33"/>
        <v xml:space="preserve">["SAVE_INDEX"] = 23; </v>
      </c>
      <c r="X20">
        <f>VLOOKUP(D20,Type!A$2:B$14,2,FALSE)</f>
        <v>4</v>
      </c>
      <c r="Y20" t="str">
        <f t="shared" si="34"/>
        <v xml:space="preserve">["TYPE"] = 4; </v>
      </c>
      <c r="Z20" t="str">
        <f t="shared" si="35"/>
        <v>2000</v>
      </c>
      <c r="AA20" t="str">
        <f t="shared" si="36"/>
        <v xml:space="preserve">["VXP"] = 2000; </v>
      </c>
      <c r="AB20" t="str">
        <f t="shared" si="37"/>
        <v>10</v>
      </c>
      <c r="AC20" t="str">
        <f t="shared" si="38"/>
        <v xml:space="preserve">["LP"] = 10; </v>
      </c>
      <c r="AD20" t="str">
        <f t="shared" si="39"/>
        <v>700</v>
      </c>
      <c r="AE20" t="str">
        <f t="shared" si="40"/>
        <v xml:space="preserve">["REP"] =  700; </v>
      </c>
      <c r="AF20">
        <f>VLOOKUP(I20,Faction!A$2:B$84,2,FALSE)</f>
        <v>11</v>
      </c>
      <c r="AG20" t="str">
        <f t="shared" si="41"/>
        <v xml:space="preserve">["FACTION"] = 11; </v>
      </c>
      <c r="AH20" t="str">
        <f t="shared" si="42"/>
        <v xml:space="preserve">["TIER"] = 2; </v>
      </c>
      <c r="AI20" t="str">
        <f t="shared" si="43"/>
        <v xml:space="preserve">["MIN_LVL"] = "30"; </v>
      </c>
      <c r="AJ20" t="str">
        <f t="shared" si="44"/>
        <v xml:space="preserve">["NAME"] = { ["EN"] = "Worm-slayer (Advanced)"; }; </v>
      </c>
      <c r="AK20" t="str">
        <f t="shared" si="45"/>
        <v xml:space="preserve">["LORE"] = { ["EN"] = "Defeat many worms in the Misty Mountains."; }; </v>
      </c>
      <c r="AL20" t="str">
        <f t="shared" si="46"/>
        <v xml:space="preserve">["SUMMARY"] = { ["EN"] = "Defeat 200 Worms in the Misty Mountains"; }; </v>
      </c>
      <c r="AM20" t="str">
        <f t="shared" si="47"/>
        <v/>
      </c>
      <c r="AN20" t="str">
        <f t="shared" si="29"/>
        <v>};</v>
      </c>
    </row>
    <row r="21" spans="1:40" x14ac:dyDescent="0.25">
      <c r="A21">
        <v>1879071784</v>
      </c>
      <c r="B21">
        <v>24</v>
      </c>
      <c r="C21" t="s">
        <v>282</v>
      </c>
      <c r="D21" t="s">
        <v>33</v>
      </c>
      <c r="F21" t="s">
        <v>400</v>
      </c>
      <c r="G21">
        <v>5</v>
      </c>
      <c r="H21">
        <v>500</v>
      </c>
      <c r="I21" t="s">
        <v>89</v>
      </c>
      <c r="J21" t="s">
        <v>401</v>
      </c>
      <c r="K21" t="s">
        <v>422</v>
      </c>
      <c r="L21">
        <v>3</v>
      </c>
      <c r="M21">
        <v>30</v>
      </c>
      <c r="P21" t="str">
        <f t="shared" si="7"/>
        <v>[20] = {["ID"] = 1879071784; }; -- Worm-slayer</v>
      </c>
      <c r="Q21" s="1" t="str">
        <f t="shared" si="30"/>
        <v>[20] = {["ID"] = 1879071784; ["SAVE_INDEX"] = 24; ["TYPE"] = 4; ["VXP"] =    0; ["LP"] =  5; ["REP"] =  500; ["FACTION"] = 11; ["TIER"] = 3; ["MIN_LVL"] = "30"; ["NAME"] = { ["EN"] = "Worm-slayer"; }; ["LORE"] = { ["EN"] = "Defeat worms in the Misty Mountains."; }; ["SUMMARY"] = { ["EN"] = "Defeat 100 Worms in the Misty Mountains"; }; ["TITLE"] = { ["EN"] = "Worm-bane"; }; };</v>
      </c>
      <c r="R21">
        <f t="shared" si="9"/>
        <v>20</v>
      </c>
      <c r="S21" t="str">
        <f t="shared" si="31"/>
        <v>[20] = {</v>
      </c>
      <c r="T21" t="str">
        <f t="shared" si="32"/>
        <v xml:space="preserve">["ID"] = 1879071784; </v>
      </c>
      <c r="U21" t="str">
        <f t="shared" si="12"/>
        <v xml:space="preserve">["ID"] = 1879071784; </v>
      </c>
      <c r="V21" t="str">
        <f t="shared" si="13"/>
        <v/>
      </c>
      <c r="W21" s="1" t="str">
        <f t="shared" si="33"/>
        <v xml:space="preserve">["SAVE_INDEX"] = 24; </v>
      </c>
      <c r="X21">
        <f>VLOOKUP(D21,Type!A$2:B$14,2,FALSE)</f>
        <v>4</v>
      </c>
      <c r="Y21" t="str">
        <f t="shared" si="34"/>
        <v xml:space="preserve">["TYPE"] = 4; </v>
      </c>
      <c r="Z21" t="str">
        <f t="shared" si="35"/>
        <v>0</v>
      </c>
      <c r="AA21" t="str">
        <f t="shared" si="36"/>
        <v xml:space="preserve">["VXP"] =    0; </v>
      </c>
      <c r="AB21" t="str">
        <f t="shared" si="37"/>
        <v>5</v>
      </c>
      <c r="AC21" t="str">
        <f t="shared" si="38"/>
        <v xml:space="preserve">["LP"] =  5; </v>
      </c>
      <c r="AD21" t="str">
        <f t="shared" si="39"/>
        <v>500</v>
      </c>
      <c r="AE21" t="str">
        <f t="shared" si="40"/>
        <v xml:space="preserve">["REP"] =  500; </v>
      </c>
      <c r="AF21">
        <f>VLOOKUP(I21,Faction!A$2:B$84,2,FALSE)</f>
        <v>11</v>
      </c>
      <c r="AG21" t="str">
        <f t="shared" si="41"/>
        <v xml:space="preserve">["FACTION"] = 11; </v>
      </c>
      <c r="AH21" t="str">
        <f t="shared" si="42"/>
        <v xml:space="preserve">["TIER"] = 3; </v>
      </c>
      <c r="AI21" t="str">
        <f t="shared" si="43"/>
        <v xml:space="preserve">["MIN_LVL"] = "30"; </v>
      </c>
      <c r="AJ21" t="str">
        <f t="shared" si="44"/>
        <v xml:space="preserve">["NAME"] = { ["EN"] = "Worm-slayer"; }; </v>
      </c>
      <c r="AK21" t="str">
        <f t="shared" si="45"/>
        <v xml:space="preserve">["LORE"] = { ["EN"] = "Defeat worms in the Misty Mountains."; }; </v>
      </c>
      <c r="AL21" t="str">
        <f t="shared" si="46"/>
        <v xml:space="preserve">["SUMMARY"] = { ["EN"] = "Defeat 100 Worms in the Misty Mountains"; }; </v>
      </c>
      <c r="AM21" t="str">
        <f t="shared" si="47"/>
        <v xml:space="preserve">["TITLE"] = { ["EN"] = "Worm-bane"; }; </v>
      </c>
      <c r="AN21" t="str">
        <f t="shared" si="29"/>
        <v>};</v>
      </c>
    </row>
    <row r="22" spans="1:40" x14ac:dyDescent="0.25">
      <c r="A22">
        <v>1879071777</v>
      </c>
      <c r="B22">
        <v>15</v>
      </c>
      <c r="C22" t="s">
        <v>309</v>
      </c>
      <c r="D22" t="s">
        <v>33</v>
      </c>
      <c r="E22">
        <v>2000</v>
      </c>
      <c r="G22">
        <v>10</v>
      </c>
      <c r="H22">
        <v>700</v>
      </c>
      <c r="I22" t="s">
        <v>89</v>
      </c>
      <c r="J22" t="s">
        <v>389</v>
      </c>
      <c r="K22" t="s">
        <v>415</v>
      </c>
      <c r="L22">
        <v>0</v>
      </c>
      <c r="M22">
        <v>30</v>
      </c>
      <c r="P22" t="str">
        <f t="shared" si="7"/>
        <v>[21] = {["ID"] = 1879071777; }; -- Giant-slayer (Advanced)</v>
      </c>
      <c r="Q22" s="1" t="str">
        <f t="shared" si="8"/>
        <v>[21] = {["ID"] = 1879071777; ["SAVE_INDEX"] = 15; ["TYPE"] = 4; ["VXP"] = 2000; ["LP"] = 10; ["REP"] =  700; ["FACTION"] = 11; ["TIER"] = 0; ["MIN_LVL"] = "30"; ["NAME"] = { ["EN"] = "Giant-slayer (Advanced)"; }; ["LORE"] = { ["EN"] = "Defeat many giants in the Misty Mountains."; }; ["SUMMARY"] = { ["EN"] = "Defeat 100 Giants in the Misty Mountains"; }; };</v>
      </c>
      <c r="R22">
        <f t="shared" si="9"/>
        <v>21</v>
      </c>
      <c r="S22" t="str">
        <f t="shared" si="10"/>
        <v>[21] = {</v>
      </c>
      <c r="T22" t="str">
        <f t="shared" si="11"/>
        <v xml:space="preserve">["ID"] = 1879071777; </v>
      </c>
      <c r="U22" t="str">
        <f t="shared" si="12"/>
        <v xml:space="preserve">["ID"] = 1879071777; </v>
      </c>
      <c r="V22" t="str">
        <f t="shared" si="13"/>
        <v/>
      </c>
      <c r="W22" s="1" t="str">
        <f t="shared" si="14"/>
        <v xml:space="preserve">["SAVE_INDEX"] = 15; </v>
      </c>
      <c r="X22">
        <f>VLOOKUP(D22,Type!A$2:B$14,2,FALSE)</f>
        <v>4</v>
      </c>
      <c r="Y22" t="str">
        <f t="shared" si="15"/>
        <v xml:space="preserve">["TYPE"] = 4; </v>
      </c>
      <c r="Z22" t="str">
        <f t="shared" si="16"/>
        <v>2000</v>
      </c>
      <c r="AA22" t="str">
        <f t="shared" si="17"/>
        <v xml:space="preserve">["VXP"] = 2000; </v>
      </c>
      <c r="AB22" t="str">
        <f t="shared" si="18"/>
        <v>10</v>
      </c>
      <c r="AC22" t="str">
        <f t="shared" si="19"/>
        <v xml:space="preserve">["LP"] = 10; </v>
      </c>
      <c r="AD22" t="str">
        <f t="shared" si="20"/>
        <v>700</v>
      </c>
      <c r="AE22" t="str">
        <f t="shared" si="21"/>
        <v xml:space="preserve">["REP"] =  700; </v>
      </c>
      <c r="AF22">
        <f>VLOOKUP(I22,Faction!A$2:B$84,2,FALSE)</f>
        <v>11</v>
      </c>
      <c r="AG22" t="str">
        <f t="shared" si="22"/>
        <v xml:space="preserve">["FACTION"] = 11; </v>
      </c>
      <c r="AH22" t="str">
        <f t="shared" si="23"/>
        <v xml:space="preserve">["TIER"] = 0; </v>
      </c>
      <c r="AI22" t="str">
        <f t="shared" si="24"/>
        <v xml:space="preserve">["MIN_LVL"] = "30"; </v>
      </c>
      <c r="AJ22" t="str">
        <f t="shared" si="25"/>
        <v xml:space="preserve">["NAME"] = { ["EN"] = "Giant-slayer (Advanced)"; }; </v>
      </c>
      <c r="AK22" t="str">
        <f t="shared" si="26"/>
        <v xml:space="preserve">["LORE"] = { ["EN"] = "Defeat many giants in the Misty Mountains."; }; </v>
      </c>
      <c r="AL22" t="str">
        <f t="shared" si="27"/>
        <v xml:space="preserve">["SUMMARY"] = { ["EN"] = "Defeat 100 Giants in the Misty Mountains"; }; </v>
      </c>
      <c r="AM22" t="str">
        <f t="shared" si="28"/>
        <v/>
      </c>
      <c r="AN22" t="str">
        <f t="shared" si="29"/>
        <v>};</v>
      </c>
    </row>
    <row r="23" spans="1:40" x14ac:dyDescent="0.25">
      <c r="A23">
        <v>1879071776</v>
      </c>
      <c r="B23">
        <v>16</v>
      </c>
      <c r="C23" t="s">
        <v>307</v>
      </c>
      <c r="D23" t="s">
        <v>33</v>
      </c>
      <c r="F23" t="s">
        <v>387</v>
      </c>
      <c r="G23">
        <v>5</v>
      </c>
      <c r="H23">
        <v>500</v>
      </c>
      <c r="I23" t="s">
        <v>89</v>
      </c>
      <c r="J23" t="s">
        <v>388</v>
      </c>
      <c r="K23" t="s">
        <v>414</v>
      </c>
      <c r="L23">
        <v>1</v>
      </c>
      <c r="M23">
        <v>30</v>
      </c>
      <c r="P23" t="str">
        <f t="shared" si="7"/>
        <v>[22] = {["ID"] = 1879071776; }; -- Giant-slayer</v>
      </c>
      <c r="Q23" s="1" t="str">
        <f t="shared" si="8"/>
        <v>[22] = {["ID"] = 1879071776; ["SAVE_INDEX"] = 16; ["TYPE"] = 4; ["VXP"] =    0; ["LP"] =  5; ["REP"] =  500; ["FACTION"] = 11; ["TIER"] = 1; ["MIN_LVL"] = "30"; ["NAME"] = { ["EN"] = "Giant-slayer"; }; ["LORE"] = { ["EN"] = "Defeat giants in the Misty Mountains."; }; ["SUMMARY"] = { ["EN"] = "Defeat 50 Giants in the Misty Mountains"; }; ["TITLE"] = { ["EN"] = "Bane of Titans"; }; };</v>
      </c>
      <c r="R23">
        <f t="shared" si="9"/>
        <v>22</v>
      </c>
      <c r="S23" t="str">
        <f t="shared" si="10"/>
        <v>[22] = {</v>
      </c>
      <c r="T23" t="str">
        <f t="shared" si="11"/>
        <v xml:space="preserve">["ID"] = 1879071776; </v>
      </c>
      <c r="U23" t="str">
        <f t="shared" si="12"/>
        <v xml:space="preserve">["ID"] = 1879071776; </v>
      </c>
      <c r="V23" t="str">
        <f t="shared" si="13"/>
        <v/>
      </c>
      <c r="W23" s="1" t="str">
        <f t="shared" si="14"/>
        <v xml:space="preserve">["SAVE_INDEX"] = 16; </v>
      </c>
      <c r="X23">
        <f>VLOOKUP(D23,Type!A$2:B$14,2,FALSE)</f>
        <v>4</v>
      </c>
      <c r="Y23" t="str">
        <f t="shared" si="15"/>
        <v xml:space="preserve">["TYPE"] = 4; </v>
      </c>
      <c r="Z23" t="str">
        <f t="shared" si="16"/>
        <v>0</v>
      </c>
      <c r="AA23" t="str">
        <f t="shared" si="17"/>
        <v xml:space="preserve">["VXP"] =    0; </v>
      </c>
      <c r="AB23" t="str">
        <f t="shared" si="18"/>
        <v>5</v>
      </c>
      <c r="AC23" t="str">
        <f t="shared" si="19"/>
        <v xml:space="preserve">["LP"] =  5; </v>
      </c>
      <c r="AD23" t="str">
        <f t="shared" si="20"/>
        <v>500</v>
      </c>
      <c r="AE23" t="str">
        <f t="shared" si="21"/>
        <v xml:space="preserve">["REP"] =  500; </v>
      </c>
      <c r="AF23">
        <f>VLOOKUP(I23,Faction!A$2:B$84,2,FALSE)</f>
        <v>11</v>
      </c>
      <c r="AG23" t="str">
        <f t="shared" si="22"/>
        <v xml:space="preserve">["FACTION"] = 11; </v>
      </c>
      <c r="AH23" t="str">
        <f t="shared" si="23"/>
        <v xml:space="preserve">["TIER"] = 1; </v>
      </c>
      <c r="AI23" t="str">
        <f t="shared" si="24"/>
        <v xml:space="preserve">["MIN_LVL"] = "30"; </v>
      </c>
      <c r="AJ23" t="str">
        <f t="shared" si="25"/>
        <v xml:space="preserve">["NAME"] = { ["EN"] = "Giant-slayer"; }; </v>
      </c>
      <c r="AK23" t="str">
        <f t="shared" si="26"/>
        <v xml:space="preserve">["LORE"] = { ["EN"] = "Defeat giants in the Misty Mountains."; }; </v>
      </c>
      <c r="AL23" t="str">
        <f t="shared" si="27"/>
        <v xml:space="preserve">["SUMMARY"] = { ["EN"] = "Defeat 50 Giants in the Misty Mountains"; }; </v>
      </c>
      <c r="AM23" t="str">
        <f t="shared" si="28"/>
        <v xml:space="preserve">["TITLE"] = { ["EN"] = "Bane of Titans"; }; </v>
      </c>
      <c r="AN23" t="str">
        <f t="shared" si="29"/>
        <v>};</v>
      </c>
    </row>
    <row r="24" spans="1:40" x14ac:dyDescent="0.25">
      <c r="A24">
        <v>1879071781</v>
      </c>
      <c r="B24">
        <v>19</v>
      </c>
      <c r="C24" t="s">
        <v>212</v>
      </c>
      <c r="D24" t="s">
        <v>33</v>
      </c>
      <c r="E24">
        <v>2000</v>
      </c>
      <c r="G24">
        <v>10</v>
      </c>
      <c r="H24">
        <v>700</v>
      </c>
      <c r="I24" t="s">
        <v>89</v>
      </c>
      <c r="J24" t="s">
        <v>397</v>
      </c>
      <c r="K24" t="s">
        <v>419</v>
      </c>
      <c r="L24">
        <v>0</v>
      </c>
      <c r="M24">
        <v>30</v>
      </c>
      <c r="P24" t="str">
        <f t="shared" si="7"/>
        <v>[23] = {["ID"] = 1879071781; }; -- Troll-slayer (Advanced)</v>
      </c>
      <c r="Q24" s="1" t="str">
        <f t="shared" si="8"/>
        <v>[23] = {["ID"] = 1879071781; ["SAVE_INDEX"] = 19; ["TYPE"] = 4; ["VXP"] = 2000; ["LP"] = 10; ["REP"] =  700; ["FACTION"] = 11; ["TIER"] = 0; ["MIN_LVL"] = "30"; ["NAME"] = { ["EN"] = "Troll-slayer (Advanced)"; }; ["LORE"] = { ["EN"] = "Defeat many trolls in the Misty Mountains."; }; ["SUMMARY"] = { ["EN"] = "Defeat 100 Trolls in the Misty Mountains"; }; };</v>
      </c>
      <c r="R24">
        <f t="shared" si="9"/>
        <v>23</v>
      </c>
      <c r="S24" t="str">
        <f t="shared" si="10"/>
        <v>[23] = {</v>
      </c>
      <c r="T24" t="str">
        <f t="shared" si="11"/>
        <v xml:space="preserve">["ID"] = 1879071781; </v>
      </c>
      <c r="U24" t="str">
        <f t="shared" si="12"/>
        <v xml:space="preserve">["ID"] = 1879071781; </v>
      </c>
      <c r="V24" t="str">
        <f t="shared" si="13"/>
        <v/>
      </c>
      <c r="W24" s="1" t="str">
        <f t="shared" si="14"/>
        <v xml:space="preserve">["SAVE_INDEX"] = 19; </v>
      </c>
      <c r="X24">
        <f>VLOOKUP(D24,Type!A$2:B$14,2,FALSE)</f>
        <v>4</v>
      </c>
      <c r="Y24" t="str">
        <f t="shared" si="15"/>
        <v xml:space="preserve">["TYPE"] = 4; </v>
      </c>
      <c r="Z24" t="str">
        <f t="shared" si="16"/>
        <v>2000</v>
      </c>
      <c r="AA24" t="str">
        <f t="shared" si="17"/>
        <v xml:space="preserve">["VXP"] = 2000; </v>
      </c>
      <c r="AB24" t="str">
        <f t="shared" si="18"/>
        <v>10</v>
      </c>
      <c r="AC24" t="str">
        <f t="shared" si="19"/>
        <v xml:space="preserve">["LP"] = 10; </v>
      </c>
      <c r="AD24" t="str">
        <f t="shared" si="20"/>
        <v>700</v>
      </c>
      <c r="AE24" t="str">
        <f t="shared" si="21"/>
        <v xml:space="preserve">["REP"] =  700; </v>
      </c>
      <c r="AF24">
        <f>VLOOKUP(I24,Faction!A$2:B$84,2,FALSE)</f>
        <v>11</v>
      </c>
      <c r="AG24" t="str">
        <f t="shared" si="22"/>
        <v xml:space="preserve">["FACTION"] = 11; </v>
      </c>
      <c r="AH24" t="str">
        <f t="shared" si="23"/>
        <v xml:space="preserve">["TIER"] = 0; </v>
      </c>
      <c r="AI24" t="str">
        <f t="shared" si="24"/>
        <v xml:space="preserve">["MIN_LVL"] = "30"; </v>
      </c>
      <c r="AJ24" t="str">
        <f t="shared" si="25"/>
        <v xml:space="preserve">["NAME"] = { ["EN"] = "Troll-slayer (Advanced)"; }; </v>
      </c>
      <c r="AK24" t="str">
        <f t="shared" si="26"/>
        <v xml:space="preserve">["LORE"] = { ["EN"] = "Defeat many trolls in the Misty Mountains."; }; </v>
      </c>
      <c r="AL24" t="str">
        <f t="shared" si="27"/>
        <v xml:space="preserve">["SUMMARY"] = { ["EN"] = "Defeat 100 Trolls in the Misty Mountains"; }; </v>
      </c>
      <c r="AM24" t="str">
        <f t="shared" si="28"/>
        <v/>
      </c>
      <c r="AN24" t="str">
        <f t="shared" si="29"/>
        <v>};</v>
      </c>
    </row>
    <row r="25" spans="1:40" x14ac:dyDescent="0.25">
      <c r="A25">
        <v>1879071780</v>
      </c>
      <c r="B25">
        <v>20</v>
      </c>
      <c r="C25" t="s">
        <v>210</v>
      </c>
      <c r="D25" t="s">
        <v>33</v>
      </c>
      <c r="F25" t="s">
        <v>395</v>
      </c>
      <c r="G25">
        <v>5</v>
      </c>
      <c r="H25">
        <v>500</v>
      </c>
      <c r="I25" t="s">
        <v>89</v>
      </c>
      <c r="J25" t="s">
        <v>396</v>
      </c>
      <c r="K25" t="s">
        <v>418</v>
      </c>
      <c r="L25">
        <v>1</v>
      </c>
      <c r="M25">
        <v>30</v>
      </c>
      <c r="P25" t="str">
        <f t="shared" si="7"/>
        <v>[24] = {["ID"] = 1879071780; }; -- Troll-slayer</v>
      </c>
      <c r="Q25" s="1" t="str">
        <f t="shared" si="8"/>
        <v>[24] = {["ID"] = 1879071780; ["SAVE_INDEX"] = 20; ["TYPE"] = 4; ["VXP"] =    0; ["LP"] =  5; ["REP"] =  500; ["FACTION"] = 11; ["TIER"] = 1; ["MIN_LVL"] = "30"; ["NAME"] = { ["EN"] = "Troll-slayer"; }; ["LORE"] = { ["EN"] = "Defeat trolls in the Misty Mountains."; }; ["SUMMARY"] = { ["EN"] = "Defeat 50 Trolls in the Misty Mountains"; }; ["TITLE"] = { ["EN"] = "Vanquisher of Trolls"; }; };</v>
      </c>
      <c r="R25">
        <f t="shared" si="9"/>
        <v>24</v>
      </c>
      <c r="S25" t="str">
        <f t="shared" si="10"/>
        <v>[24] = {</v>
      </c>
      <c r="T25" t="str">
        <f t="shared" si="11"/>
        <v xml:space="preserve">["ID"] = 1879071780; </v>
      </c>
      <c r="U25" t="str">
        <f t="shared" si="12"/>
        <v xml:space="preserve">["ID"] = 1879071780; </v>
      </c>
      <c r="V25" t="str">
        <f t="shared" si="13"/>
        <v/>
      </c>
      <c r="W25" s="1" t="str">
        <f t="shared" si="14"/>
        <v xml:space="preserve">["SAVE_INDEX"] = 20; </v>
      </c>
      <c r="X25">
        <f>VLOOKUP(D25,Type!A$2:B$14,2,FALSE)</f>
        <v>4</v>
      </c>
      <c r="Y25" t="str">
        <f t="shared" si="15"/>
        <v xml:space="preserve">["TYPE"] = 4; </v>
      </c>
      <c r="Z25" t="str">
        <f t="shared" si="16"/>
        <v>0</v>
      </c>
      <c r="AA25" t="str">
        <f t="shared" si="17"/>
        <v xml:space="preserve">["VXP"] =    0; </v>
      </c>
      <c r="AB25" t="str">
        <f t="shared" si="18"/>
        <v>5</v>
      </c>
      <c r="AC25" t="str">
        <f t="shared" si="19"/>
        <v xml:space="preserve">["LP"] =  5; </v>
      </c>
      <c r="AD25" t="str">
        <f t="shared" si="20"/>
        <v>500</v>
      </c>
      <c r="AE25" t="str">
        <f t="shared" si="21"/>
        <v xml:space="preserve">["REP"] =  500; </v>
      </c>
      <c r="AF25">
        <f>VLOOKUP(I25,Faction!A$2:B$84,2,FALSE)</f>
        <v>11</v>
      </c>
      <c r="AG25" t="str">
        <f t="shared" si="22"/>
        <v xml:space="preserve">["FACTION"] = 11; </v>
      </c>
      <c r="AH25" t="str">
        <f t="shared" si="23"/>
        <v xml:space="preserve">["TIER"] = 1; </v>
      </c>
      <c r="AI25" t="str">
        <f t="shared" si="24"/>
        <v xml:space="preserve">["MIN_LVL"] = "30"; </v>
      </c>
      <c r="AJ25" t="str">
        <f t="shared" si="25"/>
        <v xml:space="preserve">["NAME"] = { ["EN"] = "Troll-slayer"; }; </v>
      </c>
      <c r="AK25" t="str">
        <f t="shared" si="26"/>
        <v xml:space="preserve">["LORE"] = { ["EN"] = "Defeat trolls in the Misty Mountains."; }; </v>
      </c>
      <c r="AL25" t="str">
        <f t="shared" si="27"/>
        <v xml:space="preserve">["SUMMARY"] = { ["EN"] = "Defeat 50 Trolls in the Misty Mountains"; }; </v>
      </c>
      <c r="AM25" t="str">
        <f t="shared" si="28"/>
        <v xml:space="preserve">["TITLE"] = { ["EN"] = "Vanquisher of Trolls"; }; </v>
      </c>
      <c r="AN25" t="str">
        <f t="shared" si="29"/>
        <v>};</v>
      </c>
    </row>
    <row r="26" spans="1:40" x14ac:dyDescent="0.25">
      <c r="A26">
        <v>1879321686</v>
      </c>
      <c r="B26">
        <v>25</v>
      </c>
      <c r="C26" t="s">
        <v>379</v>
      </c>
      <c r="D26" t="s">
        <v>69</v>
      </c>
      <c r="E26">
        <v>2000</v>
      </c>
      <c r="F26" t="s">
        <v>380</v>
      </c>
      <c r="G26">
        <v>5</v>
      </c>
      <c r="H26">
        <v>900</v>
      </c>
      <c r="I26" t="s">
        <v>10</v>
      </c>
      <c r="J26" t="s">
        <v>381</v>
      </c>
      <c r="K26" t="s">
        <v>411</v>
      </c>
      <c r="L26">
        <v>0</v>
      </c>
      <c r="M26">
        <v>90</v>
      </c>
      <c r="P26" t="str">
        <f t="shared" si="7"/>
        <v>[25] = {["ID"] = 1879321686; }; -- Roving Threats: The Misty Mountains' Roving Enemies</v>
      </c>
      <c r="Q26" s="1" t="str">
        <f t="shared" si="8"/>
        <v>[25] = {["ID"] = 1879321686; ["SAVE_INDEX"] = 25; ["TYPE"] = 6; ["VXP"] = 2000; ["LP"] =  5; ["REP"] =  900; ["FACTION"] =  2; ["TIER"] = 0; ["MIN_LVL"] = "90"; ["NAME"] = { ["EN"] = "Roving Threats: The Misty Mountains' Roving Enemies"; }; ["LORE"] = { ["EN"] = "Strong enemies still roam in The Misty Mountains."; }; ["SUMMARY"] = { ["EN"] = "Complete 4 Roving Threat quests"; }; ["TITLE"] = { ["EN"] = "Roving Defender of The Misty Mountains"; }; };</v>
      </c>
      <c r="R26">
        <f t="shared" si="9"/>
        <v>25</v>
      </c>
      <c r="S26" t="str">
        <f t="shared" si="10"/>
        <v>[25] = {</v>
      </c>
      <c r="T26" t="str">
        <f t="shared" si="11"/>
        <v xml:space="preserve">["ID"] = 1879321686; </v>
      </c>
      <c r="U26" t="str">
        <f t="shared" si="12"/>
        <v xml:space="preserve">["ID"] = 1879321686; </v>
      </c>
      <c r="V26" t="str">
        <f t="shared" si="13"/>
        <v/>
      </c>
      <c r="W26" s="1" t="str">
        <f t="shared" si="14"/>
        <v xml:space="preserve">["SAVE_INDEX"] = 25; </v>
      </c>
      <c r="X26">
        <f>VLOOKUP(D26,Type!A$2:B$14,2,FALSE)</f>
        <v>6</v>
      </c>
      <c r="Y26" t="str">
        <f t="shared" si="15"/>
        <v xml:space="preserve">["TYPE"] = 6; </v>
      </c>
      <c r="Z26" t="str">
        <f t="shared" si="16"/>
        <v>2000</v>
      </c>
      <c r="AA26" t="str">
        <f t="shared" si="17"/>
        <v xml:space="preserve">["VXP"] = 2000; </v>
      </c>
      <c r="AB26" t="str">
        <f t="shared" si="18"/>
        <v>5</v>
      </c>
      <c r="AC26" t="str">
        <f t="shared" si="19"/>
        <v xml:space="preserve">["LP"] =  5; </v>
      </c>
      <c r="AD26" t="str">
        <f t="shared" si="20"/>
        <v>900</v>
      </c>
      <c r="AE26" t="str">
        <f t="shared" si="21"/>
        <v xml:space="preserve">["REP"] =  900; </v>
      </c>
      <c r="AF26">
        <f>VLOOKUP(I26,Faction!A$2:B$84,2,FALSE)</f>
        <v>2</v>
      </c>
      <c r="AG26" t="str">
        <f t="shared" si="22"/>
        <v xml:space="preserve">["FACTION"] =  2; </v>
      </c>
      <c r="AH26" t="str">
        <f t="shared" si="23"/>
        <v xml:space="preserve">["TIER"] = 0; </v>
      </c>
      <c r="AI26" t="str">
        <f t="shared" si="24"/>
        <v xml:space="preserve">["MIN_LVL"] = "90"; </v>
      </c>
      <c r="AJ26" t="str">
        <f t="shared" si="25"/>
        <v xml:space="preserve">["NAME"] = { ["EN"] = "Roving Threats: The Misty Mountains' Roving Enemies"; }; </v>
      </c>
      <c r="AK26" t="str">
        <f t="shared" si="26"/>
        <v xml:space="preserve">["LORE"] = { ["EN"] = "Strong enemies still roam in The Misty Mountains."; }; </v>
      </c>
      <c r="AL26" t="str">
        <f t="shared" si="27"/>
        <v xml:space="preserve">["SUMMARY"] = { ["EN"] = "Complete 4 Roving Threat quests"; }; </v>
      </c>
      <c r="AM26" t="str">
        <f t="shared" si="28"/>
        <v xml:space="preserve">["TITLE"] = { ["EN"] = "Roving Defender of The Misty Mountains"; }; </v>
      </c>
      <c r="AN26" t="str">
        <f t="shared" si="29"/>
        <v>};</v>
      </c>
    </row>
    <row r="27" spans="1:40" x14ac:dyDescent="0.25">
      <c r="A27">
        <v>1879321683</v>
      </c>
      <c r="B27">
        <v>26</v>
      </c>
      <c r="C27" t="s">
        <v>1077</v>
      </c>
      <c r="D27" t="s">
        <v>17</v>
      </c>
      <c r="E27">
        <v>2000</v>
      </c>
      <c r="F27" t="s">
        <v>369</v>
      </c>
      <c r="G27">
        <v>10</v>
      </c>
      <c r="H27">
        <v>900</v>
      </c>
      <c r="I27" t="s">
        <v>10</v>
      </c>
      <c r="J27" t="s">
        <v>370</v>
      </c>
      <c r="K27" t="s">
        <v>1117</v>
      </c>
      <c r="L27">
        <v>0</v>
      </c>
      <c r="M27">
        <v>90</v>
      </c>
      <c r="P27" t="str">
        <f t="shared" si="7"/>
        <v>[26] = {["ID"] = 1879321683; }; -- Treasure of The Misty Mountains</v>
      </c>
      <c r="Q27" s="1" t="str">
        <f t="shared" si="8"/>
        <v>[26] = {["ID"] = 1879321683; ["SAVE_INDEX"] = 26; ["TYPE"] = 3; ["VXP"] = 2000; ["LP"] = 10; ["REP"] =  900; ["FACTION"] =  2; ["TIER"] = 0; ["MIN_LVL"] = "90"; ["NAME"] = { ["EN"] = "Treasure of The Misty Mountains"; }; ["LORE"] = { ["EN"] = "Find lost treasure in The Misty Mountains."; }; ["SUMMARY"] = { ["EN"] = "Find 12 Treasures"; }; ["TITLE"] = { ["EN"] = "Treasure Seeker of The Misty Mountains"; }; };</v>
      </c>
      <c r="R27">
        <f t="shared" si="9"/>
        <v>26</v>
      </c>
      <c r="S27" t="str">
        <f t="shared" si="10"/>
        <v>[26] = {</v>
      </c>
      <c r="T27" t="str">
        <f t="shared" si="11"/>
        <v xml:space="preserve">["ID"] = 1879321683; </v>
      </c>
      <c r="U27" t="str">
        <f t="shared" si="12"/>
        <v xml:space="preserve">["ID"] = 1879321683; </v>
      </c>
      <c r="V27" t="str">
        <f t="shared" si="13"/>
        <v/>
      </c>
      <c r="W27" s="1" t="str">
        <f t="shared" si="14"/>
        <v xml:space="preserve">["SAVE_INDEX"] = 26; </v>
      </c>
      <c r="X27">
        <f>VLOOKUP(D27,Type!A$2:B$14,2,FALSE)</f>
        <v>3</v>
      </c>
      <c r="Y27" t="str">
        <f t="shared" si="15"/>
        <v xml:space="preserve">["TYPE"] = 3; </v>
      </c>
      <c r="Z27" t="str">
        <f t="shared" si="16"/>
        <v>2000</v>
      </c>
      <c r="AA27" t="str">
        <f t="shared" si="17"/>
        <v xml:space="preserve">["VXP"] = 2000; </v>
      </c>
      <c r="AB27" t="str">
        <f t="shared" si="18"/>
        <v>10</v>
      </c>
      <c r="AC27" t="str">
        <f t="shared" si="19"/>
        <v xml:space="preserve">["LP"] = 10; </v>
      </c>
      <c r="AD27" t="str">
        <f t="shared" si="20"/>
        <v>900</v>
      </c>
      <c r="AE27" t="str">
        <f t="shared" si="21"/>
        <v xml:space="preserve">["REP"] =  900; </v>
      </c>
      <c r="AF27">
        <f>VLOOKUP(I27,Faction!A$2:B$84,2,FALSE)</f>
        <v>2</v>
      </c>
      <c r="AG27" t="str">
        <f t="shared" si="22"/>
        <v xml:space="preserve">["FACTION"] =  2; </v>
      </c>
      <c r="AH27" t="str">
        <f t="shared" si="23"/>
        <v xml:space="preserve">["TIER"] = 0; </v>
      </c>
      <c r="AI27" t="str">
        <f t="shared" si="24"/>
        <v xml:space="preserve">["MIN_LVL"] = "90"; </v>
      </c>
      <c r="AJ27" t="str">
        <f t="shared" si="25"/>
        <v xml:space="preserve">["NAME"] = { ["EN"] = "Treasure of The Misty Mountains"; }; </v>
      </c>
      <c r="AK27" t="str">
        <f t="shared" si="26"/>
        <v xml:space="preserve">["LORE"] = { ["EN"] = "Find lost treasure in The Misty Mountains."; }; </v>
      </c>
      <c r="AL27" t="str">
        <f t="shared" si="27"/>
        <v xml:space="preserve">["SUMMARY"] = { ["EN"] = "Find 12 Treasures"; }; </v>
      </c>
      <c r="AM27" t="str">
        <f t="shared" si="28"/>
        <v xml:space="preserve">["TITLE"] = { ["EN"] = "Treasure Seeker of The Misty Mountains"; }; </v>
      </c>
      <c r="AN27" t="str">
        <f t="shared" si="29"/>
        <v>};</v>
      </c>
    </row>
    <row r="28" spans="1:40" x14ac:dyDescent="0.25">
      <c r="W28" s="1" t="str">
        <f t="shared" ref="W28:W37" si="48">IF(LEN(B28)&gt;0,CONCATENATE("[""SAVE_INDEX""] = ",REPT(" ",3-LEN(B28)),B28,"; "),"")</f>
        <v/>
      </c>
    </row>
    <row r="29" spans="1:40" x14ac:dyDescent="0.25">
      <c r="W29" s="1" t="str">
        <f t="shared" si="48"/>
        <v/>
      </c>
    </row>
    <row r="30" spans="1:40" x14ac:dyDescent="0.25">
      <c r="W30" s="1" t="str">
        <f t="shared" si="48"/>
        <v/>
      </c>
    </row>
    <row r="31" spans="1:40" x14ac:dyDescent="0.25">
      <c r="W31" s="1" t="str">
        <f t="shared" si="48"/>
        <v/>
      </c>
    </row>
    <row r="32" spans="1:40" x14ac:dyDescent="0.25">
      <c r="W32" s="1" t="str">
        <f t="shared" si="48"/>
        <v/>
      </c>
    </row>
    <row r="33" spans="23:23" x14ac:dyDescent="0.25">
      <c r="W33" s="1" t="str">
        <f t="shared" si="48"/>
        <v/>
      </c>
    </row>
    <row r="34" spans="23:23" x14ac:dyDescent="0.25">
      <c r="W34" s="1" t="str">
        <f t="shared" si="48"/>
        <v/>
      </c>
    </row>
    <row r="35" spans="23:23" x14ac:dyDescent="0.25">
      <c r="W35" s="1" t="str">
        <f t="shared" si="48"/>
        <v/>
      </c>
    </row>
    <row r="36" spans="23:23" x14ac:dyDescent="0.25">
      <c r="W36" s="1" t="str">
        <f t="shared" si="48"/>
        <v/>
      </c>
    </row>
    <row r="37" spans="23:23" x14ac:dyDescent="0.25">
      <c r="W37" s="1" t="str">
        <f t="shared" si="48"/>
        <v/>
      </c>
    </row>
    <row r="38" spans="23:23" x14ac:dyDescent="0.25">
      <c r="W38" s="1"/>
    </row>
    <row r="39" spans="23:23" x14ac:dyDescent="0.25">
      <c r="W39" s="1"/>
    </row>
    <row r="40" spans="23:23" x14ac:dyDescent="0.25">
      <c r="W40" s="1"/>
    </row>
    <row r="41" spans="23:23" x14ac:dyDescent="0.25">
      <c r="W41" s="1"/>
    </row>
    <row r="42" spans="23:23" x14ac:dyDescent="0.25">
      <c r="W42" s="1"/>
    </row>
    <row r="43" spans="23:23" x14ac:dyDescent="0.25">
      <c r="W43" s="1"/>
    </row>
    <row r="44" spans="23:23" x14ac:dyDescent="0.25">
      <c r="W44" s="1"/>
    </row>
    <row r="45" spans="23:23" x14ac:dyDescent="0.25">
      <c r="W45" s="1"/>
    </row>
    <row r="46" spans="23:23" x14ac:dyDescent="0.25">
      <c r="W46" s="1"/>
    </row>
    <row r="47" spans="23:23" x14ac:dyDescent="0.25">
      <c r="W47" s="1"/>
    </row>
    <row r="48" spans="23:23" x14ac:dyDescent="0.25">
      <c r="W48" s="1"/>
    </row>
    <row r="49" spans="23:23" x14ac:dyDescent="0.25">
      <c r="W49" s="1"/>
    </row>
    <row r="50" spans="23:23" x14ac:dyDescent="0.25">
      <c r="W50" s="1"/>
    </row>
    <row r="51" spans="23:23" x14ac:dyDescent="0.25">
      <c r="W51" s="1"/>
    </row>
    <row r="52" spans="23:23" x14ac:dyDescent="0.25">
      <c r="W52" s="1"/>
    </row>
    <row r="53" spans="23:23" x14ac:dyDescent="0.25">
      <c r="W53" s="1"/>
    </row>
    <row r="54" spans="23:23" x14ac:dyDescent="0.25">
      <c r="W54" s="1"/>
    </row>
    <row r="55" spans="23:23" x14ac:dyDescent="0.25">
      <c r="W55" s="1"/>
    </row>
    <row r="56" spans="23:23" x14ac:dyDescent="0.25">
      <c r="W56" s="1"/>
    </row>
    <row r="57" spans="23:23" x14ac:dyDescent="0.25">
      <c r="W57" s="1"/>
    </row>
    <row r="58" spans="23:23" x14ac:dyDescent="0.25">
      <c r="W58" s="1"/>
    </row>
    <row r="59" spans="23:23" x14ac:dyDescent="0.25">
      <c r="W59" s="1"/>
    </row>
    <row r="60" spans="23:23" x14ac:dyDescent="0.25">
      <c r="W60" s="1"/>
    </row>
    <row r="61" spans="23:23" x14ac:dyDescent="0.25">
      <c r="W61" s="1"/>
    </row>
    <row r="62" spans="23:23" x14ac:dyDescent="0.25">
      <c r="W62" s="1"/>
    </row>
    <row r="63" spans="23:23" x14ac:dyDescent="0.25">
      <c r="W63" s="1"/>
    </row>
    <row r="64" spans="23:23" x14ac:dyDescent="0.25">
      <c r="W64" s="1"/>
    </row>
    <row r="65" spans="23:23" x14ac:dyDescent="0.25">
      <c r="W65" s="1"/>
    </row>
    <row r="66" spans="23:23" x14ac:dyDescent="0.25">
      <c r="W66" s="1"/>
    </row>
    <row r="67" spans="23:23" x14ac:dyDescent="0.25">
      <c r="W67" s="1"/>
    </row>
    <row r="68" spans="23:23" x14ac:dyDescent="0.25">
      <c r="W68" s="1"/>
    </row>
    <row r="69" spans="23:23" x14ac:dyDescent="0.25">
      <c r="W69" s="1"/>
    </row>
    <row r="70" spans="23:23" x14ac:dyDescent="0.25">
      <c r="W70" s="1"/>
    </row>
    <row r="71" spans="23:23" x14ac:dyDescent="0.25">
      <c r="W71" s="1"/>
    </row>
    <row r="72" spans="23:23" x14ac:dyDescent="0.25">
      <c r="W72" s="1"/>
    </row>
    <row r="73" spans="23:23" x14ac:dyDescent="0.25">
      <c r="W73" s="1"/>
    </row>
    <row r="74" spans="23:23" x14ac:dyDescent="0.25">
      <c r="W74" s="1"/>
    </row>
    <row r="75" spans="23:23" x14ac:dyDescent="0.25">
      <c r="W75" s="1"/>
    </row>
    <row r="76" spans="23:23" x14ac:dyDescent="0.25">
      <c r="W76" s="1"/>
    </row>
    <row r="77" spans="23:23" x14ac:dyDescent="0.25">
      <c r="W77" s="1"/>
    </row>
    <row r="78" spans="23:23" x14ac:dyDescent="0.25">
      <c r="W78" s="1"/>
    </row>
    <row r="79" spans="23:23" x14ac:dyDescent="0.25">
      <c r="W79" s="1"/>
    </row>
    <row r="80" spans="23:23" x14ac:dyDescent="0.25">
      <c r="W80" s="1"/>
    </row>
    <row r="81" spans="23:23" x14ac:dyDescent="0.25">
      <c r="W81" s="1"/>
    </row>
    <row r="82" spans="23:23" x14ac:dyDescent="0.25">
      <c r="W82" s="1"/>
    </row>
    <row r="83" spans="23:23" x14ac:dyDescent="0.25">
      <c r="W83" s="1"/>
    </row>
    <row r="84" spans="23:23" x14ac:dyDescent="0.25">
      <c r="W84" s="1"/>
    </row>
    <row r="85" spans="23:23" x14ac:dyDescent="0.25">
      <c r="W85" s="1"/>
    </row>
    <row r="86" spans="23:23" x14ac:dyDescent="0.25">
      <c r="W86" s="1"/>
    </row>
    <row r="87" spans="23:23" x14ac:dyDescent="0.25">
      <c r="W87" s="1"/>
    </row>
    <row r="88" spans="23:23" x14ac:dyDescent="0.25">
      <c r="W88" s="1"/>
    </row>
    <row r="89" spans="23:23" x14ac:dyDescent="0.25">
      <c r="W89" s="1"/>
    </row>
    <row r="90" spans="23:23" x14ac:dyDescent="0.25">
      <c r="W90" s="1"/>
    </row>
    <row r="91" spans="23:23" x14ac:dyDescent="0.25">
      <c r="W91" s="1"/>
    </row>
    <row r="92" spans="23:23" x14ac:dyDescent="0.25">
      <c r="W92" s="1"/>
    </row>
    <row r="93" spans="23:23" x14ac:dyDescent="0.25">
      <c r="W93" s="1"/>
    </row>
    <row r="94" spans="23:23" x14ac:dyDescent="0.25">
      <c r="W94" s="1"/>
    </row>
    <row r="95" spans="23:23" x14ac:dyDescent="0.25">
      <c r="W95" s="1"/>
    </row>
    <row r="96" spans="23:23" x14ac:dyDescent="0.25">
      <c r="W96" s="1"/>
    </row>
    <row r="97" spans="23:23" x14ac:dyDescent="0.25">
      <c r="W97" s="1"/>
    </row>
    <row r="98" spans="23:23" x14ac:dyDescent="0.25">
      <c r="W98" s="1"/>
    </row>
    <row r="99" spans="23:23" x14ac:dyDescent="0.25">
      <c r="W99" s="1"/>
    </row>
    <row r="100" spans="23:23" x14ac:dyDescent="0.25">
      <c r="W100" s="1"/>
    </row>
    <row r="101" spans="23:23" x14ac:dyDescent="0.25">
      <c r="W101" s="1"/>
    </row>
    <row r="102" spans="23:23" x14ac:dyDescent="0.25">
      <c r="W102" s="1"/>
    </row>
    <row r="103" spans="23:23" x14ac:dyDescent="0.25">
      <c r="W103" s="1"/>
    </row>
    <row r="104" spans="23:23" x14ac:dyDescent="0.25">
      <c r="W104" s="1"/>
    </row>
    <row r="105" spans="23:23" x14ac:dyDescent="0.25">
      <c r="W105" s="1"/>
    </row>
    <row r="106" spans="23:23" x14ac:dyDescent="0.25">
      <c r="W106" s="1"/>
    </row>
    <row r="107" spans="23:23" x14ac:dyDescent="0.25">
      <c r="W107" s="1"/>
    </row>
    <row r="108" spans="23:23" x14ac:dyDescent="0.25">
      <c r="W108" s="1"/>
    </row>
    <row r="109" spans="23:23" x14ac:dyDescent="0.25">
      <c r="W109" s="1"/>
    </row>
    <row r="110" spans="23:23" x14ac:dyDescent="0.25">
      <c r="W110" s="1"/>
    </row>
    <row r="111" spans="23:23" x14ac:dyDescent="0.25">
      <c r="W111" s="1"/>
    </row>
    <row r="112" spans="23:23" x14ac:dyDescent="0.25">
      <c r="W112" s="1"/>
    </row>
    <row r="113" spans="23:23" x14ac:dyDescent="0.25">
      <c r="W113" s="1"/>
    </row>
    <row r="114" spans="23:23" x14ac:dyDescent="0.25">
      <c r="W114" s="1"/>
    </row>
    <row r="115" spans="23:23" x14ac:dyDescent="0.25">
      <c r="W115" s="1"/>
    </row>
    <row r="116" spans="23:23" x14ac:dyDescent="0.25">
      <c r="W116" s="1"/>
    </row>
    <row r="117" spans="23:23" x14ac:dyDescent="0.25">
      <c r="W117" s="1"/>
    </row>
    <row r="118" spans="23:23" x14ac:dyDescent="0.25">
      <c r="W118" s="1"/>
    </row>
    <row r="119" spans="23:23" x14ac:dyDescent="0.25">
      <c r="W119" s="1"/>
    </row>
    <row r="120" spans="23:23" x14ac:dyDescent="0.25">
      <c r="W120" s="1"/>
    </row>
    <row r="121" spans="23:23" x14ac:dyDescent="0.25">
      <c r="W121" s="1"/>
    </row>
    <row r="122" spans="23:23" x14ac:dyDescent="0.25">
      <c r="W122" s="1"/>
    </row>
    <row r="123" spans="23:23" x14ac:dyDescent="0.25">
      <c r="W123" s="1"/>
    </row>
    <row r="124" spans="23:23" x14ac:dyDescent="0.25">
      <c r="W124" s="1"/>
    </row>
    <row r="125" spans="23:23" x14ac:dyDescent="0.25">
      <c r="W125" s="1"/>
    </row>
    <row r="126" spans="23:23" x14ac:dyDescent="0.25">
      <c r="W126" s="1"/>
    </row>
    <row r="127" spans="23:23" x14ac:dyDescent="0.25">
      <c r="W127" s="1"/>
    </row>
    <row r="128" spans="23:23" x14ac:dyDescent="0.25">
      <c r="W128" s="1"/>
    </row>
    <row r="129" spans="23:23" x14ac:dyDescent="0.25">
      <c r="W129" s="1"/>
    </row>
    <row r="130" spans="23:23" x14ac:dyDescent="0.25">
      <c r="W130" s="1"/>
    </row>
    <row r="131" spans="23:23" x14ac:dyDescent="0.25">
      <c r="W131" s="1"/>
    </row>
    <row r="132" spans="23:23" x14ac:dyDescent="0.25">
      <c r="W132" s="1"/>
    </row>
    <row r="133" spans="23:23" x14ac:dyDescent="0.25">
      <c r="W133" s="1"/>
    </row>
    <row r="134" spans="23:23" x14ac:dyDescent="0.25">
      <c r="W134" s="1"/>
    </row>
    <row r="135" spans="23:23" x14ac:dyDescent="0.25">
      <c r="W135" s="1"/>
    </row>
    <row r="136" spans="23:23" x14ac:dyDescent="0.25">
      <c r="W136" s="1"/>
    </row>
    <row r="137" spans="23:23" x14ac:dyDescent="0.25">
      <c r="W137" s="1"/>
    </row>
    <row r="138" spans="23:23" x14ac:dyDescent="0.25">
      <c r="W138" s="1"/>
    </row>
    <row r="139" spans="23:23" x14ac:dyDescent="0.25">
      <c r="W139" s="1"/>
    </row>
    <row r="140" spans="23:23" x14ac:dyDescent="0.25">
      <c r="W140" s="1"/>
    </row>
    <row r="141" spans="23:23" x14ac:dyDescent="0.25">
      <c r="W141" s="1"/>
    </row>
    <row r="142" spans="23:23" x14ac:dyDescent="0.25">
      <c r="W142" s="1"/>
    </row>
    <row r="143" spans="23:23" x14ac:dyDescent="0.25">
      <c r="W143" s="1"/>
    </row>
    <row r="144" spans="23:23" x14ac:dyDescent="0.25">
      <c r="W144" s="1"/>
    </row>
    <row r="145" spans="23:23" x14ac:dyDescent="0.25">
      <c r="W145" s="1"/>
    </row>
    <row r="146" spans="23:23" x14ac:dyDescent="0.25">
      <c r="W146" s="1"/>
    </row>
    <row r="147" spans="23:23" x14ac:dyDescent="0.25">
      <c r="W147" s="1"/>
    </row>
    <row r="148" spans="23:23" x14ac:dyDescent="0.25">
      <c r="W148" s="1"/>
    </row>
    <row r="149" spans="23:23" x14ac:dyDescent="0.25">
      <c r="W149" s="1"/>
    </row>
    <row r="150" spans="23:23" x14ac:dyDescent="0.25">
      <c r="W150" s="1"/>
    </row>
    <row r="151" spans="23:23" x14ac:dyDescent="0.25">
      <c r="W151" s="1"/>
    </row>
    <row r="152" spans="23:23" x14ac:dyDescent="0.25">
      <c r="W152" s="1"/>
    </row>
    <row r="153" spans="23:23" x14ac:dyDescent="0.25">
      <c r="W153" s="1"/>
    </row>
    <row r="154" spans="23:23" x14ac:dyDescent="0.25">
      <c r="W154" s="1"/>
    </row>
    <row r="155" spans="23:23" x14ac:dyDescent="0.25">
      <c r="W155" s="1"/>
    </row>
    <row r="156" spans="23:23" x14ac:dyDescent="0.25">
      <c r="W156" s="1"/>
    </row>
    <row r="157" spans="23:23" x14ac:dyDescent="0.25">
      <c r="W157" s="1"/>
    </row>
    <row r="158" spans="23:23" x14ac:dyDescent="0.25">
      <c r="W158" s="1"/>
    </row>
    <row r="159" spans="23:23" x14ac:dyDescent="0.25">
      <c r="W159" s="1"/>
    </row>
    <row r="160" spans="23:23" x14ac:dyDescent="0.25">
      <c r="W160" s="1"/>
    </row>
    <row r="161" spans="23:23" x14ac:dyDescent="0.25">
      <c r="W161" s="1"/>
    </row>
    <row r="162" spans="23:23" x14ac:dyDescent="0.25">
      <c r="W162" s="1"/>
    </row>
    <row r="163" spans="23:23" x14ac:dyDescent="0.25">
      <c r="W163" s="1"/>
    </row>
    <row r="164" spans="23:23" x14ac:dyDescent="0.25">
      <c r="W164" s="1"/>
    </row>
    <row r="165" spans="23:23" x14ac:dyDescent="0.25">
      <c r="W165" s="1"/>
    </row>
    <row r="166" spans="23:23" x14ac:dyDescent="0.25">
      <c r="W166" s="1"/>
    </row>
    <row r="167" spans="23:23" x14ac:dyDescent="0.25">
      <c r="W167" s="1"/>
    </row>
    <row r="168" spans="23:23" x14ac:dyDescent="0.25">
      <c r="W168" s="1"/>
    </row>
    <row r="169" spans="23:23" x14ac:dyDescent="0.25">
      <c r="W169" s="1"/>
    </row>
    <row r="170" spans="23:23" x14ac:dyDescent="0.25">
      <c r="W170" s="1"/>
    </row>
    <row r="171" spans="23:23" x14ac:dyDescent="0.25">
      <c r="W171" s="1"/>
    </row>
    <row r="172" spans="23:23" x14ac:dyDescent="0.25">
      <c r="W172" s="1"/>
    </row>
    <row r="173" spans="23:23" x14ac:dyDescent="0.25">
      <c r="W173" s="1"/>
    </row>
    <row r="174" spans="23:23" x14ac:dyDescent="0.25">
      <c r="W174" s="1"/>
    </row>
    <row r="175" spans="23:23" x14ac:dyDescent="0.25">
      <c r="W175" s="1"/>
    </row>
    <row r="176" spans="23:23" x14ac:dyDescent="0.25">
      <c r="W176" s="1"/>
    </row>
    <row r="177" spans="23:23" x14ac:dyDescent="0.25">
      <c r="W177" s="1"/>
    </row>
    <row r="178" spans="23:23" x14ac:dyDescent="0.25">
      <c r="W178" s="1"/>
    </row>
    <row r="179" spans="23:23" x14ac:dyDescent="0.25">
      <c r="W179" s="1"/>
    </row>
    <row r="180" spans="23:23" x14ac:dyDescent="0.25">
      <c r="W180" s="1"/>
    </row>
    <row r="181" spans="23:23" x14ac:dyDescent="0.25">
      <c r="W181" s="1"/>
    </row>
    <row r="182" spans="23:23" x14ac:dyDescent="0.25">
      <c r="W182" s="1"/>
    </row>
    <row r="183" spans="23:23" x14ac:dyDescent="0.25">
      <c r="W183" s="1"/>
    </row>
    <row r="184" spans="23:23" x14ac:dyDescent="0.25">
      <c r="W184" s="1"/>
    </row>
    <row r="185" spans="23:23" x14ac:dyDescent="0.25">
      <c r="W185" s="1"/>
    </row>
    <row r="186" spans="23:23" x14ac:dyDescent="0.25">
      <c r="W186" s="1"/>
    </row>
    <row r="187" spans="23:23" x14ac:dyDescent="0.25">
      <c r="W187" s="1"/>
    </row>
    <row r="188" spans="23:23" x14ac:dyDescent="0.25">
      <c r="W188" s="1"/>
    </row>
    <row r="189" spans="23:23" x14ac:dyDescent="0.25">
      <c r="W189" s="1"/>
    </row>
    <row r="190" spans="23:23" x14ac:dyDescent="0.25">
      <c r="W190" s="1"/>
    </row>
    <row r="191" spans="23:23" x14ac:dyDescent="0.25">
      <c r="W191" s="1"/>
    </row>
    <row r="192" spans="23:23" x14ac:dyDescent="0.25">
      <c r="W192" s="1"/>
    </row>
    <row r="193" spans="23:23" x14ac:dyDescent="0.25">
      <c r="W193" s="1"/>
    </row>
    <row r="194" spans="23:23" x14ac:dyDescent="0.25">
      <c r="W194" s="1"/>
    </row>
    <row r="195" spans="23:23" x14ac:dyDescent="0.25">
      <c r="W195" s="1"/>
    </row>
    <row r="196" spans="23:23" x14ac:dyDescent="0.25">
      <c r="W196" s="1"/>
    </row>
    <row r="197" spans="23:23" x14ac:dyDescent="0.25">
      <c r="W197" s="1"/>
    </row>
    <row r="198" spans="23:23" x14ac:dyDescent="0.25">
      <c r="W198" s="1"/>
    </row>
    <row r="199" spans="23:23" x14ac:dyDescent="0.25">
      <c r="W199" s="1"/>
    </row>
    <row r="200" spans="23:23" x14ac:dyDescent="0.25">
      <c r="W200" s="1"/>
    </row>
    <row r="201" spans="23:23" x14ac:dyDescent="0.25">
      <c r="W201" s="1"/>
    </row>
    <row r="202" spans="23:23" x14ac:dyDescent="0.25">
      <c r="W202" s="1"/>
    </row>
    <row r="203" spans="23:23" x14ac:dyDescent="0.25">
      <c r="W203" s="1"/>
    </row>
    <row r="204" spans="23:23" x14ac:dyDescent="0.25">
      <c r="W204" s="1"/>
    </row>
    <row r="205" spans="23:23" x14ac:dyDescent="0.25">
      <c r="W205" s="1"/>
    </row>
    <row r="206" spans="23:23" x14ac:dyDescent="0.25">
      <c r="W206" s="1"/>
    </row>
    <row r="207" spans="23:23" x14ac:dyDescent="0.25">
      <c r="W207" s="1"/>
    </row>
    <row r="208" spans="23:23" x14ac:dyDescent="0.25">
      <c r="W208" s="1"/>
    </row>
    <row r="209" spans="23:23" x14ac:dyDescent="0.25">
      <c r="W209" s="1"/>
    </row>
    <row r="210" spans="23:23" x14ac:dyDescent="0.25">
      <c r="W210" s="1"/>
    </row>
    <row r="211" spans="23:23" x14ac:dyDescent="0.25">
      <c r="W211" s="1"/>
    </row>
    <row r="212" spans="23:23" x14ac:dyDescent="0.25">
      <c r="W212" s="1"/>
    </row>
    <row r="213" spans="23:23" x14ac:dyDescent="0.25">
      <c r="W213" s="1"/>
    </row>
    <row r="214" spans="23:23" x14ac:dyDescent="0.25">
      <c r="W214" s="1"/>
    </row>
    <row r="215" spans="23:23" x14ac:dyDescent="0.25">
      <c r="W215" s="1"/>
    </row>
    <row r="216" spans="23:23" x14ac:dyDescent="0.25">
      <c r="W216" s="1"/>
    </row>
    <row r="217" spans="23:23" x14ac:dyDescent="0.25">
      <c r="W217" s="1"/>
    </row>
    <row r="218" spans="23:23" x14ac:dyDescent="0.25">
      <c r="W218" s="1"/>
    </row>
    <row r="219" spans="23:23" x14ac:dyDescent="0.25">
      <c r="W219" s="1"/>
    </row>
    <row r="220" spans="23:23" x14ac:dyDescent="0.25">
      <c r="W220" s="1"/>
    </row>
    <row r="221" spans="23:23" x14ac:dyDescent="0.25">
      <c r="W221" s="1"/>
    </row>
    <row r="222" spans="23:23" x14ac:dyDescent="0.25">
      <c r="W222" s="1"/>
    </row>
    <row r="223" spans="23:23" x14ac:dyDescent="0.25">
      <c r="W223" s="1"/>
    </row>
    <row r="224" spans="23:23" x14ac:dyDescent="0.25">
      <c r="W224" s="1"/>
    </row>
    <row r="225" spans="23:23" x14ac:dyDescent="0.25">
      <c r="W225" s="1"/>
    </row>
    <row r="226" spans="23:23" x14ac:dyDescent="0.25">
      <c r="W226" s="1"/>
    </row>
    <row r="227" spans="23:23" x14ac:dyDescent="0.25">
      <c r="W227" s="1"/>
    </row>
    <row r="228" spans="23:23" x14ac:dyDescent="0.25">
      <c r="W228" s="1"/>
    </row>
    <row r="229" spans="23:23" x14ac:dyDescent="0.25">
      <c r="W229" s="1"/>
    </row>
    <row r="230" spans="23:23" x14ac:dyDescent="0.25">
      <c r="W230" s="1"/>
    </row>
    <row r="231" spans="23:23" x14ac:dyDescent="0.25">
      <c r="W231" s="1"/>
    </row>
    <row r="232" spans="23:23" x14ac:dyDescent="0.25">
      <c r="W232" s="1"/>
    </row>
    <row r="233" spans="23:23" x14ac:dyDescent="0.25">
      <c r="W233" s="1"/>
    </row>
    <row r="234" spans="23:23" x14ac:dyDescent="0.25">
      <c r="W234" s="1"/>
    </row>
    <row r="235" spans="23:23" x14ac:dyDescent="0.25">
      <c r="W235" s="1"/>
    </row>
    <row r="236" spans="23:23" x14ac:dyDescent="0.25">
      <c r="W236" s="1"/>
    </row>
    <row r="237" spans="23:23" x14ac:dyDescent="0.25">
      <c r="W237" s="1"/>
    </row>
    <row r="238" spans="23:23" x14ac:dyDescent="0.25">
      <c r="W238" s="1"/>
    </row>
    <row r="239" spans="23:23" x14ac:dyDescent="0.25">
      <c r="W239" s="1"/>
    </row>
    <row r="240" spans="23:23" x14ac:dyDescent="0.25">
      <c r="W240" s="1"/>
    </row>
    <row r="241" spans="23:23" x14ac:dyDescent="0.25">
      <c r="W241" s="1"/>
    </row>
    <row r="242" spans="23:23" x14ac:dyDescent="0.25">
      <c r="W242" s="1"/>
    </row>
    <row r="243" spans="23:23" x14ac:dyDescent="0.25">
      <c r="W243" s="1"/>
    </row>
    <row r="244" spans="23:23" x14ac:dyDescent="0.25">
      <c r="W244" s="1"/>
    </row>
    <row r="245" spans="23:23" x14ac:dyDescent="0.25">
      <c r="W245" s="1"/>
    </row>
    <row r="246" spans="23:23" x14ac:dyDescent="0.25">
      <c r="W246" s="1"/>
    </row>
    <row r="247" spans="23:23" x14ac:dyDescent="0.25">
      <c r="W247" s="1"/>
    </row>
    <row r="248" spans="23:23" x14ac:dyDescent="0.25">
      <c r="W248" s="1"/>
    </row>
    <row r="249" spans="23:23" x14ac:dyDescent="0.25">
      <c r="W249" s="1"/>
    </row>
    <row r="250" spans="23:23" x14ac:dyDescent="0.25">
      <c r="W250" s="1"/>
    </row>
    <row r="251" spans="23:23" x14ac:dyDescent="0.25">
      <c r="W251" s="1"/>
    </row>
    <row r="252" spans="23:23" x14ac:dyDescent="0.25">
      <c r="W252" s="1"/>
    </row>
    <row r="253" spans="23:23" x14ac:dyDescent="0.25">
      <c r="W253" s="1"/>
    </row>
    <row r="254" spans="23:23" x14ac:dyDescent="0.25">
      <c r="W254" s="1"/>
    </row>
    <row r="255" spans="23:23" x14ac:dyDescent="0.25">
      <c r="W255" s="1"/>
    </row>
    <row r="256" spans="23:23" x14ac:dyDescent="0.25">
      <c r="W256" s="1"/>
    </row>
    <row r="257" spans="23:23" x14ac:dyDescent="0.25">
      <c r="W257" s="1"/>
    </row>
    <row r="258" spans="23:23" x14ac:dyDescent="0.25">
      <c r="W258" s="1"/>
    </row>
    <row r="259" spans="23:23" x14ac:dyDescent="0.25">
      <c r="W259" s="1"/>
    </row>
    <row r="260" spans="23:23" x14ac:dyDescent="0.25">
      <c r="W260" s="1"/>
    </row>
    <row r="261" spans="23:23" x14ac:dyDescent="0.25">
      <c r="W261" s="1"/>
    </row>
    <row r="262" spans="23:23" x14ac:dyDescent="0.25">
      <c r="W262" s="1"/>
    </row>
    <row r="263" spans="23:23" x14ac:dyDescent="0.25">
      <c r="W263" s="1"/>
    </row>
    <row r="264" spans="23:23" x14ac:dyDescent="0.25">
      <c r="W264" s="1"/>
    </row>
    <row r="265" spans="23:23" x14ac:dyDescent="0.25">
      <c r="W265" s="1"/>
    </row>
    <row r="266" spans="23:23" x14ac:dyDescent="0.25">
      <c r="W266" s="1"/>
    </row>
    <row r="267" spans="23:23" x14ac:dyDescent="0.25">
      <c r="W267" s="1"/>
    </row>
    <row r="268" spans="23:23" x14ac:dyDescent="0.25">
      <c r="W268" s="1"/>
    </row>
    <row r="269" spans="23:23" x14ac:dyDescent="0.25">
      <c r="W269" s="1"/>
    </row>
    <row r="270" spans="23:23" x14ac:dyDescent="0.25">
      <c r="W270" s="1"/>
    </row>
    <row r="271" spans="23:23" x14ac:dyDescent="0.25">
      <c r="W271" s="1"/>
    </row>
    <row r="272" spans="23:23" x14ac:dyDescent="0.25">
      <c r="W272" s="1"/>
    </row>
    <row r="273" spans="23:23" x14ac:dyDescent="0.25">
      <c r="W273" s="1"/>
    </row>
    <row r="274" spans="23:23" x14ac:dyDescent="0.25">
      <c r="W274" s="1"/>
    </row>
    <row r="275" spans="23:23" x14ac:dyDescent="0.25">
      <c r="W275" s="1"/>
    </row>
    <row r="276" spans="23:23" x14ac:dyDescent="0.25">
      <c r="W276" s="1"/>
    </row>
    <row r="277" spans="23:23" x14ac:dyDescent="0.25">
      <c r="W277" s="1"/>
    </row>
    <row r="278" spans="23:23" x14ac:dyDescent="0.25">
      <c r="W278" s="1"/>
    </row>
    <row r="279" spans="23:23" x14ac:dyDescent="0.25">
      <c r="W279" s="1"/>
    </row>
    <row r="280" spans="23:23" x14ac:dyDescent="0.25">
      <c r="W280" s="1"/>
    </row>
    <row r="281" spans="23:23" x14ac:dyDescent="0.25">
      <c r="W281" s="1"/>
    </row>
    <row r="282" spans="23:23" x14ac:dyDescent="0.25">
      <c r="W282" s="1"/>
    </row>
    <row r="283" spans="23:23" x14ac:dyDescent="0.25">
      <c r="W283" s="1"/>
    </row>
    <row r="284" spans="23:23" x14ac:dyDescent="0.25">
      <c r="W284" s="1"/>
    </row>
    <row r="285" spans="23:23" x14ac:dyDescent="0.25">
      <c r="W285" s="1"/>
    </row>
    <row r="286" spans="23:23" x14ac:dyDescent="0.25">
      <c r="W286" s="1"/>
    </row>
    <row r="287" spans="23:23" x14ac:dyDescent="0.25">
      <c r="W287" s="1"/>
    </row>
    <row r="288" spans="23:23" x14ac:dyDescent="0.25">
      <c r="W288" s="1"/>
    </row>
    <row r="289" spans="23:23" x14ac:dyDescent="0.25">
      <c r="W289" s="1"/>
    </row>
    <row r="290" spans="23:23" x14ac:dyDescent="0.25">
      <c r="W290" s="1"/>
    </row>
    <row r="291" spans="23:23" x14ac:dyDescent="0.25">
      <c r="W291" s="1"/>
    </row>
  </sheetData>
  <conditionalFormatting sqref="B1">
    <cfRule type="duplicateValues" dxfId="23" priority="3"/>
  </conditionalFormatting>
  <conditionalFormatting sqref="B1:B1048576">
    <cfRule type="duplicateValues" dxfId="22" priority="2"/>
  </conditionalFormatting>
  <conditionalFormatting sqref="N2:N27">
    <cfRule type="duplicateValues" dxfId="21"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A8DAE-7F4D-4922-9237-292E7851A8EC}">
  <dimension ref="A1:AN291"/>
  <sheetViews>
    <sheetView workbookViewId="0">
      <pane xSplit="3" ySplit="1" topLeftCell="D2" activePane="bottomRight" state="frozen"/>
      <selection pane="topRight" activeCell="C1" sqref="C1"/>
      <selection pane="bottomLeft" activeCell="A2" sqref="A2"/>
      <selection pane="bottomRight" activeCell="P2" sqref="P2:P37"/>
    </sheetView>
  </sheetViews>
  <sheetFormatPr defaultRowHeight="15" x14ac:dyDescent="0.25"/>
  <cols>
    <col min="1" max="1" width="11" bestFit="1" customWidth="1"/>
    <col min="3" max="3" width="32" customWidth="1"/>
    <col min="10" max="10" width="27.42578125" customWidth="1"/>
    <col min="15" max="15" width="12.140625" bestFit="1" customWidth="1"/>
    <col min="16" max="16" width="12.140625" customWidth="1"/>
    <col min="17" max="17" width="20.42578125" customWidth="1"/>
    <col min="23" max="23" width="14" customWidth="1"/>
  </cols>
  <sheetData>
    <row r="1" spans="1:40" x14ac:dyDescent="0.25">
      <c r="A1" t="s">
        <v>1253</v>
      </c>
      <c r="B1" t="s">
        <v>1050</v>
      </c>
      <c r="C1" t="s">
        <v>1074</v>
      </c>
      <c r="D1" t="s">
        <v>0</v>
      </c>
      <c r="E1" t="s">
        <v>1</v>
      </c>
      <c r="F1" t="s">
        <v>403</v>
      </c>
      <c r="G1" t="s">
        <v>2</v>
      </c>
      <c r="H1" t="s">
        <v>3</v>
      </c>
      <c r="I1" t="s">
        <v>4</v>
      </c>
      <c r="J1" t="s">
        <v>156</v>
      </c>
      <c r="K1" t="s">
        <v>7</v>
      </c>
      <c r="L1" t="s">
        <v>5</v>
      </c>
      <c r="M1" t="s">
        <v>1180</v>
      </c>
      <c r="N1" t="s">
        <v>1585</v>
      </c>
      <c r="O1" t="s">
        <v>169</v>
      </c>
      <c r="P1" t="s">
        <v>1587</v>
      </c>
      <c r="Q1" t="s">
        <v>172</v>
      </c>
      <c r="R1" t="s">
        <v>168</v>
      </c>
      <c r="S1" t="s">
        <v>170</v>
      </c>
      <c r="T1" t="s">
        <v>1253</v>
      </c>
      <c r="U1" t="s">
        <v>1586</v>
      </c>
      <c r="V1" t="s">
        <v>1585</v>
      </c>
      <c r="W1" t="s">
        <v>1050</v>
      </c>
      <c r="X1" t="s">
        <v>67</v>
      </c>
      <c r="Y1" t="s">
        <v>76</v>
      </c>
      <c r="Z1" t="s">
        <v>173</v>
      </c>
      <c r="AA1" t="s">
        <v>1</v>
      </c>
      <c r="AB1" t="s">
        <v>174</v>
      </c>
      <c r="AC1" t="s">
        <v>2</v>
      </c>
      <c r="AD1" t="s">
        <v>175</v>
      </c>
      <c r="AE1" t="s">
        <v>3</v>
      </c>
      <c r="AF1" t="s">
        <v>155</v>
      </c>
      <c r="AG1" t="s">
        <v>4</v>
      </c>
      <c r="AH1" t="s">
        <v>5</v>
      </c>
      <c r="AI1" t="s">
        <v>1180</v>
      </c>
      <c r="AJ1" t="s">
        <v>1073</v>
      </c>
      <c r="AK1" t="s">
        <v>1072</v>
      </c>
      <c r="AL1" t="s">
        <v>156</v>
      </c>
      <c r="AM1" t="s">
        <v>6</v>
      </c>
      <c r="AN1" t="s">
        <v>171</v>
      </c>
    </row>
    <row r="2" spans="1:40" x14ac:dyDescent="0.25">
      <c r="A2">
        <v>1879303261</v>
      </c>
      <c r="B2">
        <v>1</v>
      </c>
      <c r="C2" t="s">
        <v>424</v>
      </c>
      <c r="D2" t="s">
        <v>70</v>
      </c>
      <c r="E2">
        <v>2000</v>
      </c>
      <c r="H2">
        <v>1200</v>
      </c>
      <c r="I2" t="s">
        <v>88</v>
      </c>
      <c r="J2" t="s">
        <v>11</v>
      </c>
      <c r="K2" t="s">
        <v>500</v>
      </c>
      <c r="L2">
        <v>0</v>
      </c>
      <c r="M2">
        <v>20</v>
      </c>
      <c r="P2" t="str">
        <f>CONCATENATE(S2,U2,V2,AN2," -- ",C2)</f>
        <v xml:space="preserve"> [1] = {["ID"] = 1879303261; }; -- Deeds of Evendim</v>
      </c>
      <c r="Q2" s="1" t="str">
        <f>CONCATENATE(S2,T2,W2,Y2,AA2,AC2,AE2,AG2,AH2,AI2,AJ2,AK2,AL2,AM2,AN2)</f>
        <v xml:space="preserve"> [1] = {["ID"] = 1879303261; ["SAVE_INDEX"] =  1; ["TYPE"] = 7; ["VXP"] = 2000; ["LP"] =  0; ["REP"] = 1200; ["FACTION"] = 10; ["TIER"] = 0; ["MIN_LVL"] = "20"; ["NAME"] = { ["EN"] = "Deeds of Evendim"; }; ["LORE"] = { ["EN"] = "There is much to do while travelling through the lands of Evendim."; }; ["SUMMARY"] = { ["EN"] = "Complete 2 meta deeds and 1 quest deed"; }; };</v>
      </c>
      <c r="R2">
        <f>ROW()-1</f>
        <v>1</v>
      </c>
      <c r="S2" t="str">
        <f t="shared" ref="S2" si="0">CONCATENATE(REPT(" ",2-LEN(R2)),"[",R2,"] = {")</f>
        <v xml:space="preserve"> [1] = {</v>
      </c>
      <c r="T2" t="str">
        <f t="shared" ref="T2:T37" si="1">IF(LEN(A2)&gt;0,CONCATENATE("[""ID""] = ",A2,"; "),"                     ")</f>
        <v xml:space="preserve">["ID"] = 1879303261; </v>
      </c>
      <c r="U2" t="str">
        <f>IF(LEN(A2)&gt;0,CONCATENATE("[""ID""] = ",A2,"; "),"")</f>
        <v xml:space="preserve">["ID"] = 1879303261; </v>
      </c>
      <c r="V2" t="str">
        <f>IF(LEN(N2)&gt;0,CONCATENATE("[""CAT_ID""] = ",N2,"; "),"")</f>
        <v/>
      </c>
      <c r="W2" s="1" t="str">
        <f t="shared" ref="W2:W37" si="2">IF(LEN(B2)&gt;0,CONCATENATE("[""SAVE_INDEX""] = ",REPT(" ",2-LEN(B2)),B2,"; "),"")</f>
        <v xml:space="preserve">["SAVE_INDEX"] =  1; </v>
      </c>
      <c r="X2">
        <f>VLOOKUP(D2,Type!A$2:B$14,2,FALSE)</f>
        <v>7</v>
      </c>
      <c r="Y2" t="str">
        <f t="shared" ref="Y2" si="3">CONCATENATE("[""TYPE""] = ",X2,"; ")</f>
        <v xml:space="preserve">["TYPE"] = 7; </v>
      </c>
      <c r="Z2" t="str">
        <f t="shared" ref="Z2:Z37" si="4">TEXT(E2,0)</f>
        <v>2000</v>
      </c>
      <c r="AA2" t="str">
        <f>CONCATENATE("[""VXP""] = ",REPT(" ",4-LEN(Z2)),TEXT(Z2,"0"),"; ")</f>
        <v xml:space="preserve">["VXP"] = 2000; </v>
      </c>
      <c r="AB2" t="str">
        <f t="shared" ref="AB2:AB37" si="5">TEXT(G2,0)</f>
        <v>0</v>
      </c>
      <c r="AC2" t="str">
        <f>CONCATENATE("[""LP""] = ",REPT(" ",2-LEN(AB2)),TEXT(AB2,"0"),"; ")</f>
        <v xml:space="preserve">["LP"] =  0; </v>
      </c>
      <c r="AD2" t="str">
        <f t="shared" ref="AD2:AD37" si="6">TEXT(H2,0)</f>
        <v>1200</v>
      </c>
      <c r="AE2" t="str">
        <f>CONCATENATE("[""REP""] = ",REPT(" ",4-LEN(AD2)),TEXT(AD2,"0"),"; ")</f>
        <v xml:space="preserve">["REP"] = 1200; </v>
      </c>
      <c r="AF2">
        <f>VLOOKUP(I2,Faction!A$2:B$84,2,FALSE)</f>
        <v>10</v>
      </c>
      <c r="AG2" t="str">
        <f t="shared" ref="AG2" si="7">CONCATENATE("[""FACTION""] = ",TEXT(AF2,"0"),"; ")</f>
        <v xml:space="preserve">["FACTION"] = 10; </v>
      </c>
      <c r="AH2" t="str">
        <f>CONCATENATE("[""TIER""] = ",TEXT(L2,"0"),"; ")</f>
        <v xml:space="preserve">["TIER"] = 0; </v>
      </c>
      <c r="AI2" t="str">
        <f>IF(LEN(M2)&gt;0,CONCATENATE("[""MIN_LVL""] = ",REPT(" ",2-LEN(M2)),"""",M2,"""; "),"                    ")</f>
        <v xml:space="preserve">["MIN_LVL"] = "20"; </v>
      </c>
      <c r="AJ2" t="str">
        <f>CONCATENATE("[""NAME""] = { [""EN""] = """,C2,"""; }; ")</f>
        <v xml:space="preserve">["NAME"] = { ["EN"] = "Deeds of Evendim"; }; </v>
      </c>
      <c r="AK2" t="str">
        <f>CONCATENATE("[""LORE""] = { [""EN""] = """,K2,"""; }; ")</f>
        <v xml:space="preserve">["LORE"] = { ["EN"] = "There is much to do while travelling through the lands of Evendim."; }; </v>
      </c>
      <c r="AL2" t="str">
        <f>CONCATENATE("[""SUMMARY""] = { [""EN""] = """,J2,"""; }; ")</f>
        <v xml:space="preserve">["SUMMARY"] = { ["EN"] = "Complete 2 meta deeds and 1 quest deed"; }; </v>
      </c>
      <c r="AM2" t="str">
        <f>IF(LEN(F2)&gt;0,CONCATENATE("[""TITLE""] = { [""EN""] = """,F2,"""; }; "),"")</f>
        <v/>
      </c>
      <c r="AN2" t="str">
        <f>CONCATENATE("};")</f>
        <v>};</v>
      </c>
    </row>
    <row r="3" spans="1:40" x14ac:dyDescent="0.25">
      <c r="A3">
        <v>1879303263</v>
      </c>
      <c r="B3">
        <v>2</v>
      </c>
      <c r="C3" t="s">
        <v>425</v>
      </c>
      <c r="D3" t="s">
        <v>17</v>
      </c>
      <c r="E3">
        <v>2000</v>
      </c>
      <c r="H3">
        <v>900</v>
      </c>
      <c r="I3" t="s">
        <v>88</v>
      </c>
      <c r="J3" t="s">
        <v>426</v>
      </c>
      <c r="K3" t="s">
        <v>501</v>
      </c>
      <c r="L3">
        <v>1</v>
      </c>
      <c r="M3">
        <v>30</v>
      </c>
      <c r="P3" t="str">
        <f t="shared" ref="P3:P37" si="8">CONCATENATE(S3,U3,V3,AN3," -- ",C3)</f>
        <v xml:space="preserve"> [2] = {["ID"] = 1879303263; }; -- Explorer of Evendim</v>
      </c>
      <c r="Q3" s="1" t="str">
        <f t="shared" ref="Q3:Q37" si="9">CONCATENATE(S3,T3,W3,Y3,AA3,AC3,AE3,AG3,AH3,AI3,AJ3,AK3,AL3,AM3,AN3)</f>
        <v xml:space="preserve"> [2] = {["ID"] = 1879303263; ["SAVE_INDEX"] =  2; ["TYPE"] = 3; ["VXP"] = 2000; ["LP"] =  0; ["REP"] =  900; ["FACTION"] = 10; ["TIER"] = 1; ["MIN_LVL"] = "30"; ["NAME"] = { ["EN"] = "Explorer of Evendim"; }; ["LORE"] = { ["EN"] = "Explore the wilds of Evendim, the tombs of the kings that ruled over Arnor, and the ruins of the ancient city of Annúminas."; }; ["SUMMARY"] = { ["EN"] = "Complete 4 explorer deeds and 1 lore deed"; }; };</v>
      </c>
      <c r="R3">
        <f t="shared" ref="R3:R37" si="10">ROW()-1</f>
        <v>2</v>
      </c>
      <c r="S3" t="str">
        <f t="shared" ref="S3:S37" si="11">CONCATENATE(REPT(" ",2-LEN(R3)),"[",R3,"] = {")</f>
        <v xml:space="preserve"> [2] = {</v>
      </c>
      <c r="T3" t="str">
        <f t="shared" si="1"/>
        <v xml:space="preserve">["ID"] = 1879303263; </v>
      </c>
      <c r="U3" t="str">
        <f t="shared" ref="U3:U37" si="12">IF(LEN(A3)&gt;0,CONCATENATE("[""ID""] = ",A3,"; "),"")</f>
        <v xml:space="preserve">["ID"] = 1879303263; </v>
      </c>
      <c r="V3" t="str">
        <f t="shared" ref="V3:V37" si="13">IF(LEN(N3)&gt;0,CONCATENATE("[""CAT_ID""] = ",N3,"; "),"")</f>
        <v/>
      </c>
      <c r="W3" s="1" t="str">
        <f t="shared" si="2"/>
        <v xml:space="preserve">["SAVE_INDEX"] =  2; </v>
      </c>
      <c r="X3">
        <f>VLOOKUP(D3,Type!A$2:B$14,2,FALSE)</f>
        <v>3</v>
      </c>
      <c r="Y3" t="str">
        <f t="shared" ref="Y3:Y37" si="14">CONCATENATE("[""TYPE""] = ",X3,"; ")</f>
        <v xml:space="preserve">["TYPE"] = 3; </v>
      </c>
      <c r="Z3" t="str">
        <f t="shared" si="4"/>
        <v>2000</v>
      </c>
      <c r="AA3" t="str">
        <f t="shared" ref="AA3:AA37" si="15">CONCATENATE("[""VXP""] = ",REPT(" ",4-LEN(Z3)),TEXT(Z3,"0"),"; ")</f>
        <v xml:space="preserve">["VXP"] = 2000; </v>
      </c>
      <c r="AB3" t="str">
        <f t="shared" si="5"/>
        <v>0</v>
      </c>
      <c r="AC3" t="str">
        <f t="shared" ref="AC3:AC37" si="16">CONCATENATE("[""LP""] = ",REPT(" ",2-LEN(AB3)),TEXT(AB3,"0"),"; ")</f>
        <v xml:space="preserve">["LP"] =  0; </v>
      </c>
      <c r="AD3" t="str">
        <f t="shared" si="6"/>
        <v>900</v>
      </c>
      <c r="AE3" t="str">
        <f t="shared" ref="AE3:AE37" si="17">CONCATENATE("[""REP""] = ",REPT(" ",4-LEN(AD3)),TEXT(AD3,"0"),"; ")</f>
        <v xml:space="preserve">["REP"] =  900; </v>
      </c>
      <c r="AF3">
        <f>VLOOKUP(I3,Faction!A$2:B$84,2,FALSE)</f>
        <v>10</v>
      </c>
      <c r="AG3" t="str">
        <f t="shared" ref="AG3:AG37" si="18">CONCATENATE("[""FACTION""] = ",TEXT(AF3,"0"),"; ")</f>
        <v xml:space="preserve">["FACTION"] = 10; </v>
      </c>
      <c r="AH3" t="str">
        <f t="shared" ref="AH3:AH37" si="19">CONCATENATE("[""TIER""] = ",TEXT(L3,"0"),"; ")</f>
        <v xml:space="preserve">["TIER"] = 1; </v>
      </c>
      <c r="AI3" t="str">
        <f t="shared" ref="AI3:AI37" si="20">IF(LEN(M3)&gt;0,CONCATENATE("[""MIN_LVL""] = ",REPT(" ",2-LEN(M3)),"""",M3,"""; "),"                    ")</f>
        <v xml:space="preserve">["MIN_LVL"] = "30"; </v>
      </c>
      <c r="AJ3" t="str">
        <f t="shared" ref="AJ3:AJ37" si="21">CONCATENATE("[""NAME""] = { [""EN""] = """,C3,"""; }; ")</f>
        <v xml:space="preserve">["NAME"] = { ["EN"] = "Explorer of Evendim"; }; </v>
      </c>
      <c r="AK3" t="str">
        <f t="shared" ref="AK3:AK37" si="22">CONCATENATE("[""LORE""] = { [""EN""] = """,K3,"""; }; ")</f>
        <v xml:space="preserve">["LORE"] = { ["EN"] = "Explore the wilds of Evendim, the tombs of the kings that ruled over Arnor, and the ruins of the ancient city of Annúminas."; }; </v>
      </c>
      <c r="AL3" t="str">
        <f t="shared" ref="AL3:AL37" si="23">CONCATENATE("[""SUMMARY""] = { [""EN""] = """,J3,"""; }; ")</f>
        <v xml:space="preserve">["SUMMARY"] = { ["EN"] = "Complete 4 explorer deeds and 1 lore deed"; }; </v>
      </c>
      <c r="AM3" t="str">
        <f t="shared" ref="AM3:AM37" si="24">IF(LEN(F3)&gt;0,CONCATENATE("[""TITLE""] = { [""EN""] = """,F3,"""; }; "),"")</f>
        <v/>
      </c>
      <c r="AN3" t="str">
        <f t="shared" ref="AN3:AN37" si="25">CONCATENATE("};")</f>
        <v>};</v>
      </c>
    </row>
    <row r="4" spans="1:40" x14ac:dyDescent="0.25">
      <c r="A4">
        <v>1879115179</v>
      </c>
      <c r="B4">
        <v>7</v>
      </c>
      <c r="C4" t="s">
        <v>440</v>
      </c>
      <c r="D4" t="s">
        <v>17</v>
      </c>
      <c r="E4">
        <v>2000</v>
      </c>
      <c r="G4">
        <v>5</v>
      </c>
      <c r="H4">
        <v>500</v>
      </c>
      <c r="I4" t="s">
        <v>88</v>
      </c>
      <c r="J4" t="s">
        <v>441</v>
      </c>
      <c r="K4" t="s">
        <v>505</v>
      </c>
      <c r="L4">
        <v>2</v>
      </c>
      <c r="M4">
        <v>30</v>
      </c>
      <c r="P4" t="str">
        <f t="shared" si="8"/>
        <v xml:space="preserve"> [3] = {["ID"] = 1879115179; }; -- The City of the Kings</v>
      </c>
      <c r="Q4" s="1" t="str">
        <f>CONCATENATE(S4,T4,W4,Y4,AA4,AC4,AE4,AG4,AH4,AI4,AJ4,AK4,AL4,AM4,AN4)</f>
        <v xml:space="preserve"> [3] = {["ID"] = 1879115179; ["SAVE_INDEX"] =  7; ["TYPE"] = 3; ["VXP"] = 2000; ["LP"] =  5; ["REP"] =  500; ["FACTION"] = 10; ["TIER"] = 2; ["MIN_LVL"] = "30"; ["NAME"] = { ["EN"] = "The City of the Kings"; }; ["LORE"] = { ["EN"] = "Explore the ruins of the ancient city of Annúminas."; }; ["SUMMARY"] = { ["EN"] = "Find 8 locations within Annúminas"; }; };</v>
      </c>
      <c r="R4">
        <f t="shared" si="10"/>
        <v>3</v>
      </c>
      <c r="S4" t="str">
        <f>CONCATENATE(REPT(" ",2-LEN(R4)),"[",R4,"] = {")</f>
        <v xml:space="preserve"> [3] = {</v>
      </c>
      <c r="T4" t="str">
        <f t="shared" si="1"/>
        <v xml:space="preserve">["ID"] = 1879115179; </v>
      </c>
      <c r="U4" t="str">
        <f t="shared" si="12"/>
        <v xml:space="preserve">["ID"] = 1879115179; </v>
      </c>
      <c r="V4" t="str">
        <f t="shared" si="13"/>
        <v/>
      </c>
      <c r="W4" s="1" t="str">
        <f t="shared" si="2"/>
        <v xml:space="preserve">["SAVE_INDEX"] =  7; </v>
      </c>
      <c r="X4">
        <f>VLOOKUP(D4,Type!A$2:B$14,2,FALSE)</f>
        <v>3</v>
      </c>
      <c r="Y4" t="str">
        <f>CONCATENATE("[""TYPE""] = ",X4,"; ")</f>
        <v xml:space="preserve">["TYPE"] = 3; </v>
      </c>
      <c r="Z4" t="str">
        <f t="shared" si="4"/>
        <v>2000</v>
      </c>
      <c r="AA4" t="str">
        <f>CONCATENATE("[""VXP""] = ",REPT(" ",4-LEN(Z4)),TEXT(Z4,"0"),"; ")</f>
        <v xml:space="preserve">["VXP"] = 2000; </v>
      </c>
      <c r="AB4" t="str">
        <f t="shared" si="5"/>
        <v>5</v>
      </c>
      <c r="AC4" t="str">
        <f>CONCATENATE("[""LP""] = ",REPT(" ",2-LEN(AB4)),TEXT(AB4,"0"),"; ")</f>
        <v xml:space="preserve">["LP"] =  5; </v>
      </c>
      <c r="AD4" t="str">
        <f t="shared" si="6"/>
        <v>500</v>
      </c>
      <c r="AE4" t="str">
        <f>CONCATENATE("[""REP""] = ",REPT(" ",4-LEN(AD4)),TEXT(AD4,"0"),"; ")</f>
        <v xml:space="preserve">["REP"] =  500; </v>
      </c>
      <c r="AF4">
        <f>VLOOKUP(I4,Faction!A$2:B$84,2,FALSE)</f>
        <v>10</v>
      </c>
      <c r="AG4" t="str">
        <f>CONCATENATE("[""FACTION""] = ",TEXT(AF4,"0"),"; ")</f>
        <v xml:space="preserve">["FACTION"] = 10; </v>
      </c>
      <c r="AH4" t="str">
        <f>CONCATENATE("[""TIER""] = ",TEXT(L4,"0"),"; ")</f>
        <v xml:space="preserve">["TIER"] = 2; </v>
      </c>
      <c r="AI4" t="str">
        <f>IF(LEN(M4)&gt;0,CONCATENATE("[""MIN_LVL""] = ",REPT(" ",2-LEN(M4)),"""",M4,"""; "),"                    ")</f>
        <v xml:space="preserve">["MIN_LVL"] = "30"; </v>
      </c>
      <c r="AJ4" t="str">
        <f>CONCATENATE("[""NAME""] = { [""EN""] = """,C4,"""; }; ")</f>
        <v xml:space="preserve">["NAME"] = { ["EN"] = "The City of the Kings"; }; </v>
      </c>
      <c r="AK4" t="str">
        <f>CONCATENATE("[""LORE""] = { [""EN""] = """,K4,"""; }; ")</f>
        <v xml:space="preserve">["LORE"] = { ["EN"] = "Explore the ruins of the ancient city of Annúminas."; }; </v>
      </c>
      <c r="AL4" t="str">
        <f>CONCATENATE("[""SUMMARY""] = { [""EN""] = """,J4,"""; }; ")</f>
        <v xml:space="preserve">["SUMMARY"] = { ["EN"] = "Find 8 locations within Annúminas"; }; </v>
      </c>
      <c r="AM4" t="str">
        <f>IF(LEN(F4)&gt;0,CONCATENATE("[""TITLE""] = { [""EN""] = """,F4,"""; }; "),"")</f>
        <v/>
      </c>
      <c r="AN4" t="str">
        <f t="shared" si="25"/>
        <v>};</v>
      </c>
    </row>
    <row r="5" spans="1:40" x14ac:dyDescent="0.25">
      <c r="A5">
        <v>1879089145</v>
      </c>
      <c r="B5">
        <v>4</v>
      </c>
      <c r="C5" t="s">
        <v>434</v>
      </c>
      <c r="D5" t="s">
        <v>17</v>
      </c>
      <c r="E5">
        <v>2000</v>
      </c>
      <c r="G5">
        <v>5</v>
      </c>
      <c r="H5">
        <v>500</v>
      </c>
      <c r="I5" t="s">
        <v>88</v>
      </c>
      <c r="J5" t="s">
        <v>435</v>
      </c>
      <c r="K5" t="s">
        <v>503</v>
      </c>
      <c r="L5">
        <v>2</v>
      </c>
      <c r="M5">
        <v>30</v>
      </c>
      <c r="P5" t="str">
        <f t="shared" si="8"/>
        <v xml:space="preserve"> [4] = {["ID"] = 1879089145; }; -- Ruins of Evendim</v>
      </c>
      <c r="Q5" s="1" t="str">
        <f t="shared" si="9"/>
        <v xml:space="preserve"> [4] = {["ID"] = 1879089145; ["SAVE_INDEX"] =  4; ["TYPE"] = 3; ["VXP"] = 2000; ["LP"] =  5; ["REP"] =  500; ["FACTION"] = 10; ["TIER"] = 2; ["MIN_LVL"] = "30"; ["NAME"] = { ["EN"] = "Ruins of Evendim"; }; ["LORE"] = { ["EN"] = "Explore the ruins of ancient Arnor."; }; ["SUMMARY"] = { ["EN"] = "Find 8 ruins in Evendim"; }; };</v>
      </c>
      <c r="R5">
        <f t="shared" si="10"/>
        <v>4</v>
      </c>
      <c r="S5" t="str">
        <f t="shared" si="11"/>
        <v xml:space="preserve"> [4] = {</v>
      </c>
      <c r="T5" t="str">
        <f t="shared" si="1"/>
        <v xml:space="preserve">["ID"] = 1879089145; </v>
      </c>
      <c r="U5" t="str">
        <f t="shared" si="12"/>
        <v xml:space="preserve">["ID"] = 1879089145; </v>
      </c>
      <c r="V5" t="str">
        <f t="shared" si="13"/>
        <v/>
      </c>
      <c r="W5" s="1" t="str">
        <f t="shared" si="2"/>
        <v xml:space="preserve">["SAVE_INDEX"] =  4; </v>
      </c>
      <c r="X5">
        <f>VLOOKUP(D5,Type!A$2:B$14,2,FALSE)</f>
        <v>3</v>
      </c>
      <c r="Y5" t="str">
        <f t="shared" si="14"/>
        <v xml:space="preserve">["TYPE"] = 3; </v>
      </c>
      <c r="Z5" t="str">
        <f t="shared" si="4"/>
        <v>2000</v>
      </c>
      <c r="AA5" t="str">
        <f t="shared" si="15"/>
        <v xml:space="preserve">["VXP"] = 2000; </v>
      </c>
      <c r="AB5" t="str">
        <f t="shared" si="5"/>
        <v>5</v>
      </c>
      <c r="AC5" t="str">
        <f t="shared" si="16"/>
        <v xml:space="preserve">["LP"] =  5; </v>
      </c>
      <c r="AD5" t="str">
        <f t="shared" si="6"/>
        <v>500</v>
      </c>
      <c r="AE5" t="str">
        <f t="shared" si="17"/>
        <v xml:space="preserve">["REP"] =  500; </v>
      </c>
      <c r="AF5">
        <f>VLOOKUP(I5,Faction!A$2:B$84,2,FALSE)</f>
        <v>10</v>
      </c>
      <c r="AG5" t="str">
        <f t="shared" si="18"/>
        <v xml:space="preserve">["FACTION"] = 10; </v>
      </c>
      <c r="AH5" t="str">
        <f t="shared" si="19"/>
        <v xml:space="preserve">["TIER"] = 2; </v>
      </c>
      <c r="AI5" t="str">
        <f t="shared" si="20"/>
        <v xml:space="preserve">["MIN_LVL"] = "30"; </v>
      </c>
      <c r="AJ5" t="str">
        <f t="shared" si="21"/>
        <v xml:space="preserve">["NAME"] = { ["EN"] = "Ruins of Evendim"; }; </v>
      </c>
      <c r="AK5" t="str">
        <f t="shared" si="22"/>
        <v xml:space="preserve">["LORE"] = { ["EN"] = "Explore the ruins of ancient Arnor."; }; </v>
      </c>
      <c r="AL5" t="str">
        <f t="shared" si="23"/>
        <v xml:space="preserve">["SUMMARY"] = { ["EN"] = "Find 8 ruins in Evendim"; }; </v>
      </c>
      <c r="AM5" t="str">
        <f t="shared" si="24"/>
        <v/>
      </c>
      <c r="AN5" t="str">
        <f t="shared" si="25"/>
        <v>};</v>
      </c>
    </row>
    <row r="6" spans="1:40" x14ac:dyDescent="0.25">
      <c r="A6">
        <v>1879089144</v>
      </c>
      <c r="B6">
        <v>5</v>
      </c>
      <c r="C6" t="s">
        <v>436</v>
      </c>
      <c r="D6" t="s">
        <v>17</v>
      </c>
      <c r="E6">
        <v>2000</v>
      </c>
      <c r="G6">
        <v>5</v>
      </c>
      <c r="H6">
        <v>500</v>
      </c>
      <c r="I6" t="s">
        <v>88</v>
      </c>
      <c r="J6" t="s">
        <v>437</v>
      </c>
      <c r="K6" t="s">
        <v>504</v>
      </c>
      <c r="L6">
        <v>2</v>
      </c>
      <c r="M6">
        <v>30</v>
      </c>
      <c r="P6" t="str">
        <f t="shared" si="8"/>
        <v xml:space="preserve"> [5] = {["ID"] = 1879089144; }; -- Tombs of Evendim</v>
      </c>
      <c r="Q6" s="1" t="str">
        <f t="shared" si="9"/>
        <v xml:space="preserve"> [5] = {["ID"] = 1879089144; ["SAVE_INDEX"] =  5; ["TYPE"] = 3; ["VXP"] = 2000; ["LP"] =  5; ["REP"] =  500; ["FACTION"] = 10; ["TIER"] = 2; ["MIN_LVL"] = "30"; ["NAME"] = { ["EN"] = "Tombs of Evendim"; }; ["LORE"] = { ["EN"] = "The kings of Annúminas were intered within tombs along the road to the gate of the city. Nine were the kings that ruled over Arnor from this ancient seat of power, but not all of them were buried in the Way of Kings..."; }; ["SUMMARY"] = { ["EN"] = "Find 8 tombs of the Dunedain kings"; }; };</v>
      </c>
      <c r="R6">
        <f t="shared" si="10"/>
        <v>5</v>
      </c>
      <c r="S6" t="str">
        <f t="shared" si="11"/>
        <v xml:space="preserve"> [5] = {</v>
      </c>
      <c r="T6" t="str">
        <f t="shared" si="1"/>
        <v xml:space="preserve">["ID"] = 1879089144; </v>
      </c>
      <c r="U6" t="str">
        <f t="shared" si="12"/>
        <v xml:space="preserve">["ID"] = 1879089144; </v>
      </c>
      <c r="V6" t="str">
        <f t="shared" si="13"/>
        <v/>
      </c>
      <c r="W6" s="1" t="str">
        <f t="shared" si="2"/>
        <v xml:space="preserve">["SAVE_INDEX"] =  5; </v>
      </c>
      <c r="X6">
        <f>VLOOKUP(D6,Type!A$2:B$14,2,FALSE)</f>
        <v>3</v>
      </c>
      <c r="Y6" t="str">
        <f t="shared" si="14"/>
        <v xml:space="preserve">["TYPE"] = 3; </v>
      </c>
      <c r="Z6" t="str">
        <f t="shared" si="4"/>
        <v>2000</v>
      </c>
      <c r="AA6" t="str">
        <f t="shared" si="15"/>
        <v xml:space="preserve">["VXP"] = 2000; </v>
      </c>
      <c r="AB6" t="str">
        <f t="shared" si="5"/>
        <v>5</v>
      </c>
      <c r="AC6" t="str">
        <f t="shared" si="16"/>
        <v xml:space="preserve">["LP"] =  5; </v>
      </c>
      <c r="AD6" t="str">
        <f t="shared" si="6"/>
        <v>500</v>
      </c>
      <c r="AE6" t="str">
        <f t="shared" si="17"/>
        <v xml:space="preserve">["REP"] =  500; </v>
      </c>
      <c r="AF6">
        <f>VLOOKUP(I6,Faction!A$2:B$84,2,FALSE)</f>
        <v>10</v>
      </c>
      <c r="AG6" t="str">
        <f t="shared" si="18"/>
        <v xml:space="preserve">["FACTION"] = 10; </v>
      </c>
      <c r="AH6" t="str">
        <f t="shared" si="19"/>
        <v xml:space="preserve">["TIER"] = 2; </v>
      </c>
      <c r="AI6" t="str">
        <f t="shared" si="20"/>
        <v xml:space="preserve">["MIN_LVL"] = "30"; </v>
      </c>
      <c r="AJ6" t="str">
        <f t="shared" si="21"/>
        <v xml:space="preserve">["NAME"] = { ["EN"] = "Tombs of Evendim"; }; </v>
      </c>
      <c r="AK6" t="str">
        <f t="shared" si="22"/>
        <v xml:space="preserve">["LORE"] = { ["EN"] = "The kings of Annúminas were intered within tombs along the road to the gate of the city. Nine were the kings that ruled over Arnor from this ancient seat of power, but not all of them were buried in the Way of Kings..."; }; </v>
      </c>
      <c r="AL6" t="str">
        <f t="shared" si="23"/>
        <v xml:space="preserve">["SUMMARY"] = { ["EN"] = "Find 8 tombs of the Dunedain kings"; }; </v>
      </c>
      <c r="AM6" t="str">
        <f t="shared" si="24"/>
        <v/>
      </c>
      <c r="AN6" t="str">
        <f t="shared" si="25"/>
        <v>};</v>
      </c>
    </row>
    <row r="7" spans="1:40" x14ac:dyDescent="0.25">
      <c r="A7">
        <v>1879089146</v>
      </c>
      <c r="B7">
        <v>6</v>
      </c>
      <c r="C7" t="s">
        <v>438</v>
      </c>
      <c r="D7" t="s">
        <v>17</v>
      </c>
      <c r="E7">
        <v>2000</v>
      </c>
      <c r="G7">
        <v>5</v>
      </c>
      <c r="H7">
        <v>500</v>
      </c>
      <c r="I7" t="s">
        <v>88</v>
      </c>
      <c r="J7" t="s">
        <v>439</v>
      </c>
      <c r="K7" t="s">
        <v>1118</v>
      </c>
      <c r="L7">
        <v>2</v>
      </c>
      <c r="M7">
        <v>30</v>
      </c>
      <c r="P7" t="str">
        <f t="shared" si="8"/>
        <v xml:space="preserve"> [6] = {["ID"] = 1879089146; }; -- Wilds of Evendim</v>
      </c>
      <c r="Q7" s="1" t="str">
        <f t="shared" si="9"/>
        <v xml:space="preserve"> [6] = {["ID"] = 1879089146; ["SAVE_INDEX"] =  6; ["TYPE"] = 3; ["VXP"] = 2000; ["LP"] =  5; ["REP"] =  500; ["FACTION"] = 10; ["TIER"] = 2; ["MIN_LVL"] = "30"; ["NAME"] = { ["EN"] = "Wilds of Evendim"; }; ["LORE"] = { ["EN"] = "Once the capital of the North, Evendim has nonetheless always had its wild places and mysteries -- and those have grown stranger and more dangerous still in the long years since Annúminas was abandoned. Far across the waters of lake Evendim lie lands long unexplored by Men."; }; ["SUMMARY"] = { ["EN"] = "Find 8 locations in the wilds of Evendim"; }; };</v>
      </c>
      <c r="R7">
        <f t="shared" si="10"/>
        <v>6</v>
      </c>
      <c r="S7" t="str">
        <f t="shared" si="11"/>
        <v xml:space="preserve"> [6] = {</v>
      </c>
      <c r="T7" t="str">
        <f t="shared" si="1"/>
        <v xml:space="preserve">["ID"] = 1879089146; </v>
      </c>
      <c r="U7" t="str">
        <f t="shared" si="12"/>
        <v xml:space="preserve">["ID"] = 1879089146; </v>
      </c>
      <c r="V7" t="str">
        <f t="shared" si="13"/>
        <v/>
      </c>
      <c r="W7" s="1" t="str">
        <f t="shared" si="2"/>
        <v xml:space="preserve">["SAVE_INDEX"] =  6; </v>
      </c>
      <c r="X7">
        <f>VLOOKUP(D7,Type!A$2:B$14,2,FALSE)</f>
        <v>3</v>
      </c>
      <c r="Y7" t="str">
        <f t="shared" si="14"/>
        <v xml:space="preserve">["TYPE"] = 3; </v>
      </c>
      <c r="Z7" t="str">
        <f t="shared" si="4"/>
        <v>2000</v>
      </c>
      <c r="AA7" t="str">
        <f t="shared" si="15"/>
        <v xml:space="preserve">["VXP"] = 2000; </v>
      </c>
      <c r="AB7" t="str">
        <f t="shared" si="5"/>
        <v>5</v>
      </c>
      <c r="AC7" t="str">
        <f t="shared" si="16"/>
        <v xml:space="preserve">["LP"] =  5; </v>
      </c>
      <c r="AD7" t="str">
        <f t="shared" si="6"/>
        <v>500</v>
      </c>
      <c r="AE7" t="str">
        <f t="shared" si="17"/>
        <v xml:space="preserve">["REP"] =  500; </v>
      </c>
      <c r="AF7">
        <f>VLOOKUP(I7,Faction!A$2:B$84,2,FALSE)</f>
        <v>10</v>
      </c>
      <c r="AG7" t="str">
        <f t="shared" si="18"/>
        <v xml:space="preserve">["FACTION"] = 10; </v>
      </c>
      <c r="AH7" t="str">
        <f t="shared" si="19"/>
        <v xml:space="preserve">["TIER"] = 2; </v>
      </c>
      <c r="AI7" t="str">
        <f t="shared" si="20"/>
        <v xml:space="preserve">["MIN_LVL"] = "30"; </v>
      </c>
      <c r="AJ7" t="str">
        <f t="shared" si="21"/>
        <v xml:space="preserve">["NAME"] = { ["EN"] = "Wilds of Evendim"; }; </v>
      </c>
      <c r="AK7" t="str">
        <f t="shared" si="22"/>
        <v xml:space="preserve">["LORE"] = { ["EN"] = "Once the capital of the North, Evendim has nonetheless always had its wild places and mysteries -- and those have grown stranger and more dangerous still in the long years since Annúminas was abandoned. Far across the waters of lake Evendim lie lands long unexplored by Men."; }; </v>
      </c>
      <c r="AL7" t="str">
        <f t="shared" si="23"/>
        <v xml:space="preserve">["SUMMARY"] = { ["EN"] = "Find 8 locations in the wilds of Evendim"; }; </v>
      </c>
      <c r="AM7" t="str">
        <f t="shared" si="24"/>
        <v/>
      </c>
      <c r="AN7" t="str">
        <f t="shared" si="25"/>
        <v>};</v>
      </c>
    </row>
    <row r="8" spans="1:40" x14ac:dyDescent="0.25">
      <c r="A8">
        <v>1879115181</v>
      </c>
      <c r="B8">
        <v>3</v>
      </c>
      <c r="C8" t="s">
        <v>431</v>
      </c>
      <c r="D8" t="s">
        <v>69</v>
      </c>
      <c r="F8" t="s">
        <v>432</v>
      </c>
      <c r="G8">
        <v>5</v>
      </c>
      <c r="H8">
        <v>500</v>
      </c>
      <c r="I8" t="s">
        <v>88</v>
      </c>
      <c r="J8" t="s">
        <v>433</v>
      </c>
      <c r="K8" t="s">
        <v>502</v>
      </c>
      <c r="L8">
        <v>2</v>
      </c>
      <c r="M8">
        <v>30</v>
      </c>
      <c r="P8" t="str">
        <f t="shared" si="8"/>
        <v xml:space="preserve"> [7] = {["ID"] = 1879115181; }; -- Markers of the Sunken City</v>
      </c>
      <c r="Q8" s="1" t="str">
        <f>CONCATENATE(S8,T8,W8,Y8,AA8,AC8,AE8,AG8,AH8,AI8,AJ8,AK8,AL8,AM8,AN8)</f>
        <v xml:space="preserve"> [7] = {["ID"] = 1879115181; ["SAVE_INDEX"] =  3; ["TYPE"] = 6; ["VXP"] =    0; ["LP"] =  5; ["REP"] =  500; ["FACTION"] = 10; ["TIER"] = 2; ["MIN_LVL"] = "30"; ["NAME"] = { ["EN"] = "Markers of the Sunken City"; }; ["LORE"] = { ["EN"] = "Find the marker plaques scattered throughout Annúminas."; }; ["SUMMARY"] = { ["EN"] = "Collect or use the 6 plaques of Annúminas"; }; ["TITLE"] = { ["EN"] = "Sage of the Sunken City"; }; };</v>
      </c>
      <c r="R8">
        <f t="shared" si="10"/>
        <v>7</v>
      </c>
      <c r="S8" t="str">
        <f>CONCATENATE(REPT(" ",2-LEN(R8)),"[",R8,"] = {")</f>
        <v xml:space="preserve"> [7] = {</v>
      </c>
      <c r="T8" t="str">
        <f t="shared" si="1"/>
        <v xml:space="preserve">["ID"] = 1879115181; </v>
      </c>
      <c r="U8" t="str">
        <f t="shared" si="12"/>
        <v xml:space="preserve">["ID"] = 1879115181; </v>
      </c>
      <c r="V8" t="str">
        <f t="shared" si="13"/>
        <v/>
      </c>
      <c r="W8" s="1" t="str">
        <f t="shared" si="2"/>
        <v xml:space="preserve">["SAVE_INDEX"] =  3; </v>
      </c>
      <c r="X8">
        <f>VLOOKUP(D8,Type!A$2:B$14,2,FALSE)</f>
        <v>6</v>
      </c>
      <c r="Y8" t="str">
        <f>CONCATENATE("[""TYPE""] = ",X8,"; ")</f>
        <v xml:space="preserve">["TYPE"] = 6; </v>
      </c>
      <c r="Z8" t="str">
        <f t="shared" si="4"/>
        <v>0</v>
      </c>
      <c r="AA8" t="str">
        <f>CONCATENATE("[""VXP""] = ",REPT(" ",4-LEN(Z8)),TEXT(Z8,"0"),"; ")</f>
        <v xml:space="preserve">["VXP"] =    0; </v>
      </c>
      <c r="AB8" t="str">
        <f t="shared" si="5"/>
        <v>5</v>
      </c>
      <c r="AC8" t="str">
        <f>CONCATENATE("[""LP""] = ",REPT(" ",2-LEN(AB8)),TEXT(AB8,"0"),"; ")</f>
        <v xml:space="preserve">["LP"] =  5; </v>
      </c>
      <c r="AD8" t="str">
        <f t="shared" si="6"/>
        <v>500</v>
      </c>
      <c r="AE8" t="str">
        <f>CONCATENATE("[""REP""] = ",REPT(" ",4-LEN(AD8)),TEXT(AD8,"0"),"; ")</f>
        <v xml:space="preserve">["REP"] =  500; </v>
      </c>
      <c r="AF8">
        <f>VLOOKUP(I8,Faction!A$2:B$84,2,FALSE)</f>
        <v>10</v>
      </c>
      <c r="AG8" t="str">
        <f>CONCATENATE("[""FACTION""] = ",TEXT(AF8,"0"),"; ")</f>
        <v xml:space="preserve">["FACTION"] = 10; </v>
      </c>
      <c r="AH8" t="str">
        <f>CONCATENATE("[""TIER""] = ",TEXT(L8,"0"),"; ")</f>
        <v xml:space="preserve">["TIER"] = 2; </v>
      </c>
      <c r="AI8" t="str">
        <f>IF(LEN(M8)&gt;0,CONCATENATE("[""MIN_LVL""] = ",REPT(" ",2-LEN(M8)),"""",M8,"""; "),"                    ")</f>
        <v xml:space="preserve">["MIN_LVL"] = "30"; </v>
      </c>
      <c r="AJ8" t="str">
        <f>CONCATENATE("[""NAME""] = { [""EN""] = """,C8,"""; }; ")</f>
        <v xml:space="preserve">["NAME"] = { ["EN"] = "Markers of the Sunken City"; }; </v>
      </c>
      <c r="AK8" t="str">
        <f>CONCATENATE("[""LORE""] = { [""EN""] = """,K8,"""; }; ")</f>
        <v xml:space="preserve">["LORE"] = { ["EN"] = "Find the marker plaques scattered throughout Annúminas."; }; </v>
      </c>
      <c r="AL8" t="str">
        <f>CONCATENATE("[""SUMMARY""] = { [""EN""] = """,J8,"""; }; ")</f>
        <v xml:space="preserve">["SUMMARY"] = { ["EN"] = "Collect or use the 6 plaques of Annúminas"; }; </v>
      </c>
      <c r="AM8" t="str">
        <f>IF(LEN(F8)&gt;0,CONCATENATE("[""TITLE""] = { [""EN""] = """,F8,"""; }; "),"")</f>
        <v xml:space="preserve">["TITLE"] = { ["EN"] = "Sage of the Sunken City"; }; </v>
      </c>
      <c r="AN8" t="str">
        <f t="shared" si="25"/>
        <v>};</v>
      </c>
    </row>
    <row r="9" spans="1:40" x14ac:dyDescent="0.25">
      <c r="A9">
        <v>1879086563</v>
      </c>
      <c r="B9">
        <v>8</v>
      </c>
      <c r="C9" t="s">
        <v>448</v>
      </c>
      <c r="D9" t="s">
        <v>70</v>
      </c>
      <c r="E9">
        <v>2000</v>
      </c>
      <c r="G9">
        <v>15</v>
      </c>
      <c r="H9">
        <v>700</v>
      </c>
      <c r="I9" t="s">
        <v>88</v>
      </c>
      <c r="J9" t="s">
        <v>449</v>
      </c>
      <c r="K9" t="s">
        <v>508</v>
      </c>
      <c r="L9">
        <v>1</v>
      </c>
      <c r="P9" t="str">
        <f t="shared" si="8"/>
        <v xml:space="preserve"> [8] = {["ID"] = 1879086563; }; -- Warden of Evendim</v>
      </c>
      <c r="Q9" s="1" t="str">
        <f t="shared" si="9"/>
        <v xml:space="preserve"> [8] = {["ID"] = 1879086563; ["SAVE_INDEX"] =  8; ["TYPE"] = 7; ["VXP"] = 2000; ["LP"] = 15; ["REP"] =  700; ["FACTION"] = 10; ["TIER"] = 1;                     ["NAME"] = { ["EN"] = "Warden of Evendim"; }; ["LORE"] = { ["EN"] = "Though there is no industry, agriculture, or indeed any great strategic bastion to be found in Evendim, it could nonetheless become a great symbol among the Men of the North were the great capital of Annúminas ever to rise again under the banner of the ancient kings."; }; ["SUMMARY"] = { ["EN"] = "Complete 90 quests in Evendim"; }; };</v>
      </c>
      <c r="R9">
        <f t="shared" si="10"/>
        <v>8</v>
      </c>
      <c r="S9" t="str">
        <f t="shared" si="11"/>
        <v xml:space="preserve"> [8] = {</v>
      </c>
      <c r="T9" t="str">
        <f t="shared" si="1"/>
        <v xml:space="preserve">["ID"] = 1879086563; </v>
      </c>
      <c r="U9" t="str">
        <f t="shared" si="12"/>
        <v xml:space="preserve">["ID"] = 1879086563; </v>
      </c>
      <c r="V9" t="str">
        <f t="shared" si="13"/>
        <v/>
      </c>
      <c r="W9" s="1" t="str">
        <f t="shared" si="2"/>
        <v xml:space="preserve">["SAVE_INDEX"] =  8; </v>
      </c>
      <c r="X9">
        <f>VLOOKUP(D9,Type!A$2:B$14,2,FALSE)</f>
        <v>7</v>
      </c>
      <c r="Y9" t="str">
        <f t="shared" si="14"/>
        <v xml:space="preserve">["TYPE"] = 7; </v>
      </c>
      <c r="Z9" t="str">
        <f t="shared" si="4"/>
        <v>2000</v>
      </c>
      <c r="AA9" t="str">
        <f t="shared" si="15"/>
        <v xml:space="preserve">["VXP"] = 2000; </v>
      </c>
      <c r="AB9" t="str">
        <f t="shared" si="5"/>
        <v>15</v>
      </c>
      <c r="AC9" t="str">
        <f t="shared" si="16"/>
        <v xml:space="preserve">["LP"] = 15; </v>
      </c>
      <c r="AD9" t="str">
        <f t="shared" si="6"/>
        <v>700</v>
      </c>
      <c r="AE9" t="str">
        <f t="shared" si="17"/>
        <v xml:space="preserve">["REP"] =  700; </v>
      </c>
      <c r="AF9">
        <f>VLOOKUP(I9,Faction!A$2:B$84,2,FALSE)</f>
        <v>10</v>
      </c>
      <c r="AG9" t="str">
        <f t="shared" si="18"/>
        <v xml:space="preserve">["FACTION"] = 10; </v>
      </c>
      <c r="AH9" t="str">
        <f t="shared" si="19"/>
        <v xml:space="preserve">["TIER"] = 1; </v>
      </c>
      <c r="AI9" t="str">
        <f t="shared" si="20"/>
        <v xml:space="preserve">                    </v>
      </c>
      <c r="AJ9" t="str">
        <f t="shared" si="21"/>
        <v xml:space="preserve">["NAME"] = { ["EN"] = "Warden of Evendim"; }; </v>
      </c>
      <c r="AK9" t="str">
        <f t="shared" si="22"/>
        <v xml:space="preserve">["LORE"] = { ["EN"] = "Though there is no industry, agriculture, or indeed any great strategic bastion to be found in Evendim, it could nonetheless become a great symbol among the Men of the North were the great capital of Annúminas ever to rise again under the banner of the ancient kings."; }; </v>
      </c>
      <c r="AL9" t="str">
        <f t="shared" si="23"/>
        <v xml:space="preserve">["SUMMARY"] = { ["EN"] = "Complete 90 quests in Evendim"; }; </v>
      </c>
      <c r="AM9" t="str">
        <f t="shared" si="24"/>
        <v/>
      </c>
      <c r="AN9" t="str">
        <f t="shared" si="25"/>
        <v>};</v>
      </c>
    </row>
    <row r="10" spans="1:40" x14ac:dyDescent="0.25">
      <c r="A10">
        <v>1879086562</v>
      </c>
      <c r="B10">
        <v>9</v>
      </c>
      <c r="C10" t="s">
        <v>446</v>
      </c>
      <c r="D10" t="s">
        <v>70</v>
      </c>
      <c r="E10">
        <v>2000</v>
      </c>
      <c r="G10">
        <v>10</v>
      </c>
      <c r="H10">
        <v>500</v>
      </c>
      <c r="I10" t="s">
        <v>88</v>
      </c>
      <c r="J10" t="s">
        <v>447</v>
      </c>
      <c r="K10" t="s">
        <v>507</v>
      </c>
      <c r="L10">
        <v>2</v>
      </c>
      <c r="P10" t="str">
        <f t="shared" si="8"/>
        <v xml:space="preserve"> [9] = {["ID"] = 1879086562; }; -- Pilgrim of Evendim</v>
      </c>
      <c r="Q10" s="1" t="str">
        <f t="shared" si="9"/>
        <v xml:space="preserve"> [9] = {["ID"] = 1879086562; ["SAVE_INDEX"] =  9; ["TYPE"] = 7; ["VXP"] = 2000; ["LP"] = 10; ["REP"] =  500; ["FACTION"] = 10; ["TIER"] = 2;                     ["NAME"] = { ["EN"] = "Pilgrim of Evendim"; }; ["LORE"] = { ["EN"] = "In ages past, as the Kingdom of Arnor fractured into distrustful factions under the evil influence of Angmar, the capital city of Annúminas in Evendim lost influence and was eventually abandoned. The capital was relocated to Fornost, which in time became the throne of the kingdom of Arthedain."; }; ["SUMMARY"] = { ["EN"] = "Complete 60 quests in Evendim"; }; };</v>
      </c>
      <c r="R10">
        <f t="shared" si="10"/>
        <v>9</v>
      </c>
      <c r="S10" t="str">
        <f t="shared" si="11"/>
        <v xml:space="preserve"> [9] = {</v>
      </c>
      <c r="T10" t="str">
        <f t="shared" si="1"/>
        <v xml:space="preserve">["ID"] = 1879086562; </v>
      </c>
      <c r="U10" t="str">
        <f t="shared" si="12"/>
        <v xml:space="preserve">["ID"] = 1879086562; </v>
      </c>
      <c r="V10" t="str">
        <f t="shared" si="13"/>
        <v/>
      </c>
      <c r="W10" s="1" t="str">
        <f t="shared" si="2"/>
        <v xml:space="preserve">["SAVE_INDEX"] =  9; </v>
      </c>
      <c r="X10">
        <f>VLOOKUP(D10,Type!A$2:B$14,2,FALSE)</f>
        <v>7</v>
      </c>
      <c r="Y10" t="str">
        <f t="shared" si="14"/>
        <v xml:space="preserve">["TYPE"] = 7; </v>
      </c>
      <c r="Z10" t="str">
        <f t="shared" si="4"/>
        <v>2000</v>
      </c>
      <c r="AA10" t="str">
        <f t="shared" si="15"/>
        <v xml:space="preserve">["VXP"] = 2000; </v>
      </c>
      <c r="AB10" t="str">
        <f t="shared" si="5"/>
        <v>10</v>
      </c>
      <c r="AC10" t="str">
        <f t="shared" si="16"/>
        <v xml:space="preserve">["LP"] = 10; </v>
      </c>
      <c r="AD10" t="str">
        <f t="shared" si="6"/>
        <v>500</v>
      </c>
      <c r="AE10" t="str">
        <f t="shared" si="17"/>
        <v xml:space="preserve">["REP"] =  500; </v>
      </c>
      <c r="AF10">
        <f>VLOOKUP(I10,Faction!A$2:B$84,2,FALSE)</f>
        <v>10</v>
      </c>
      <c r="AG10" t="str">
        <f t="shared" si="18"/>
        <v xml:space="preserve">["FACTION"] = 10; </v>
      </c>
      <c r="AH10" t="str">
        <f t="shared" si="19"/>
        <v xml:space="preserve">["TIER"] = 2; </v>
      </c>
      <c r="AI10" t="str">
        <f t="shared" si="20"/>
        <v xml:space="preserve">                    </v>
      </c>
      <c r="AJ10" t="str">
        <f t="shared" si="21"/>
        <v xml:space="preserve">["NAME"] = { ["EN"] = "Pilgrim of Evendim"; }; </v>
      </c>
      <c r="AK10" t="str">
        <f t="shared" si="22"/>
        <v xml:space="preserve">["LORE"] = { ["EN"] = "In ages past, as the Kingdom of Arnor fractured into distrustful factions under the evil influence of Angmar, the capital city of Annúminas in Evendim lost influence and was eventually abandoned. The capital was relocated to Fornost, which in time became the throne of the kingdom of Arthedain."; }; </v>
      </c>
      <c r="AL10" t="str">
        <f t="shared" si="23"/>
        <v xml:space="preserve">["SUMMARY"] = { ["EN"] = "Complete 60 quests in Evendim"; }; </v>
      </c>
      <c r="AM10" t="str">
        <f t="shared" si="24"/>
        <v/>
      </c>
      <c r="AN10" t="str">
        <f t="shared" si="25"/>
        <v>};</v>
      </c>
    </row>
    <row r="11" spans="1:40" x14ac:dyDescent="0.25">
      <c r="A11">
        <v>1879086561</v>
      </c>
      <c r="B11">
        <v>10</v>
      </c>
      <c r="C11" t="s">
        <v>444</v>
      </c>
      <c r="D11" t="s">
        <v>70</v>
      </c>
      <c r="E11">
        <v>2000</v>
      </c>
      <c r="G11">
        <v>10</v>
      </c>
      <c r="H11">
        <v>300</v>
      </c>
      <c r="I11" t="s">
        <v>88</v>
      </c>
      <c r="J11" t="s">
        <v>445</v>
      </c>
      <c r="K11" t="s">
        <v>506</v>
      </c>
      <c r="L11">
        <v>3</v>
      </c>
      <c r="P11" t="str">
        <f t="shared" si="8"/>
        <v>[10] = {["ID"] = 1879086561; }; -- Wanderer of Evendim</v>
      </c>
      <c r="Q11" s="1" t="str">
        <f t="shared" si="9"/>
        <v>[10] = {["ID"] = 1879086561; ["SAVE_INDEX"] = 10; ["TYPE"] = 7; ["VXP"] = 2000; ["LP"] = 10; ["REP"] =  300; ["FACTION"] = 10; ["TIER"] = 3;                     ["NAME"] = { ["EN"] = "Wanderer of Evendim"; }; ["LORE"] = { ["EN"] = "The lands of Evendim -- once the capital of the North Kingdom of Arnor -- have long lay uninhabited by Men, besides small bands of scavengers and robbers who pick through the ancient ruins and tombs that lie along the edge of the great lake. As the forces of the North are aroused for war, those who gain control over this ancient seat of power may gain a critical advantage in the conflict to come."; }; ["SUMMARY"] = { ["EN"] = "Complete 30 quests in Evendim"; }; };</v>
      </c>
      <c r="R11">
        <f t="shared" si="10"/>
        <v>10</v>
      </c>
      <c r="S11" t="str">
        <f t="shared" si="11"/>
        <v>[10] = {</v>
      </c>
      <c r="T11" t="str">
        <f t="shared" si="1"/>
        <v xml:space="preserve">["ID"] = 1879086561; </v>
      </c>
      <c r="U11" t="str">
        <f t="shared" si="12"/>
        <v xml:space="preserve">["ID"] = 1879086561; </v>
      </c>
      <c r="V11" t="str">
        <f t="shared" si="13"/>
        <v/>
      </c>
      <c r="W11" s="1" t="str">
        <f t="shared" si="2"/>
        <v xml:space="preserve">["SAVE_INDEX"] = 10; </v>
      </c>
      <c r="X11">
        <f>VLOOKUP(D11,Type!A$2:B$14,2,FALSE)</f>
        <v>7</v>
      </c>
      <c r="Y11" t="str">
        <f t="shared" si="14"/>
        <v xml:space="preserve">["TYPE"] = 7; </v>
      </c>
      <c r="Z11" t="str">
        <f t="shared" si="4"/>
        <v>2000</v>
      </c>
      <c r="AA11" t="str">
        <f t="shared" si="15"/>
        <v xml:space="preserve">["VXP"] = 2000; </v>
      </c>
      <c r="AB11" t="str">
        <f t="shared" si="5"/>
        <v>10</v>
      </c>
      <c r="AC11" t="str">
        <f t="shared" si="16"/>
        <v xml:space="preserve">["LP"] = 10; </v>
      </c>
      <c r="AD11" t="str">
        <f t="shared" si="6"/>
        <v>300</v>
      </c>
      <c r="AE11" t="str">
        <f t="shared" si="17"/>
        <v xml:space="preserve">["REP"] =  300; </v>
      </c>
      <c r="AF11">
        <f>VLOOKUP(I11,Faction!A$2:B$84,2,FALSE)</f>
        <v>10</v>
      </c>
      <c r="AG11" t="str">
        <f t="shared" si="18"/>
        <v xml:space="preserve">["FACTION"] = 10; </v>
      </c>
      <c r="AH11" t="str">
        <f t="shared" si="19"/>
        <v xml:space="preserve">["TIER"] = 3; </v>
      </c>
      <c r="AI11" t="str">
        <f t="shared" si="20"/>
        <v xml:space="preserve">                    </v>
      </c>
      <c r="AJ11" t="str">
        <f t="shared" si="21"/>
        <v xml:space="preserve">["NAME"] = { ["EN"] = "Wanderer of Evendim"; }; </v>
      </c>
      <c r="AK11" t="str">
        <f t="shared" si="22"/>
        <v xml:space="preserve">["LORE"] = { ["EN"] = "The lands of Evendim -- once the capital of the North Kingdom of Arnor -- have long lay uninhabited by Men, besides small bands of scavengers and robbers who pick through the ancient ruins and tombs that lie along the edge of the great lake. As the forces of the North are aroused for war, those who gain control over this ancient seat of power may gain a critical advantage in the conflict to come."; }; </v>
      </c>
      <c r="AL11" t="str">
        <f t="shared" si="23"/>
        <v xml:space="preserve">["SUMMARY"] = { ["EN"] = "Complete 30 quests in Evendim"; }; </v>
      </c>
      <c r="AM11" t="str">
        <f t="shared" si="24"/>
        <v/>
      </c>
      <c r="AN11" t="str">
        <f t="shared" si="25"/>
        <v>};</v>
      </c>
    </row>
    <row r="12" spans="1:40" x14ac:dyDescent="0.25">
      <c r="A12">
        <v>1879303262</v>
      </c>
      <c r="B12">
        <v>11</v>
      </c>
      <c r="C12" t="s">
        <v>427</v>
      </c>
      <c r="D12" t="s">
        <v>33</v>
      </c>
      <c r="E12">
        <v>2000</v>
      </c>
      <c r="H12">
        <v>900</v>
      </c>
      <c r="I12" t="s">
        <v>88</v>
      </c>
      <c r="J12" t="s">
        <v>428</v>
      </c>
      <c r="K12" t="s">
        <v>1119</v>
      </c>
      <c r="L12">
        <v>1</v>
      </c>
      <c r="M12">
        <v>20</v>
      </c>
      <c r="P12" t="str">
        <f t="shared" si="8"/>
        <v>[11] = {["ID"] = 1879303262; }; -- Slayer of Evendim</v>
      </c>
      <c r="Q12" s="1" t="str">
        <f t="shared" si="9"/>
        <v>[11] = {["ID"] = 1879303262; ["SAVE_INDEX"] = 11; ["TYPE"] = 4; ["VXP"] = 2000; ["LP"] =  0; ["REP"] =  900; ["FACTION"] = 10; ["TIER"] = 1; ["MIN_LVL"] = "20"; ["NAME"] = { ["EN"] = "Slayer of Evendim"; }; ["LORE"] = { ["EN"] = "There are many villainous monsters roaming Evendim, and the Free Peoples must do their part to slay them."; }; ["SUMMARY"] = { ["EN"] = "Complete 10 slayer deeds in Evendim"; }; };</v>
      </c>
      <c r="R12">
        <f t="shared" si="10"/>
        <v>11</v>
      </c>
      <c r="S12" t="str">
        <f t="shared" si="11"/>
        <v>[11] = {</v>
      </c>
      <c r="T12" t="str">
        <f t="shared" si="1"/>
        <v xml:space="preserve">["ID"] = 1879303262; </v>
      </c>
      <c r="U12" t="str">
        <f t="shared" si="12"/>
        <v xml:space="preserve">["ID"] = 1879303262; </v>
      </c>
      <c r="V12" t="str">
        <f t="shared" si="13"/>
        <v/>
      </c>
      <c r="W12" s="1" t="str">
        <f t="shared" si="2"/>
        <v xml:space="preserve">["SAVE_INDEX"] = 11; </v>
      </c>
      <c r="X12">
        <f>VLOOKUP(D12,Type!A$2:B$14,2,FALSE)</f>
        <v>4</v>
      </c>
      <c r="Y12" t="str">
        <f t="shared" si="14"/>
        <v xml:space="preserve">["TYPE"] = 4; </v>
      </c>
      <c r="Z12" t="str">
        <f t="shared" si="4"/>
        <v>2000</v>
      </c>
      <c r="AA12" t="str">
        <f t="shared" si="15"/>
        <v xml:space="preserve">["VXP"] = 2000; </v>
      </c>
      <c r="AB12" t="str">
        <f t="shared" si="5"/>
        <v>0</v>
      </c>
      <c r="AC12" t="str">
        <f t="shared" si="16"/>
        <v xml:space="preserve">["LP"] =  0; </v>
      </c>
      <c r="AD12" t="str">
        <f t="shared" si="6"/>
        <v>900</v>
      </c>
      <c r="AE12" t="str">
        <f t="shared" si="17"/>
        <v xml:space="preserve">["REP"] =  900; </v>
      </c>
      <c r="AF12">
        <f>VLOOKUP(I12,Faction!A$2:B$84,2,FALSE)</f>
        <v>10</v>
      </c>
      <c r="AG12" t="str">
        <f t="shared" si="18"/>
        <v xml:space="preserve">["FACTION"] = 10; </v>
      </c>
      <c r="AH12" t="str">
        <f t="shared" si="19"/>
        <v xml:space="preserve">["TIER"] = 1; </v>
      </c>
      <c r="AI12" t="str">
        <f t="shared" si="20"/>
        <v xml:space="preserve">["MIN_LVL"] = "20"; </v>
      </c>
      <c r="AJ12" t="str">
        <f t="shared" si="21"/>
        <v xml:space="preserve">["NAME"] = { ["EN"] = "Slayer of Evendim"; }; </v>
      </c>
      <c r="AK12" t="str">
        <f t="shared" si="22"/>
        <v xml:space="preserve">["LORE"] = { ["EN"] = "There are many villainous monsters roaming Evendim, and the Free Peoples must do their part to slay them."; }; </v>
      </c>
      <c r="AL12" t="str">
        <f t="shared" si="23"/>
        <v xml:space="preserve">["SUMMARY"] = { ["EN"] = "Complete 10 slayer deeds in Evendim"; }; </v>
      </c>
      <c r="AM12" t="str">
        <f t="shared" si="24"/>
        <v/>
      </c>
      <c r="AN12" t="str">
        <f t="shared" si="25"/>
        <v>};</v>
      </c>
    </row>
    <row r="13" spans="1:40" x14ac:dyDescent="0.25">
      <c r="A13">
        <v>1879115173</v>
      </c>
      <c r="B13">
        <v>20</v>
      </c>
      <c r="C13" t="s">
        <v>468</v>
      </c>
      <c r="D13" t="s">
        <v>33</v>
      </c>
      <c r="E13">
        <v>2000</v>
      </c>
      <c r="G13">
        <v>10</v>
      </c>
      <c r="H13">
        <v>700</v>
      </c>
      <c r="I13" t="s">
        <v>88</v>
      </c>
      <c r="J13" t="s">
        <v>469</v>
      </c>
      <c r="K13" t="s">
        <v>513</v>
      </c>
      <c r="L13">
        <v>2</v>
      </c>
      <c r="M13">
        <v>30</v>
      </c>
      <c r="P13" t="str">
        <f t="shared" si="8"/>
        <v>[12] = {["ID"] = 1879115173; }; -- Invaders from Angmar (Advanced)</v>
      </c>
      <c r="Q13" s="1" t="str">
        <f>CONCATENATE(S13,T13,W13,Y13,AA13,AC13,AE13,AG13,AH13,AI13,AJ13,AK13,AL13,AM13,AN13)</f>
        <v>[12] = {["ID"] = 1879115173; ["SAVE_INDEX"] = 20; ["TYPE"] = 4; ["VXP"] = 2000; ["LP"] = 10; ["REP"] =  700; ["FACTION"] = 10; ["TIER"] = 2; ["MIN_LVL"] = "30"; ["NAME"] = { ["EN"] = "Invaders from Angmar (Advanced)"; }; ["LORE"] = { ["EN"] = "Defeat Angmarim in and around Annúminas."; }; ["SUMMARY"] = { ["EN"] = "Defeat 180 Angmarim in Evendim"; }; };</v>
      </c>
      <c r="R13">
        <f t="shared" si="10"/>
        <v>12</v>
      </c>
      <c r="S13" t="str">
        <f>CONCATENATE(REPT(" ",2-LEN(R13)),"[",R13,"] = {")</f>
        <v>[12] = {</v>
      </c>
      <c r="T13" t="str">
        <f t="shared" si="1"/>
        <v xml:space="preserve">["ID"] = 1879115173; </v>
      </c>
      <c r="U13" t="str">
        <f t="shared" si="12"/>
        <v xml:space="preserve">["ID"] = 1879115173; </v>
      </c>
      <c r="V13" t="str">
        <f t="shared" si="13"/>
        <v/>
      </c>
      <c r="W13" s="1" t="str">
        <f t="shared" si="2"/>
        <v xml:space="preserve">["SAVE_INDEX"] = 20; </v>
      </c>
      <c r="X13">
        <f>VLOOKUP(D13,Type!A$2:B$14,2,FALSE)</f>
        <v>4</v>
      </c>
      <c r="Y13" t="str">
        <f>CONCATENATE("[""TYPE""] = ",X13,"; ")</f>
        <v xml:space="preserve">["TYPE"] = 4; </v>
      </c>
      <c r="Z13" t="str">
        <f t="shared" si="4"/>
        <v>2000</v>
      </c>
      <c r="AA13" t="str">
        <f>CONCATENATE("[""VXP""] = ",REPT(" ",4-LEN(Z13)),TEXT(Z13,"0"),"; ")</f>
        <v xml:space="preserve">["VXP"] = 2000; </v>
      </c>
      <c r="AB13" t="str">
        <f t="shared" si="5"/>
        <v>10</v>
      </c>
      <c r="AC13" t="str">
        <f>CONCATENATE("[""LP""] = ",REPT(" ",2-LEN(AB13)),TEXT(AB13,"0"),"; ")</f>
        <v xml:space="preserve">["LP"] = 10; </v>
      </c>
      <c r="AD13" t="str">
        <f t="shared" si="6"/>
        <v>700</v>
      </c>
      <c r="AE13" t="str">
        <f>CONCATENATE("[""REP""] = ",REPT(" ",4-LEN(AD13)),TEXT(AD13,"0"),"; ")</f>
        <v xml:space="preserve">["REP"] =  700; </v>
      </c>
      <c r="AF13">
        <f>VLOOKUP(I13,Faction!A$2:B$84,2,FALSE)</f>
        <v>10</v>
      </c>
      <c r="AG13" t="str">
        <f>CONCATENATE("[""FACTION""] = ",TEXT(AF13,"0"),"; ")</f>
        <v xml:space="preserve">["FACTION"] = 10; </v>
      </c>
      <c r="AH13" t="str">
        <f>CONCATENATE("[""TIER""] = ",TEXT(L13,"0"),"; ")</f>
        <v xml:space="preserve">["TIER"] = 2; </v>
      </c>
      <c r="AI13" t="str">
        <f>IF(LEN(M13)&gt;0,CONCATENATE("[""MIN_LVL""] = ",REPT(" ",2-LEN(M13)),"""",M13,"""; "),"                    ")</f>
        <v xml:space="preserve">["MIN_LVL"] = "30"; </v>
      </c>
      <c r="AJ13" t="str">
        <f>CONCATENATE("[""NAME""] = { [""EN""] = """,C13,"""; }; ")</f>
        <v xml:space="preserve">["NAME"] = { ["EN"] = "Invaders from Angmar (Advanced)"; }; </v>
      </c>
      <c r="AK13" t="str">
        <f>CONCATENATE("[""LORE""] = { [""EN""] = """,K13,"""; }; ")</f>
        <v xml:space="preserve">["LORE"] = { ["EN"] = "Defeat Angmarim in and around Annúminas."; }; </v>
      </c>
      <c r="AL13" t="str">
        <f>CONCATENATE("[""SUMMARY""] = { [""EN""] = """,J13,"""; }; ")</f>
        <v xml:space="preserve">["SUMMARY"] = { ["EN"] = "Defeat 180 Angmarim in Evendim"; }; </v>
      </c>
      <c r="AM13" t="str">
        <f>IF(LEN(F13)&gt;0,CONCATENATE("[""TITLE""] = { [""EN""] = """,F13,"""; }; "),"")</f>
        <v/>
      </c>
      <c r="AN13" t="str">
        <f t="shared" si="25"/>
        <v>};</v>
      </c>
    </row>
    <row r="14" spans="1:40" x14ac:dyDescent="0.25">
      <c r="A14">
        <v>1879115172</v>
      </c>
      <c r="B14">
        <v>21</v>
      </c>
      <c r="C14" t="s">
        <v>466</v>
      </c>
      <c r="D14" t="s">
        <v>33</v>
      </c>
      <c r="F14" t="s">
        <v>1578</v>
      </c>
      <c r="G14">
        <v>5</v>
      </c>
      <c r="H14">
        <v>500</v>
      </c>
      <c r="I14" t="s">
        <v>88</v>
      </c>
      <c r="J14" t="s">
        <v>467</v>
      </c>
      <c r="K14" t="s">
        <v>513</v>
      </c>
      <c r="L14">
        <v>3</v>
      </c>
      <c r="M14">
        <v>30</v>
      </c>
      <c r="P14" t="str">
        <f t="shared" si="8"/>
        <v>[13] = {["ID"] = 1879115172; }; -- Invaders from Angmar</v>
      </c>
      <c r="Q14" s="1" t="str">
        <f>CONCATENATE(S14,T14,W14,Y14,AA14,AC14,AE14,AG14,AH14,AI14,AJ14,AK14,AL14,AM14,AN14)</f>
        <v>[13] = {["ID"] = 1879115172; ["SAVE_INDEX"] = 21; ["TYPE"] = 4; ["VXP"] =    0; ["LP"] =  5; ["REP"] =  500; ["FACTION"] = 10; ["TIER"] = 3; ["MIN_LVL"] = "30"; ["NAME"] = { ["EN"] = "Invaders from Angmar"; }; ["LORE"] = { ["EN"] = "Defeat Angmarim in and around Annúminas."; }; ["SUMMARY"] = { ["EN"] = "Defeat 90 Angmarim in Evendim"; }; ["TITLE"] = { ["EN"] = "the Merciful"; }; };</v>
      </c>
      <c r="R14">
        <f t="shared" si="10"/>
        <v>13</v>
      </c>
      <c r="S14" t="str">
        <f>CONCATENATE(REPT(" ",2-LEN(R14)),"[",R14,"] = {")</f>
        <v>[13] = {</v>
      </c>
      <c r="T14" t="str">
        <f t="shared" si="1"/>
        <v xml:space="preserve">["ID"] = 1879115172; </v>
      </c>
      <c r="U14" t="str">
        <f t="shared" si="12"/>
        <v xml:space="preserve">["ID"] = 1879115172; </v>
      </c>
      <c r="V14" t="str">
        <f t="shared" si="13"/>
        <v/>
      </c>
      <c r="W14" s="1" t="str">
        <f t="shared" si="2"/>
        <v xml:space="preserve">["SAVE_INDEX"] = 21; </v>
      </c>
      <c r="X14">
        <f>VLOOKUP(D14,Type!A$2:B$14,2,FALSE)</f>
        <v>4</v>
      </c>
      <c r="Y14" t="str">
        <f>CONCATENATE("[""TYPE""] = ",X14,"; ")</f>
        <v xml:space="preserve">["TYPE"] = 4; </v>
      </c>
      <c r="Z14" t="str">
        <f t="shared" si="4"/>
        <v>0</v>
      </c>
      <c r="AA14" t="str">
        <f>CONCATENATE("[""VXP""] = ",REPT(" ",4-LEN(Z14)),TEXT(Z14,"0"),"; ")</f>
        <v xml:space="preserve">["VXP"] =    0; </v>
      </c>
      <c r="AB14" t="str">
        <f t="shared" si="5"/>
        <v>5</v>
      </c>
      <c r="AC14" t="str">
        <f>CONCATENATE("[""LP""] = ",REPT(" ",2-LEN(AB14)),TEXT(AB14,"0"),"; ")</f>
        <v xml:space="preserve">["LP"] =  5; </v>
      </c>
      <c r="AD14" t="str">
        <f t="shared" si="6"/>
        <v>500</v>
      </c>
      <c r="AE14" t="str">
        <f>CONCATENATE("[""REP""] = ",REPT(" ",4-LEN(AD14)),TEXT(AD14,"0"),"; ")</f>
        <v xml:space="preserve">["REP"] =  500; </v>
      </c>
      <c r="AF14">
        <f>VLOOKUP(I14,Faction!A$2:B$84,2,FALSE)</f>
        <v>10</v>
      </c>
      <c r="AG14" t="str">
        <f>CONCATENATE("[""FACTION""] = ",TEXT(AF14,"0"),"; ")</f>
        <v xml:space="preserve">["FACTION"] = 10; </v>
      </c>
      <c r="AH14" t="str">
        <f>CONCATENATE("[""TIER""] = ",TEXT(L14,"0"),"; ")</f>
        <v xml:space="preserve">["TIER"] = 3; </v>
      </c>
      <c r="AI14" t="str">
        <f>IF(LEN(M14)&gt;0,CONCATENATE("[""MIN_LVL""] = ",REPT(" ",2-LEN(M14)),"""",M14,"""; "),"                    ")</f>
        <v xml:space="preserve">["MIN_LVL"] = "30"; </v>
      </c>
      <c r="AJ14" t="str">
        <f>CONCATENATE("[""NAME""] = { [""EN""] = """,C14,"""; }; ")</f>
        <v xml:space="preserve">["NAME"] = { ["EN"] = "Invaders from Angmar"; }; </v>
      </c>
      <c r="AK14" t="str">
        <f>CONCATENATE("[""LORE""] = { [""EN""] = """,K14,"""; }; ")</f>
        <v xml:space="preserve">["LORE"] = { ["EN"] = "Defeat Angmarim in and around Annúminas."; }; </v>
      </c>
      <c r="AL14" t="str">
        <f>CONCATENATE("[""SUMMARY""] = { [""EN""] = """,J14,"""; }; ")</f>
        <v xml:space="preserve">["SUMMARY"] = { ["EN"] = "Defeat 90 Angmarim in Evendim"; }; </v>
      </c>
      <c r="AM14" t="str">
        <f>IF(LEN(F14)&gt;0,CONCATENATE("[""TITLE""] = { [""EN""] = """,F14,"""; }; "),"")</f>
        <v xml:space="preserve">["TITLE"] = { ["EN"] = "the Merciful"; }; </v>
      </c>
      <c r="AN14" t="str">
        <f t="shared" si="25"/>
        <v>};</v>
      </c>
    </row>
    <row r="15" spans="1:40" x14ac:dyDescent="0.25">
      <c r="A15">
        <v>1879115195</v>
      </c>
      <c r="B15">
        <v>30</v>
      </c>
      <c r="C15" t="s">
        <v>493</v>
      </c>
      <c r="D15" t="s">
        <v>33</v>
      </c>
      <c r="E15">
        <v>2000</v>
      </c>
      <c r="G15">
        <v>10</v>
      </c>
      <c r="H15">
        <v>700</v>
      </c>
      <c r="I15" t="s">
        <v>88</v>
      </c>
      <c r="J15" t="s">
        <v>494</v>
      </c>
      <c r="K15" t="s">
        <v>521</v>
      </c>
      <c r="L15">
        <v>2</v>
      </c>
      <c r="M15">
        <v>30</v>
      </c>
      <c r="P15" t="str">
        <f t="shared" si="8"/>
        <v>[14] = {["ID"] = 1879115195; }; -- Spirits Aiding Angmar (Advanced)</v>
      </c>
      <c r="Q15" s="1" t="str">
        <f>CONCATENATE(S15,T15,W15,Y15,AA15,AC15,AE15,AG15,AH15,AI15,AJ15,AK15,AL15,AM15,AN15)</f>
        <v>[14] = {["ID"] = 1879115195; ["SAVE_INDEX"] = 30; ["TYPE"] = 4; ["VXP"] = 2000; ["LP"] = 10; ["REP"] =  700; ["FACTION"] = 10; ["TIER"] = 2; ["MIN_LVL"] = "30"; ["NAME"] = { ["EN"] = "Spirits Aiding Angmar (Advanced)"; }; ["LORE"] = { ["EN"] = "Defeat the Dead within Annúminas."; }; ["SUMMARY"] = { ["EN"] = "Defeat 100 spirits in Glinghant or Ost Elendil"; }; };</v>
      </c>
      <c r="R15">
        <f t="shared" si="10"/>
        <v>14</v>
      </c>
      <c r="S15" t="str">
        <f>CONCATENATE(REPT(" ",2-LEN(R15)),"[",R15,"] = {")</f>
        <v>[14] = {</v>
      </c>
      <c r="T15" t="str">
        <f t="shared" si="1"/>
        <v xml:space="preserve">["ID"] = 1879115195; </v>
      </c>
      <c r="U15" t="str">
        <f t="shared" si="12"/>
        <v xml:space="preserve">["ID"] = 1879115195; </v>
      </c>
      <c r="V15" t="str">
        <f t="shared" si="13"/>
        <v/>
      </c>
      <c r="W15" s="1" t="str">
        <f t="shared" si="2"/>
        <v xml:space="preserve">["SAVE_INDEX"] = 30; </v>
      </c>
      <c r="X15">
        <f>VLOOKUP(D15,Type!A$2:B$14,2,FALSE)</f>
        <v>4</v>
      </c>
      <c r="Y15" t="str">
        <f>CONCATENATE("[""TYPE""] = ",X15,"; ")</f>
        <v xml:space="preserve">["TYPE"] = 4; </v>
      </c>
      <c r="Z15" t="str">
        <f t="shared" si="4"/>
        <v>2000</v>
      </c>
      <c r="AA15" t="str">
        <f>CONCATENATE("[""VXP""] = ",REPT(" ",4-LEN(Z15)),TEXT(Z15,"0"),"; ")</f>
        <v xml:space="preserve">["VXP"] = 2000; </v>
      </c>
      <c r="AB15" t="str">
        <f t="shared" si="5"/>
        <v>10</v>
      </c>
      <c r="AC15" t="str">
        <f>CONCATENATE("[""LP""] = ",REPT(" ",2-LEN(AB15)),TEXT(AB15,"0"),"; ")</f>
        <v xml:space="preserve">["LP"] = 10; </v>
      </c>
      <c r="AD15" t="str">
        <f t="shared" si="6"/>
        <v>700</v>
      </c>
      <c r="AE15" t="str">
        <f>CONCATENATE("[""REP""] = ",REPT(" ",4-LEN(AD15)),TEXT(AD15,"0"),"; ")</f>
        <v xml:space="preserve">["REP"] =  700; </v>
      </c>
      <c r="AF15">
        <f>VLOOKUP(I15,Faction!A$2:B$84,2,FALSE)</f>
        <v>10</v>
      </c>
      <c r="AG15" t="str">
        <f>CONCATENATE("[""FACTION""] = ",TEXT(AF15,"0"),"; ")</f>
        <v xml:space="preserve">["FACTION"] = 10; </v>
      </c>
      <c r="AH15" t="str">
        <f>CONCATENATE("[""TIER""] = ",TEXT(L15,"0"),"; ")</f>
        <v xml:space="preserve">["TIER"] = 2; </v>
      </c>
      <c r="AI15" t="str">
        <f>IF(LEN(M15)&gt;0,CONCATENATE("[""MIN_LVL""] = ",REPT(" ",2-LEN(M15)),"""",M15,"""; "),"                    ")</f>
        <v xml:space="preserve">["MIN_LVL"] = "30"; </v>
      </c>
      <c r="AJ15" t="str">
        <f>CONCATENATE("[""NAME""] = { [""EN""] = """,C15,"""; }; ")</f>
        <v xml:space="preserve">["NAME"] = { ["EN"] = "Spirits Aiding Angmar (Advanced)"; }; </v>
      </c>
      <c r="AK15" t="str">
        <f>CONCATENATE("[""LORE""] = { [""EN""] = """,K15,"""; }; ")</f>
        <v xml:space="preserve">["LORE"] = { ["EN"] = "Defeat the Dead within Annúminas."; }; </v>
      </c>
      <c r="AL15" t="str">
        <f>CONCATENATE("[""SUMMARY""] = { [""EN""] = """,J15,"""; }; ")</f>
        <v xml:space="preserve">["SUMMARY"] = { ["EN"] = "Defeat 100 spirits in Glinghant or Ost Elendil"; }; </v>
      </c>
      <c r="AM15" t="str">
        <f>IF(LEN(F15)&gt;0,CONCATENATE("[""TITLE""] = { [""EN""] = """,F15,"""; }; "),"")</f>
        <v/>
      </c>
      <c r="AN15" t="str">
        <f t="shared" si="25"/>
        <v>};</v>
      </c>
    </row>
    <row r="16" spans="1:40" x14ac:dyDescent="0.25">
      <c r="A16">
        <v>1879115176</v>
      </c>
      <c r="B16">
        <v>31</v>
      </c>
      <c r="C16" t="s">
        <v>491</v>
      </c>
      <c r="D16" t="s">
        <v>33</v>
      </c>
      <c r="F16" t="s">
        <v>1579</v>
      </c>
      <c r="G16">
        <v>5</v>
      </c>
      <c r="H16">
        <v>500</v>
      </c>
      <c r="I16" t="s">
        <v>88</v>
      </c>
      <c r="J16" t="s">
        <v>492</v>
      </c>
      <c r="K16" t="s">
        <v>521</v>
      </c>
      <c r="L16">
        <v>3</v>
      </c>
      <c r="M16">
        <v>30</v>
      </c>
      <c r="P16" t="str">
        <f t="shared" si="8"/>
        <v>[15] = {["ID"] = 1879115176; }; -- Spirits Aiding Angmar</v>
      </c>
      <c r="Q16" s="1" t="str">
        <f>CONCATENATE(S16,T16,W16,Y16,AA16,AC16,AE16,AG16,AH16,AI16,AJ16,AK16,AL16,AM16,AN16)</f>
        <v>[15] = {["ID"] = 1879115176; ["SAVE_INDEX"] = 31; ["TYPE"] = 4; ["VXP"] =    0; ["LP"] =  5; ["REP"] =  500; ["FACTION"] = 10; ["TIER"] = 3; ["MIN_LVL"] = "30"; ["NAME"] = { ["EN"] = "Spirits Aiding Angmar"; }; ["LORE"] = { ["EN"] = "Defeat the Dead within Annúminas."; }; ["SUMMARY"] = { ["EN"] = "Defeat 50 spirits in Glinghant or Ost Elendil"; }; ["TITLE"] = { ["EN"] = "the Righteous"; }; };</v>
      </c>
      <c r="R16">
        <f t="shared" si="10"/>
        <v>15</v>
      </c>
      <c r="S16" t="str">
        <f>CONCATENATE(REPT(" ",2-LEN(R16)),"[",R16,"] = {")</f>
        <v>[15] = {</v>
      </c>
      <c r="T16" t="str">
        <f t="shared" si="1"/>
        <v xml:space="preserve">["ID"] = 1879115176; </v>
      </c>
      <c r="U16" t="str">
        <f t="shared" si="12"/>
        <v xml:space="preserve">["ID"] = 1879115176; </v>
      </c>
      <c r="V16" t="str">
        <f t="shared" si="13"/>
        <v/>
      </c>
      <c r="W16" s="1" t="str">
        <f t="shared" si="2"/>
        <v xml:space="preserve">["SAVE_INDEX"] = 31; </v>
      </c>
      <c r="X16">
        <f>VLOOKUP(D16,Type!A$2:B$14,2,FALSE)</f>
        <v>4</v>
      </c>
      <c r="Y16" t="str">
        <f>CONCATENATE("[""TYPE""] = ",X16,"; ")</f>
        <v xml:space="preserve">["TYPE"] = 4; </v>
      </c>
      <c r="Z16" t="str">
        <f t="shared" si="4"/>
        <v>0</v>
      </c>
      <c r="AA16" t="str">
        <f>CONCATENATE("[""VXP""] = ",REPT(" ",4-LEN(Z16)),TEXT(Z16,"0"),"; ")</f>
        <v xml:space="preserve">["VXP"] =    0; </v>
      </c>
      <c r="AB16" t="str">
        <f t="shared" si="5"/>
        <v>5</v>
      </c>
      <c r="AC16" t="str">
        <f>CONCATENATE("[""LP""] = ",REPT(" ",2-LEN(AB16)),TEXT(AB16,"0"),"; ")</f>
        <v xml:space="preserve">["LP"] =  5; </v>
      </c>
      <c r="AD16" t="str">
        <f t="shared" si="6"/>
        <v>500</v>
      </c>
      <c r="AE16" t="str">
        <f>CONCATENATE("[""REP""] = ",REPT(" ",4-LEN(AD16)),TEXT(AD16,"0"),"; ")</f>
        <v xml:space="preserve">["REP"] =  500; </v>
      </c>
      <c r="AF16">
        <f>VLOOKUP(I16,Faction!A$2:B$84,2,FALSE)</f>
        <v>10</v>
      </c>
      <c r="AG16" t="str">
        <f>CONCATENATE("[""FACTION""] = ",TEXT(AF16,"0"),"; ")</f>
        <v xml:space="preserve">["FACTION"] = 10; </v>
      </c>
      <c r="AH16" t="str">
        <f>CONCATENATE("[""TIER""] = ",TEXT(L16,"0"),"; ")</f>
        <v xml:space="preserve">["TIER"] = 3; </v>
      </c>
      <c r="AI16" t="str">
        <f>IF(LEN(M16)&gt;0,CONCATENATE("[""MIN_LVL""] = ",REPT(" ",2-LEN(M16)),"""",M16,"""; "),"                    ")</f>
        <v xml:space="preserve">["MIN_LVL"] = "30"; </v>
      </c>
      <c r="AJ16" t="str">
        <f>CONCATENATE("[""NAME""] = { [""EN""] = """,C16,"""; }; ")</f>
        <v xml:space="preserve">["NAME"] = { ["EN"] = "Spirits Aiding Angmar"; }; </v>
      </c>
      <c r="AK16" t="str">
        <f>CONCATENATE("[""LORE""] = { [""EN""] = """,K16,"""; }; ")</f>
        <v xml:space="preserve">["LORE"] = { ["EN"] = "Defeat the Dead within Annúminas."; }; </v>
      </c>
      <c r="AL16" t="str">
        <f>CONCATENATE("[""SUMMARY""] = { [""EN""] = """,J16,"""; }; ")</f>
        <v xml:space="preserve">["SUMMARY"] = { ["EN"] = "Defeat 50 spirits in Glinghant or Ost Elendil"; }; </v>
      </c>
      <c r="AM16" t="str">
        <f>IF(LEN(F16)&gt;0,CONCATENATE("[""TITLE""] = { [""EN""] = """,F16,"""; }; "),"")</f>
        <v xml:space="preserve">["TITLE"] = { ["EN"] = "the Righteous"; }; </v>
      </c>
      <c r="AN16" t="str">
        <f t="shared" si="25"/>
        <v>};</v>
      </c>
    </row>
    <row r="17" spans="1:40" x14ac:dyDescent="0.25">
      <c r="A17">
        <v>1879115178</v>
      </c>
      <c r="B17">
        <v>12</v>
      </c>
      <c r="C17" t="s">
        <v>453</v>
      </c>
      <c r="D17" t="s">
        <v>33</v>
      </c>
      <c r="E17">
        <v>2000</v>
      </c>
      <c r="G17">
        <v>10</v>
      </c>
      <c r="H17">
        <v>700</v>
      </c>
      <c r="I17" t="s">
        <v>88</v>
      </c>
      <c r="J17" t="s">
        <v>454</v>
      </c>
      <c r="K17" t="s">
        <v>510</v>
      </c>
      <c r="L17">
        <v>2</v>
      </c>
      <c r="M17">
        <v>30</v>
      </c>
      <c r="P17" t="str">
        <f t="shared" si="8"/>
        <v>[16] = {["ID"] = 1879115178; }; -- Brutes from the North (Advanced)</v>
      </c>
      <c r="Q17" s="1" t="str">
        <f t="shared" si="9"/>
        <v>[16] = {["ID"] = 1879115178; ["SAVE_INDEX"] = 12; ["TYPE"] = 4; ["VXP"] = 2000; ["LP"] = 10; ["REP"] =  700; ["FACTION"] = 10; ["TIER"] = 2; ["MIN_LVL"] = "30"; ["NAME"] = { ["EN"] = "Brutes from the North (Advanced)"; }; ["LORE"] = { ["EN"] = "Defeat the Gertheryg within Annúminas."; }; ["SUMMARY"] = { ["EN"] = "Defeat 80 Gertheryg in Annúminas"; }; };</v>
      </c>
      <c r="R17">
        <f t="shared" si="10"/>
        <v>16</v>
      </c>
      <c r="S17" t="str">
        <f t="shared" si="11"/>
        <v>[16] = {</v>
      </c>
      <c r="T17" t="str">
        <f t="shared" si="1"/>
        <v xml:space="preserve">["ID"] = 1879115178; </v>
      </c>
      <c r="U17" t="str">
        <f t="shared" si="12"/>
        <v xml:space="preserve">["ID"] = 1879115178; </v>
      </c>
      <c r="V17" t="str">
        <f t="shared" si="13"/>
        <v/>
      </c>
      <c r="W17" s="1" t="str">
        <f t="shared" si="2"/>
        <v xml:space="preserve">["SAVE_INDEX"] = 12; </v>
      </c>
      <c r="X17">
        <f>VLOOKUP(D17,Type!A$2:B$14,2,FALSE)</f>
        <v>4</v>
      </c>
      <c r="Y17" t="str">
        <f t="shared" si="14"/>
        <v xml:space="preserve">["TYPE"] = 4; </v>
      </c>
      <c r="Z17" t="str">
        <f t="shared" si="4"/>
        <v>2000</v>
      </c>
      <c r="AA17" t="str">
        <f t="shared" si="15"/>
        <v xml:space="preserve">["VXP"] = 2000; </v>
      </c>
      <c r="AB17" t="str">
        <f t="shared" si="5"/>
        <v>10</v>
      </c>
      <c r="AC17" t="str">
        <f t="shared" si="16"/>
        <v xml:space="preserve">["LP"] = 10; </v>
      </c>
      <c r="AD17" t="str">
        <f t="shared" si="6"/>
        <v>700</v>
      </c>
      <c r="AE17" t="str">
        <f t="shared" si="17"/>
        <v xml:space="preserve">["REP"] =  700; </v>
      </c>
      <c r="AF17">
        <f>VLOOKUP(I17,Faction!A$2:B$84,2,FALSE)</f>
        <v>10</v>
      </c>
      <c r="AG17" t="str">
        <f t="shared" si="18"/>
        <v xml:space="preserve">["FACTION"] = 10; </v>
      </c>
      <c r="AH17" t="str">
        <f t="shared" si="19"/>
        <v xml:space="preserve">["TIER"] = 2; </v>
      </c>
      <c r="AI17" t="str">
        <f t="shared" si="20"/>
        <v xml:space="preserve">["MIN_LVL"] = "30"; </v>
      </c>
      <c r="AJ17" t="str">
        <f t="shared" si="21"/>
        <v xml:space="preserve">["NAME"] = { ["EN"] = "Brutes from the North (Advanced)"; }; </v>
      </c>
      <c r="AK17" t="str">
        <f t="shared" si="22"/>
        <v xml:space="preserve">["LORE"] = { ["EN"] = "Defeat the Gertheryg within Annúminas."; }; </v>
      </c>
      <c r="AL17" t="str">
        <f t="shared" si="23"/>
        <v xml:space="preserve">["SUMMARY"] = { ["EN"] = "Defeat 80 Gertheryg in Annúminas"; }; </v>
      </c>
      <c r="AM17" t="str">
        <f t="shared" si="24"/>
        <v/>
      </c>
      <c r="AN17" t="str">
        <f t="shared" si="25"/>
        <v>};</v>
      </c>
    </row>
    <row r="18" spans="1:40" x14ac:dyDescent="0.25">
      <c r="A18">
        <v>1879115177</v>
      </c>
      <c r="B18">
        <v>13</v>
      </c>
      <c r="C18" t="s">
        <v>451</v>
      </c>
      <c r="D18" t="s">
        <v>33</v>
      </c>
      <c r="F18" t="s">
        <v>1580</v>
      </c>
      <c r="G18">
        <v>5</v>
      </c>
      <c r="H18">
        <v>500</v>
      </c>
      <c r="I18" t="s">
        <v>88</v>
      </c>
      <c r="J18" t="s">
        <v>452</v>
      </c>
      <c r="K18" t="s">
        <v>510</v>
      </c>
      <c r="L18">
        <v>3</v>
      </c>
      <c r="M18">
        <v>30</v>
      </c>
      <c r="P18" t="str">
        <f t="shared" si="8"/>
        <v>[17] = {["ID"] = 1879115177; }; -- Brutes from the North</v>
      </c>
      <c r="Q18" s="1" t="str">
        <f t="shared" si="9"/>
        <v>[17] = {["ID"] = 1879115177; ["SAVE_INDEX"] = 13; ["TYPE"] = 4; ["VXP"] =    0; ["LP"] =  5; ["REP"] =  500; ["FACTION"] = 10; ["TIER"] = 3; ["MIN_LVL"] = "30"; ["NAME"] = { ["EN"] = "Brutes from the North"; }; ["LORE"] = { ["EN"] = "Defeat the Gertheryg within Annúminas."; }; ["SUMMARY"] = { ["EN"] = "Defeat 40 Gertheryg in Annúminas"; }; ["TITLE"] = { ["EN"] = "the Formidable"; }; };</v>
      </c>
      <c r="R18">
        <f t="shared" si="10"/>
        <v>17</v>
      </c>
      <c r="S18" t="str">
        <f t="shared" si="11"/>
        <v>[17] = {</v>
      </c>
      <c r="T18" t="str">
        <f t="shared" si="1"/>
        <v xml:space="preserve">["ID"] = 1879115177; </v>
      </c>
      <c r="U18" t="str">
        <f t="shared" si="12"/>
        <v xml:space="preserve">["ID"] = 1879115177; </v>
      </c>
      <c r="V18" t="str">
        <f t="shared" si="13"/>
        <v/>
      </c>
      <c r="W18" s="1" t="str">
        <f t="shared" si="2"/>
        <v xml:space="preserve">["SAVE_INDEX"] = 13; </v>
      </c>
      <c r="X18">
        <f>VLOOKUP(D18,Type!A$2:B$14,2,FALSE)</f>
        <v>4</v>
      </c>
      <c r="Y18" t="str">
        <f t="shared" si="14"/>
        <v xml:space="preserve">["TYPE"] = 4; </v>
      </c>
      <c r="Z18" t="str">
        <f t="shared" si="4"/>
        <v>0</v>
      </c>
      <c r="AA18" t="str">
        <f t="shared" si="15"/>
        <v xml:space="preserve">["VXP"] =    0; </v>
      </c>
      <c r="AB18" t="str">
        <f t="shared" si="5"/>
        <v>5</v>
      </c>
      <c r="AC18" t="str">
        <f t="shared" si="16"/>
        <v xml:space="preserve">["LP"] =  5; </v>
      </c>
      <c r="AD18" t="str">
        <f t="shared" si="6"/>
        <v>500</v>
      </c>
      <c r="AE18" t="str">
        <f t="shared" si="17"/>
        <v xml:space="preserve">["REP"] =  500; </v>
      </c>
      <c r="AF18">
        <f>VLOOKUP(I18,Faction!A$2:B$84,2,FALSE)</f>
        <v>10</v>
      </c>
      <c r="AG18" t="str">
        <f t="shared" si="18"/>
        <v xml:space="preserve">["FACTION"] = 10; </v>
      </c>
      <c r="AH18" t="str">
        <f t="shared" si="19"/>
        <v xml:space="preserve">["TIER"] = 3; </v>
      </c>
      <c r="AI18" t="str">
        <f t="shared" si="20"/>
        <v xml:space="preserve">["MIN_LVL"] = "30"; </v>
      </c>
      <c r="AJ18" t="str">
        <f t="shared" si="21"/>
        <v xml:space="preserve">["NAME"] = { ["EN"] = "Brutes from the North"; }; </v>
      </c>
      <c r="AK18" t="str">
        <f t="shared" si="22"/>
        <v xml:space="preserve">["LORE"] = { ["EN"] = "Defeat the Gertheryg within Annúminas."; }; </v>
      </c>
      <c r="AL18" t="str">
        <f t="shared" si="23"/>
        <v xml:space="preserve">["SUMMARY"] = { ["EN"] = "Defeat 40 Gertheryg in Annúminas"; }; </v>
      </c>
      <c r="AM18" t="str">
        <f t="shared" si="24"/>
        <v xml:space="preserve">["TITLE"] = { ["EN"] = "the Formidable"; }; </v>
      </c>
      <c r="AN18" t="str">
        <f t="shared" si="25"/>
        <v>};</v>
      </c>
    </row>
    <row r="19" spans="1:40" x14ac:dyDescent="0.25">
      <c r="A19">
        <v>1879086862</v>
      </c>
      <c r="B19">
        <v>32</v>
      </c>
      <c r="C19" t="s">
        <v>498</v>
      </c>
      <c r="D19" t="s">
        <v>33</v>
      </c>
      <c r="E19">
        <v>2000</v>
      </c>
      <c r="G19">
        <v>10</v>
      </c>
      <c r="H19">
        <v>700</v>
      </c>
      <c r="I19" t="s">
        <v>88</v>
      </c>
      <c r="J19" t="s">
        <v>499</v>
      </c>
      <c r="K19" t="s">
        <v>523</v>
      </c>
      <c r="L19">
        <v>2</v>
      </c>
      <c r="M19">
        <v>20</v>
      </c>
      <c r="P19" t="str">
        <f t="shared" si="8"/>
        <v>[18] = {["ID"] = 1879086862; }; -- Tomb-defender (Advanced)</v>
      </c>
      <c r="Q19" s="1" t="str">
        <f>CONCATENATE(S19,T19,W19,Y19,AA19,AC19,AE19,AG19,AH19,AI19,AJ19,AK19,AL19,AM19,AN19)</f>
        <v>[18] = {["ID"] = 1879086862; ["SAVE_INDEX"] = 32; ["TYPE"] = 4; ["VXP"] = 2000; ["LP"] = 10; ["REP"] =  700; ["FACTION"] = 10; ["TIER"] = 2; ["MIN_LVL"] = "20"; ["NAME"] = { ["EN"] = "Tomb-defender (Advanced)"; }; ["LORE"] = { ["EN"] = "Those who would defile the tombs of the ancient Dúnedain grow ever bolder as chaos and the fear of war grip the lands of the North. To take up arms against such unprincipled villains is as noble a cause as any."; }; ["SUMMARY"] = { ["EN"] = "Defeat 180 Tomb-robbers in Evendim"; }; };</v>
      </c>
      <c r="R19">
        <f t="shared" si="10"/>
        <v>18</v>
      </c>
      <c r="S19" t="str">
        <f>CONCATENATE(REPT(" ",2-LEN(R19)),"[",R19,"] = {")</f>
        <v>[18] = {</v>
      </c>
      <c r="T19" t="str">
        <f t="shared" si="1"/>
        <v xml:space="preserve">["ID"] = 1879086862; </v>
      </c>
      <c r="U19" t="str">
        <f t="shared" si="12"/>
        <v xml:space="preserve">["ID"] = 1879086862; </v>
      </c>
      <c r="V19" t="str">
        <f t="shared" si="13"/>
        <v/>
      </c>
      <c r="W19" s="1" t="str">
        <f t="shared" si="2"/>
        <v xml:space="preserve">["SAVE_INDEX"] = 32; </v>
      </c>
      <c r="X19">
        <f>VLOOKUP(D19,Type!A$2:B$14,2,FALSE)</f>
        <v>4</v>
      </c>
      <c r="Y19" t="str">
        <f>CONCATENATE("[""TYPE""] = ",X19,"; ")</f>
        <v xml:space="preserve">["TYPE"] = 4; </v>
      </c>
      <c r="Z19" t="str">
        <f t="shared" si="4"/>
        <v>2000</v>
      </c>
      <c r="AA19" t="str">
        <f>CONCATENATE("[""VXP""] = ",REPT(" ",4-LEN(Z19)),TEXT(Z19,"0"),"; ")</f>
        <v xml:space="preserve">["VXP"] = 2000; </v>
      </c>
      <c r="AB19" t="str">
        <f t="shared" si="5"/>
        <v>10</v>
      </c>
      <c r="AC19" t="str">
        <f>CONCATENATE("[""LP""] = ",REPT(" ",2-LEN(AB19)),TEXT(AB19,"0"),"; ")</f>
        <v xml:space="preserve">["LP"] = 10; </v>
      </c>
      <c r="AD19" t="str">
        <f t="shared" si="6"/>
        <v>700</v>
      </c>
      <c r="AE19" t="str">
        <f>CONCATENATE("[""REP""] = ",REPT(" ",4-LEN(AD19)),TEXT(AD19,"0"),"; ")</f>
        <v xml:space="preserve">["REP"] =  700; </v>
      </c>
      <c r="AF19">
        <f>VLOOKUP(I19,Faction!A$2:B$84,2,FALSE)</f>
        <v>10</v>
      </c>
      <c r="AG19" t="str">
        <f>CONCATENATE("[""FACTION""] = ",TEXT(AF19,"0"),"; ")</f>
        <v xml:space="preserve">["FACTION"] = 10; </v>
      </c>
      <c r="AH19" t="str">
        <f>CONCATENATE("[""TIER""] = ",TEXT(L19,"0"),"; ")</f>
        <v xml:space="preserve">["TIER"] = 2; </v>
      </c>
      <c r="AI19" t="str">
        <f>IF(LEN(M19)&gt;0,CONCATENATE("[""MIN_LVL""] = ",REPT(" ",2-LEN(M19)),"""",M19,"""; "),"                    ")</f>
        <v xml:space="preserve">["MIN_LVL"] = "20"; </v>
      </c>
      <c r="AJ19" t="str">
        <f>CONCATENATE("[""NAME""] = { [""EN""] = """,C19,"""; }; ")</f>
        <v xml:space="preserve">["NAME"] = { ["EN"] = "Tomb-defender (Advanced)"; }; </v>
      </c>
      <c r="AK19" t="str">
        <f>CONCATENATE("[""LORE""] = { [""EN""] = """,K19,"""; }; ")</f>
        <v xml:space="preserve">["LORE"] = { ["EN"] = "Those who would defile the tombs of the ancient Dúnedain grow ever bolder as chaos and the fear of war grip the lands of the North. To take up arms against such unprincipled villains is as noble a cause as any."; }; </v>
      </c>
      <c r="AL19" t="str">
        <f>CONCATENATE("[""SUMMARY""] = { [""EN""] = """,J19,"""; }; ")</f>
        <v xml:space="preserve">["SUMMARY"] = { ["EN"] = "Defeat 180 Tomb-robbers in Evendim"; }; </v>
      </c>
      <c r="AM19" t="str">
        <f>IF(LEN(F19)&gt;0,CONCATENATE("[""TITLE""] = { [""EN""] = """,F19,"""; }; "),"")</f>
        <v/>
      </c>
      <c r="AN19" t="str">
        <f t="shared" si="25"/>
        <v>};</v>
      </c>
    </row>
    <row r="20" spans="1:40" x14ac:dyDescent="0.25">
      <c r="A20">
        <v>1879086861</v>
      </c>
      <c r="B20">
        <v>33</v>
      </c>
      <c r="C20" t="s">
        <v>495</v>
      </c>
      <c r="D20" t="s">
        <v>33</v>
      </c>
      <c r="F20" t="s">
        <v>496</v>
      </c>
      <c r="G20">
        <v>5</v>
      </c>
      <c r="H20">
        <v>500</v>
      </c>
      <c r="I20" t="s">
        <v>88</v>
      </c>
      <c r="J20" t="s">
        <v>497</v>
      </c>
      <c r="K20" t="s">
        <v>522</v>
      </c>
      <c r="L20">
        <v>3</v>
      </c>
      <c r="M20">
        <v>20</v>
      </c>
      <c r="P20" t="str">
        <f t="shared" si="8"/>
        <v>[19] = {["ID"] = 1879086861; }; -- Tomb-defender</v>
      </c>
      <c r="Q20" s="1" t="str">
        <f>CONCATENATE(S20,T20,W20,Y20,AA20,AC20,AE20,AG20,AH20,AI20,AJ20,AK20,AL20,AM20,AN20)</f>
        <v>[19] = {["ID"] = 1879086861; ["SAVE_INDEX"] = 33; ["TYPE"] = 4; ["VXP"] =    0; ["LP"] =  5; ["REP"] =  500; ["FACTION"] = 10; ["TIER"] = 3; ["MIN_LVL"] = "20"; ["NAME"] = { ["EN"] = "Tomb-defender"; }; ["LORE"] = { ["EN"] = "Tomb-robbers have long sifted through the ruined paths of Annúminas and the tombs of the fallen Kings of old. The Rangers of the North ally with any who would take up arms to keep these thieves and scoundrels at bay."; }; ["SUMMARY"] = { ["EN"] = "Defeat 90 Tomb-robbers in Evendim"; }; ["TITLE"] = { ["EN"] = "Tomb-warden"; }; };</v>
      </c>
      <c r="R20">
        <f t="shared" si="10"/>
        <v>19</v>
      </c>
      <c r="S20" t="str">
        <f>CONCATENATE(REPT(" ",2-LEN(R20)),"[",R20,"] = {")</f>
        <v>[19] = {</v>
      </c>
      <c r="T20" t="str">
        <f t="shared" si="1"/>
        <v xml:space="preserve">["ID"] = 1879086861; </v>
      </c>
      <c r="U20" t="str">
        <f t="shared" si="12"/>
        <v xml:space="preserve">["ID"] = 1879086861; </v>
      </c>
      <c r="V20" t="str">
        <f t="shared" si="13"/>
        <v/>
      </c>
      <c r="W20" s="1" t="str">
        <f t="shared" si="2"/>
        <v xml:space="preserve">["SAVE_INDEX"] = 33; </v>
      </c>
      <c r="X20">
        <f>VLOOKUP(D20,Type!A$2:B$14,2,FALSE)</f>
        <v>4</v>
      </c>
      <c r="Y20" t="str">
        <f>CONCATENATE("[""TYPE""] = ",X20,"; ")</f>
        <v xml:space="preserve">["TYPE"] = 4; </v>
      </c>
      <c r="Z20" t="str">
        <f t="shared" si="4"/>
        <v>0</v>
      </c>
      <c r="AA20" t="str">
        <f>CONCATENATE("[""VXP""] = ",REPT(" ",4-LEN(Z20)),TEXT(Z20,"0"),"; ")</f>
        <v xml:space="preserve">["VXP"] =    0; </v>
      </c>
      <c r="AB20" t="str">
        <f t="shared" si="5"/>
        <v>5</v>
      </c>
      <c r="AC20" t="str">
        <f>CONCATENATE("[""LP""] = ",REPT(" ",2-LEN(AB20)),TEXT(AB20,"0"),"; ")</f>
        <v xml:space="preserve">["LP"] =  5; </v>
      </c>
      <c r="AD20" t="str">
        <f t="shared" si="6"/>
        <v>500</v>
      </c>
      <c r="AE20" t="str">
        <f>CONCATENATE("[""REP""] = ",REPT(" ",4-LEN(AD20)),TEXT(AD20,"0"),"; ")</f>
        <v xml:space="preserve">["REP"] =  500; </v>
      </c>
      <c r="AF20">
        <f>VLOOKUP(I20,Faction!A$2:B$84,2,FALSE)</f>
        <v>10</v>
      </c>
      <c r="AG20" t="str">
        <f>CONCATENATE("[""FACTION""] = ",TEXT(AF20,"0"),"; ")</f>
        <v xml:space="preserve">["FACTION"] = 10; </v>
      </c>
      <c r="AH20" t="str">
        <f>CONCATENATE("[""TIER""] = ",TEXT(L20,"0"),"; ")</f>
        <v xml:space="preserve">["TIER"] = 3; </v>
      </c>
      <c r="AI20" t="str">
        <f>IF(LEN(M20)&gt;0,CONCATENATE("[""MIN_LVL""] = ",REPT(" ",2-LEN(M20)),"""",M20,"""; "),"                    ")</f>
        <v xml:space="preserve">["MIN_LVL"] = "20"; </v>
      </c>
      <c r="AJ20" t="str">
        <f>CONCATENATE("[""NAME""] = { [""EN""] = """,C20,"""; }; ")</f>
        <v xml:space="preserve">["NAME"] = { ["EN"] = "Tomb-defender"; }; </v>
      </c>
      <c r="AK20" t="str">
        <f>CONCATENATE("[""LORE""] = { [""EN""] = """,K20,"""; }; ")</f>
        <v xml:space="preserve">["LORE"] = { ["EN"] = "Tomb-robbers have long sifted through the ruined paths of Annúminas and the tombs of the fallen Kings of old. The Rangers of the North ally with any who would take up arms to keep these thieves and scoundrels at bay."; }; </v>
      </c>
      <c r="AL20" t="str">
        <f>CONCATENATE("[""SUMMARY""] = { [""EN""] = """,J20,"""; }; ")</f>
        <v xml:space="preserve">["SUMMARY"] = { ["EN"] = "Defeat 90 Tomb-robbers in Evendim"; }; </v>
      </c>
      <c r="AM20" t="str">
        <f>IF(LEN(F20)&gt;0,CONCATENATE("[""TITLE""] = { [""EN""] = """,F20,"""; }; "),"")</f>
        <v xml:space="preserve">["TITLE"] = { ["EN"] = "Tomb-warden"; }; </v>
      </c>
      <c r="AN20" t="str">
        <f t="shared" si="25"/>
        <v>};</v>
      </c>
    </row>
    <row r="21" spans="1:40" x14ac:dyDescent="0.25">
      <c r="A21">
        <v>1879086864</v>
      </c>
      <c r="B21">
        <v>26</v>
      </c>
      <c r="C21" t="s">
        <v>484</v>
      </c>
      <c r="D21" t="s">
        <v>33</v>
      </c>
      <c r="E21">
        <v>2000</v>
      </c>
      <c r="G21">
        <v>10</v>
      </c>
      <c r="H21">
        <v>700</v>
      </c>
      <c r="I21" t="s">
        <v>88</v>
      </c>
      <c r="J21" t="s">
        <v>485</v>
      </c>
      <c r="K21" t="s">
        <v>518</v>
      </c>
      <c r="L21">
        <v>2</v>
      </c>
      <c r="M21">
        <v>20</v>
      </c>
      <c r="P21" t="str">
        <f t="shared" si="8"/>
        <v>[20] = {["ID"] = 1879086864; }; -- Limrafn-slayer (Advanced)</v>
      </c>
      <c r="Q21" s="1" t="str">
        <f>CONCATENATE(S21,T21,W21,Y21,AA21,AC21,AE21,AG21,AH21,AI21,AJ21,AK21,AL21,AM21,AN21)</f>
        <v>[20] = {["ID"] = 1879086864; ["SAVE_INDEX"] = 26; ["TYPE"] = 4; ["VXP"] = 2000; ["LP"] = 10; ["REP"] =  700; ["FACTION"] = 10; ["TIER"] = 2; ["MIN_LVL"] = "20"; ["NAME"] = { ["EN"] = "Limrafn-slayer (Advanced)"; }; ["LORE"] = { ["EN"] = "You have seen many of these strange lights in Evendim lately -- they seem almost to be multiplying with the presence of Men and other forces. Is it possible that these strange entities are being awakened or attracted by the skirmishes being fought in this land, which was once nearly desolate and empty?"; }; ["SUMMARY"] = { ["EN"] = "Defeat 100 Limrafn in Evendim"; }; };</v>
      </c>
      <c r="R21">
        <f t="shared" si="10"/>
        <v>20</v>
      </c>
      <c r="S21" t="str">
        <f>CONCATENATE(REPT(" ",2-LEN(R21)),"[",R21,"] = {")</f>
        <v>[20] = {</v>
      </c>
      <c r="T21" t="str">
        <f t="shared" si="1"/>
        <v xml:space="preserve">["ID"] = 1879086864; </v>
      </c>
      <c r="U21" t="str">
        <f t="shared" si="12"/>
        <v xml:space="preserve">["ID"] = 1879086864; </v>
      </c>
      <c r="V21" t="str">
        <f t="shared" si="13"/>
        <v/>
      </c>
      <c r="W21" s="1" t="str">
        <f t="shared" si="2"/>
        <v xml:space="preserve">["SAVE_INDEX"] = 26; </v>
      </c>
      <c r="X21">
        <f>VLOOKUP(D21,Type!A$2:B$14,2,FALSE)</f>
        <v>4</v>
      </c>
      <c r="Y21" t="str">
        <f>CONCATENATE("[""TYPE""] = ",X21,"; ")</f>
        <v xml:space="preserve">["TYPE"] = 4; </v>
      </c>
      <c r="Z21" t="str">
        <f t="shared" si="4"/>
        <v>2000</v>
      </c>
      <c r="AA21" t="str">
        <f>CONCATENATE("[""VXP""] = ",REPT(" ",4-LEN(Z21)),TEXT(Z21,"0"),"; ")</f>
        <v xml:space="preserve">["VXP"] = 2000; </v>
      </c>
      <c r="AB21" t="str">
        <f t="shared" si="5"/>
        <v>10</v>
      </c>
      <c r="AC21" t="str">
        <f>CONCATENATE("[""LP""] = ",REPT(" ",2-LEN(AB21)),TEXT(AB21,"0"),"; ")</f>
        <v xml:space="preserve">["LP"] = 10; </v>
      </c>
      <c r="AD21" t="str">
        <f t="shared" si="6"/>
        <v>700</v>
      </c>
      <c r="AE21" t="str">
        <f>CONCATENATE("[""REP""] = ",REPT(" ",4-LEN(AD21)),TEXT(AD21,"0"),"; ")</f>
        <v xml:space="preserve">["REP"] =  700; </v>
      </c>
      <c r="AF21">
        <f>VLOOKUP(I21,Faction!A$2:B$84,2,FALSE)</f>
        <v>10</v>
      </c>
      <c r="AG21" t="str">
        <f>CONCATENATE("[""FACTION""] = ",TEXT(AF21,"0"),"; ")</f>
        <v xml:space="preserve">["FACTION"] = 10; </v>
      </c>
      <c r="AH21" t="str">
        <f>CONCATENATE("[""TIER""] = ",TEXT(L21,"0"),"; ")</f>
        <v xml:space="preserve">["TIER"] = 2; </v>
      </c>
      <c r="AI21" t="str">
        <f>IF(LEN(M21)&gt;0,CONCATENATE("[""MIN_LVL""] = ",REPT(" ",2-LEN(M21)),"""",M21,"""; "),"                    ")</f>
        <v xml:space="preserve">["MIN_LVL"] = "20"; </v>
      </c>
      <c r="AJ21" t="str">
        <f>CONCATENATE("[""NAME""] = { [""EN""] = """,C21,"""; }; ")</f>
        <v xml:space="preserve">["NAME"] = { ["EN"] = "Limrafn-slayer (Advanced)"; }; </v>
      </c>
      <c r="AK21" t="str">
        <f>CONCATENATE("[""LORE""] = { [""EN""] = """,K21,"""; }; ")</f>
        <v xml:space="preserve">["LORE"] = { ["EN"] = "You have seen many of these strange lights in Evendim lately -- they seem almost to be multiplying with the presence of Men and other forces. Is it possible that these strange entities are being awakened or attracted by the skirmishes being fought in this land, which was once nearly desolate and empty?"; }; </v>
      </c>
      <c r="AL21" t="str">
        <f>CONCATENATE("[""SUMMARY""] = { [""EN""] = """,J21,"""; }; ")</f>
        <v xml:space="preserve">["SUMMARY"] = { ["EN"] = "Defeat 100 Limrafn in Evendim"; }; </v>
      </c>
      <c r="AM21" t="str">
        <f>IF(LEN(F21)&gt;0,CONCATENATE("[""TITLE""] = { [""EN""] = """,F21,"""; }; "),"")</f>
        <v/>
      </c>
      <c r="AN21" t="str">
        <f t="shared" si="25"/>
        <v>};</v>
      </c>
    </row>
    <row r="22" spans="1:40" x14ac:dyDescent="0.25">
      <c r="A22">
        <v>1879086863</v>
      </c>
      <c r="B22">
        <v>27</v>
      </c>
      <c r="C22" t="s">
        <v>481</v>
      </c>
      <c r="D22" t="s">
        <v>33</v>
      </c>
      <c r="F22" t="s">
        <v>482</v>
      </c>
      <c r="G22">
        <v>5</v>
      </c>
      <c r="H22">
        <v>500</v>
      </c>
      <c r="I22" t="s">
        <v>88</v>
      </c>
      <c r="J22" t="s">
        <v>483</v>
      </c>
      <c r="K22" t="s">
        <v>517</v>
      </c>
      <c r="L22">
        <v>3</v>
      </c>
      <c r="M22">
        <v>20</v>
      </c>
      <c r="P22" t="str">
        <f t="shared" si="8"/>
        <v>[21] = {["ID"] = 1879086863; }; -- Limrafn-slayer</v>
      </c>
      <c r="Q22" s="1" t="str">
        <f>CONCATENATE(S22,T22,W22,Y22,AA22,AC22,AE22,AG22,AH22,AI22,AJ22,AK22,AL22,AM22,AN22)</f>
        <v>[21] = {["ID"] = 1879086863; ["SAVE_INDEX"] = 27; ["TYPE"] = 4; ["VXP"] =    0; ["LP"] =  5; ["REP"] =  500; ["FACTION"] = 10; ["TIER"] = 3; ["MIN_LVL"] = "20"; ["NAME"] = { ["EN"] = "Limrafn-slayer"; }; ["LORE"] = { ["EN"] = "The Limrafn are a lesser, weaker form of fell spirit. What draws them to Evendim in such numbers, not even the Elves can say."; }; ["SUMMARY"] = { ["EN"] = "Defeat 50 Limrafn in Evendim"; }; ["TITLE"] = { ["EN"] = "Keeper of Mysteries"; }; };</v>
      </c>
      <c r="R22">
        <f t="shared" si="10"/>
        <v>21</v>
      </c>
      <c r="S22" t="str">
        <f>CONCATENATE(REPT(" ",2-LEN(R22)),"[",R22,"] = {")</f>
        <v>[21] = {</v>
      </c>
      <c r="T22" t="str">
        <f t="shared" si="1"/>
        <v xml:space="preserve">["ID"] = 1879086863; </v>
      </c>
      <c r="U22" t="str">
        <f t="shared" si="12"/>
        <v xml:space="preserve">["ID"] = 1879086863; </v>
      </c>
      <c r="V22" t="str">
        <f t="shared" si="13"/>
        <v/>
      </c>
      <c r="W22" s="1" t="str">
        <f t="shared" si="2"/>
        <v xml:space="preserve">["SAVE_INDEX"] = 27; </v>
      </c>
      <c r="X22">
        <f>VLOOKUP(D22,Type!A$2:B$14,2,FALSE)</f>
        <v>4</v>
      </c>
      <c r="Y22" t="str">
        <f>CONCATENATE("[""TYPE""] = ",X22,"; ")</f>
        <v xml:space="preserve">["TYPE"] = 4; </v>
      </c>
      <c r="Z22" t="str">
        <f t="shared" si="4"/>
        <v>0</v>
      </c>
      <c r="AA22" t="str">
        <f>CONCATENATE("[""VXP""] = ",REPT(" ",4-LEN(Z22)),TEXT(Z22,"0"),"; ")</f>
        <v xml:space="preserve">["VXP"] =    0; </v>
      </c>
      <c r="AB22" t="str">
        <f t="shared" si="5"/>
        <v>5</v>
      </c>
      <c r="AC22" t="str">
        <f>CONCATENATE("[""LP""] = ",REPT(" ",2-LEN(AB22)),TEXT(AB22,"0"),"; ")</f>
        <v xml:space="preserve">["LP"] =  5; </v>
      </c>
      <c r="AD22" t="str">
        <f t="shared" si="6"/>
        <v>500</v>
      </c>
      <c r="AE22" t="str">
        <f>CONCATENATE("[""REP""] = ",REPT(" ",4-LEN(AD22)),TEXT(AD22,"0"),"; ")</f>
        <v xml:space="preserve">["REP"] =  500; </v>
      </c>
      <c r="AF22">
        <f>VLOOKUP(I22,Faction!A$2:B$84,2,FALSE)</f>
        <v>10</v>
      </c>
      <c r="AG22" t="str">
        <f>CONCATENATE("[""FACTION""] = ",TEXT(AF22,"0"),"; ")</f>
        <v xml:space="preserve">["FACTION"] = 10; </v>
      </c>
      <c r="AH22" t="str">
        <f>CONCATENATE("[""TIER""] = ",TEXT(L22,"0"),"; ")</f>
        <v xml:space="preserve">["TIER"] = 3; </v>
      </c>
      <c r="AI22" t="str">
        <f>IF(LEN(M22)&gt;0,CONCATENATE("[""MIN_LVL""] = ",REPT(" ",2-LEN(M22)),"""",M22,"""; "),"                    ")</f>
        <v xml:space="preserve">["MIN_LVL"] = "20"; </v>
      </c>
      <c r="AJ22" t="str">
        <f>CONCATENATE("[""NAME""] = { [""EN""] = """,C22,"""; }; ")</f>
        <v xml:space="preserve">["NAME"] = { ["EN"] = "Limrafn-slayer"; }; </v>
      </c>
      <c r="AK22" t="str">
        <f>CONCATENATE("[""LORE""] = { [""EN""] = """,K22,"""; }; ")</f>
        <v xml:space="preserve">["LORE"] = { ["EN"] = "The Limrafn are a lesser, weaker form of fell spirit. What draws them to Evendim in such numbers, not even the Elves can say."; }; </v>
      </c>
      <c r="AL22" t="str">
        <f>CONCATENATE("[""SUMMARY""] = { [""EN""] = """,J22,"""; }; ")</f>
        <v xml:space="preserve">["SUMMARY"] = { ["EN"] = "Defeat 50 Limrafn in Evendim"; }; </v>
      </c>
      <c r="AM22" t="str">
        <f>IF(LEN(F22)&gt;0,CONCATENATE("[""TITLE""] = { [""EN""] = """,F22,"""; }; "),"")</f>
        <v xml:space="preserve">["TITLE"] = { ["EN"] = "Keeper of Mysteries"; }; </v>
      </c>
      <c r="AN22" t="str">
        <f t="shared" si="25"/>
        <v>};</v>
      </c>
    </row>
    <row r="23" spans="1:40" x14ac:dyDescent="0.25">
      <c r="A23">
        <v>1879086866</v>
      </c>
      <c r="B23">
        <v>14</v>
      </c>
      <c r="C23" t="s">
        <v>458</v>
      </c>
      <c r="D23" t="s">
        <v>33</v>
      </c>
      <c r="E23">
        <v>2000</v>
      </c>
      <c r="G23">
        <v>10</v>
      </c>
      <c r="H23">
        <v>700</v>
      </c>
      <c r="I23" t="s">
        <v>88</v>
      </c>
      <c r="J23" t="s">
        <v>459</v>
      </c>
      <c r="K23" t="s">
        <v>512</v>
      </c>
      <c r="L23">
        <v>2</v>
      </c>
      <c r="M23">
        <v>30</v>
      </c>
      <c r="P23" t="str">
        <f t="shared" si="8"/>
        <v>[22] = {["ID"] = 1879086866; }; -- Gauradan-slayer (Advanced)</v>
      </c>
      <c r="Q23" s="1" t="str">
        <f t="shared" si="9"/>
        <v>[22] = {["ID"] = 1879086866; ["SAVE_INDEX"] = 14; ["TYPE"] = 4; ["VXP"] = 2000; ["LP"] = 10; ["REP"] =  700; ["FACTION"] = 10; ["TIER"] = 2; ["MIN_LVL"] = "30"; ["NAME"] = { ["EN"] = "Gauradan-slayer (Advanced)"; }; ["LORE"] = { ["EN"] = "If the Gauredain were known to the ancient Kings of Arnor, few tales survive to this day that speak of them. More likely it seems that these savage Men wandered down into Evendim from the far north from Forochel."; }; ["SUMMARY"] = { ["EN"] = "Defeat 180 Gauradain in Evendim"; }; };</v>
      </c>
      <c r="R23">
        <f t="shared" si="10"/>
        <v>22</v>
      </c>
      <c r="S23" t="str">
        <f t="shared" si="11"/>
        <v>[22] = {</v>
      </c>
      <c r="T23" t="str">
        <f t="shared" si="1"/>
        <v xml:space="preserve">["ID"] = 1879086866; </v>
      </c>
      <c r="U23" t="str">
        <f t="shared" si="12"/>
        <v xml:space="preserve">["ID"] = 1879086866; </v>
      </c>
      <c r="V23" t="str">
        <f t="shared" si="13"/>
        <v/>
      </c>
      <c r="W23" s="1" t="str">
        <f t="shared" si="2"/>
        <v xml:space="preserve">["SAVE_INDEX"] = 14; </v>
      </c>
      <c r="X23">
        <f>VLOOKUP(D23,Type!A$2:B$14,2,FALSE)</f>
        <v>4</v>
      </c>
      <c r="Y23" t="str">
        <f t="shared" si="14"/>
        <v xml:space="preserve">["TYPE"] = 4; </v>
      </c>
      <c r="Z23" t="str">
        <f t="shared" si="4"/>
        <v>2000</v>
      </c>
      <c r="AA23" t="str">
        <f t="shared" si="15"/>
        <v xml:space="preserve">["VXP"] = 2000; </v>
      </c>
      <c r="AB23" t="str">
        <f t="shared" si="5"/>
        <v>10</v>
      </c>
      <c r="AC23" t="str">
        <f t="shared" si="16"/>
        <v xml:space="preserve">["LP"] = 10; </v>
      </c>
      <c r="AD23" t="str">
        <f t="shared" si="6"/>
        <v>700</v>
      </c>
      <c r="AE23" t="str">
        <f t="shared" si="17"/>
        <v xml:space="preserve">["REP"] =  700; </v>
      </c>
      <c r="AF23">
        <f>VLOOKUP(I23,Faction!A$2:B$84,2,FALSE)</f>
        <v>10</v>
      </c>
      <c r="AG23" t="str">
        <f t="shared" si="18"/>
        <v xml:space="preserve">["FACTION"] = 10; </v>
      </c>
      <c r="AH23" t="str">
        <f t="shared" si="19"/>
        <v xml:space="preserve">["TIER"] = 2; </v>
      </c>
      <c r="AI23" t="str">
        <f t="shared" si="20"/>
        <v xml:space="preserve">["MIN_LVL"] = "30"; </v>
      </c>
      <c r="AJ23" t="str">
        <f t="shared" si="21"/>
        <v xml:space="preserve">["NAME"] = { ["EN"] = "Gauradan-slayer (Advanced)"; }; </v>
      </c>
      <c r="AK23" t="str">
        <f t="shared" si="22"/>
        <v xml:space="preserve">["LORE"] = { ["EN"] = "If the Gauredain were known to the ancient Kings of Arnor, few tales survive to this day that speak of them. More likely it seems that these savage Men wandered down into Evendim from the far north from Forochel."; }; </v>
      </c>
      <c r="AL23" t="str">
        <f t="shared" si="23"/>
        <v xml:space="preserve">["SUMMARY"] = { ["EN"] = "Defeat 180 Gauradain in Evendim"; }; </v>
      </c>
      <c r="AM23" t="str">
        <f t="shared" si="24"/>
        <v/>
      </c>
      <c r="AN23" t="str">
        <f t="shared" si="25"/>
        <v>};</v>
      </c>
    </row>
    <row r="24" spans="1:40" x14ac:dyDescent="0.25">
      <c r="A24">
        <v>1879086865</v>
      </c>
      <c r="B24">
        <v>15</v>
      </c>
      <c r="C24" t="s">
        <v>455</v>
      </c>
      <c r="D24" t="s">
        <v>33</v>
      </c>
      <c r="F24" t="s">
        <v>456</v>
      </c>
      <c r="G24">
        <v>5</v>
      </c>
      <c r="H24">
        <v>500</v>
      </c>
      <c r="I24" t="s">
        <v>88</v>
      </c>
      <c r="J24" t="s">
        <v>457</v>
      </c>
      <c r="K24" t="s">
        <v>511</v>
      </c>
      <c r="L24">
        <v>3</v>
      </c>
      <c r="M24">
        <v>30</v>
      </c>
      <c r="P24" t="str">
        <f t="shared" si="8"/>
        <v>[23] = {["ID"] = 1879086865; }; -- Gauradan-slayer</v>
      </c>
      <c r="Q24" s="1" t="str">
        <f t="shared" si="9"/>
        <v>[23] = {["ID"] = 1879086865; ["SAVE_INDEX"] = 15; ["TYPE"] = 4; ["VXP"] =    0; ["LP"] =  5; ["REP"] =  500; ["FACTION"] = 10; ["TIER"] = 3; ["MIN_LVL"] = "30"; ["NAME"] = { ["EN"] = "Gauradan-slayer"; }; ["LORE"] = { ["EN"] = "Folk tales have long spoken of werewolves stalking the night -- but now that you have met the Gauredain, you suspect you know more of the truth of these tales. If they are Men, then they are only barely so. They are greater than most Men in stature, yet hunched over and using only primitive tools and speech and often dressing in the skins of wolves."; }; ["SUMMARY"] = { ["EN"] = "Defeat 90 Gauradain in Evendim"; }; ["TITLE"] = { ["EN"] = "Slayer of the Gauredain"; }; };</v>
      </c>
      <c r="R24">
        <f t="shared" si="10"/>
        <v>23</v>
      </c>
      <c r="S24" t="str">
        <f t="shared" si="11"/>
        <v>[23] = {</v>
      </c>
      <c r="T24" t="str">
        <f t="shared" si="1"/>
        <v xml:space="preserve">["ID"] = 1879086865; </v>
      </c>
      <c r="U24" t="str">
        <f t="shared" si="12"/>
        <v xml:space="preserve">["ID"] = 1879086865; </v>
      </c>
      <c r="V24" t="str">
        <f t="shared" si="13"/>
        <v/>
      </c>
      <c r="W24" s="1" t="str">
        <f t="shared" si="2"/>
        <v xml:space="preserve">["SAVE_INDEX"] = 15; </v>
      </c>
      <c r="X24">
        <f>VLOOKUP(D24,Type!A$2:B$14,2,FALSE)</f>
        <v>4</v>
      </c>
      <c r="Y24" t="str">
        <f t="shared" si="14"/>
        <v xml:space="preserve">["TYPE"] = 4; </v>
      </c>
      <c r="Z24" t="str">
        <f t="shared" si="4"/>
        <v>0</v>
      </c>
      <c r="AA24" t="str">
        <f t="shared" si="15"/>
        <v xml:space="preserve">["VXP"] =    0; </v>
      </c>
      <c r="AB24" t="str">
        <f t="shared" si="5"/>
        <v>5</v>
      </c>
      <c r="AC24" t="str">
        <f t="shared" si="16"/>
        <v xml:space="preserve">["LP"] =  5; </v>
      </c>
      <c r="AD24" t="str">
        <f t="shared" si="6"/>
        <v>500</v>
      </c>
      <c r="AE24" t="str">
        <f t="shared" si="17"/>
        <v xml:space="preserve">["REP"] =  500; </v>
      </c>
      <c r="AF24">
        <f>VLOOKUP(I24,Faction!A$2:B$84,2,FALSE)</f>
        <v>10</v>
      </c>
      <c r="AG24" t="str">
        <f t="shared" si="18"/>
        <v xml:space="preserve">["FACTION"] = 10; </v>
      </c>
      <c r="AH24" t="str">
        <f t="shared" si="19"/>
        <v xml:space="preserve">["TIER"] = 3; </v>
      </c>
      <c r="AI24" t="str">
        <f t="shared" si="20"/>
        <v xml:space="preserve">["MIN_LVL"] = "30"; </v>
      </c>
      <c r="AJ24" t="str">
        <f t="shared" si="21"/>
        <v xml:space="preserve">["NAME"] = { ["EN"] = "Gauradan-slayer"; }; </v>
      </c>
      <c r="AK24" t="str">
        <f t="shared" si="22"/>
        <v xml:space="preserve">["LORE"] = { ["EN"] = "Folk tales have long spoken of werewolves stalking the night -- but now that you have met the Gauredain, you suspect you know more of the truth of these tales. If they are Men, then they are only barely so. They are greater than most Men in stature, yet hunched over and using only primitive tools and speech and often dressing in the skins of wolves."; }; </v>
      </c>
      <c r="AL24" t="str">
        <f t="shared" si="23"/>
        <v xml:space="preserve">["SUMMARY"] = { ["EN"] = "Defeat 90 Gauradain in Evendim"; }; </v>
      </c>
      <c r="AM24" t="str">
        <f t="shared" si="24"/>
        <v xml:space="preserve">["TITLE"] = { ["EN"] = "Slayer of the Gauredain"; }; </v>
      </c>
      <c r="AN24" t="str">
        <f t="shared" si="25"/>
        <v>};</v>
      </c>
    </row>
    <row r="25" spans="1:40" x14ac:dyDescent="0.25">
      <c r="A25">
        <v>1879086868</v>
      </c>
      <c r="B25">
        <v>16</v>
      </c>
      <c r="C25" t="s">
        <v>309</v>
      </c>
      <c r="D25" t="s">
        <v>33</v>
      </c>
      <c r="E25">
        <v>2000</v>
      </c>
      <c r="G25">
        <v>10</v>
      </c>
      <c r="H25">
        <v>700</v>
      </c>
      <c r="I25" t="s">
        <v>88</v>
      </c>
      <c r="J25" t="s">
        <v>462</v>
      </c>
      <c r="K25" t="s">
        <v>1120</v>
      </c>
      <c r="L25">
        <v>2</v>
      </c>
      <c r="M25">
        <v>20</v>
      </c>
      <c r="P25" t="str">
        <f t="shared" si="8"/>
        <v>[24] = {["ID"] = 1879086868; }; -- Giant-slayer (Advanced)</v>
      </c>
      <c r="Q25" s="1" t="str">
        <f t="shared" si="9"/>
        <v>[24] = {["ID"] = 1879086868; ["SAVE_INDEX"] = 16; ["TYPE"] = 4; ["VXP"] = 2000; ["LP"] = 10; ["REP"] =  700; ["FACTION"] = 10; ["TIER"] = 2; ["MIN_LVL"] = "20"; ["NAME"] = { ["EN"] = "Giant-slayer (Advanced)"; }; ["LORE"] = { ["EN"] = "No-one seems to know where the allegiance of the giants lies -- indeed, it seems likely that they serve none but themselves given their capricious nature. Nevertheless, should these lands fall to the Enemy, the giants would doubtless be pressed into his service as terrible soldiers."; }; ["SUMMARY"] = { ["EN"] = "Defeat 80 Giants in Evendim"; }; };</v>
      </c>
      <c r="R25">
        <f t="shared" si="10"/>
        <v>24</v>
      </c>
      <c r="S25" t="str">
        <f t="shared" si="11"/>
        <v>[24] = {</v>
      </c>
      <c r="T25" t="str">
        <f t="shared" si="1"/>
        <v xml:space="preserve">["ID"] = 1879086868; </v>
      </c>
      <c r="U25" t="str">
        <f t="shared" si="12"/>
        <v xml:space="preserve">["ID"] = 1879086868; </v>
      </c>
      <c r="V25" t="str">
        <f t="shared" si="13"/>
        <v/>
      </c>
      <c r="W25" s="1" t="str">
        <f t="shared" si="2"/>
        <v xml:space="preserve">["SAVE_INDEX"] = 16; </v>
      </c>
      <c r="X25">
        <f>VLOOKUP(D25,Type!A$2:B$14,2,FALSE)</f>
        <v>4</v>
      </c>
      <c r="Y25" t="str">
        <f t="shared" si="14"/>
        <v xml:space="preserve">["TYPE"] = 4; </v>
      </c>
      <c r="Z25" t="str">
        <f t="shared" si="4"/>
        <v>2000</v>
      </c>
      <c r="AA25" t="str">
        <f t="shared" si="15"/>
        <v xml:space="preserve">["VXP"] = 2000; </v>
      </c>
      <c r="AB25" t="str">
        <f t="shared" si="5"/>
        <v>10</v>
      </c>
      <c r="AC25" t="str">
        <f t="shared" si="16"/>
        <v xml:space="preserve">["LP"] = 10; </v>
      </c>
      <c r="AD25" t="str">
        <f t="shared" si="6"/>
        <v>700</v>
      </c>
      <c r="AE25" t="str">
        <f t="shared" si="17"/>
        <v xml:space="preserve">["REP"] =  700; </v>
      </c>
      <c r="AF25">
        <f>VLOOKUP(I25,Faction!A$2:B$84,2,FALSE)</f>
        <v>10</v>
      </c>
      <c r="AG25" t="str">
        <f t="shared" si="18"/>
        <v xml:space="preserve">["FACTION"] = 10; </v>
      </c>
      <c r="AH25" t="str">
        <f t="shared" si="19"/>
        <v xml:space="preserve">["TIER"] = 2; </v>
      </c>
      <c r="AI25" t="str">
        <f t="shared" si="20"/>
        <v xml:space="preserve">["MIN_LVL"] = "20"; </v>
      </c>
      <c r="AJ25" t="str">
        <f t="shared" si="21"/>
        <v xml:space="preserve">["NAME"] = { ["EN"] = "Giant-slayer (Advanced)"; }; </v>
      </c>
      <c r="AK25" t="str">
        <f t="shared" si="22"/>
        <v xml:space="preserve">["LORE"] = { ["EN"] = "No-one seems to know where the allegiance of the giants lies -- indeed, it seems likely that they serve none but themselves given their capricious nature. Nevertheless, should these lands fall to the Enemy, the giants would doubtless be pressed into his service as terrible soldiers."; }; </v>
      </c>
      <c r="AL25" t="str">
        <f t="shared" si="23"/>
        <v xml:space="preserve">["SUMMARY"] = { ["EN"] = "Defeat 80 Giants in Evendim"; }; </v>
      </c>
      <c r="AM25" t="str">
        <f t="shared" si="24"/>
        <v/>
      </c>
      <c r="AN25" t="str">
        <f t="shared" si="25"/>
        <v>};</v>
      </c>
    </row>
    <row r="26" spans="1:40" x14ac:dyDescent="0.25">
      <c r="A26">
        <v>1879086867</v>
      </c>
      <c r="B26">
        <v>17</v>
      </c>
      <c r="C26" t="s">
        <v>307</v>
      </c>
      <c r="D26" t="s">
        <v>33</v>
      </c>
      <c r="F26" t="s">
        <v>460</v>
      </c>
      <c r="G26">
        <v>5</v>
      </c>
      <c r="H26">
        <v>500</v>
      </c>
      <c r="I26" t="s">
        <v>88</v>
      </c>
      <c r="J26" t="s">
        <v>461</v>
      </c>
      <c r="K26" t="s">
        <v>1121</v>
      </c>
      <c r="L26">
        <v>3</v>
      </c>
      <c r="M26">
        <v>30</v>
      </c>
      <c r="P26" t="str">
        <f t="shared" si="8"/>
        <v>[25] = {["ID"] = 1879086867; }; -- Giant-slayer</v>
      </c>
      <c r="Q26" s="1" t="str">
        <f t="shared" si="9"/>
        <v>[25] = {["ID"] = 1879086867; ["SAVE_INDEX"] = 17; ["TYPE"] = 4; ["VXP"] =    0; ["LP"] =  5; ["REP"] =  500; ["FACTION"] = 10; ["TIER"] = 3; ["MIN_LVL"] = "30"; ["NAME"] = { ["EN"] = "Giant-slayer"; }; ["LORE"] = { ["EN"] = "A tribe of Stone-giants appears to have taken up residence in the western hills above Evendim. While not so great in stature as their legendary cousins in the Misty Mountains, they are nevertheless powerful opponents when aroused and more than a match for any lone soldier."; }; ["SUMMARY"] = { ["EN"] = "Defeat 40 Giants in Evendim"; }; ["TITLE"] = { ["EN"] = "Enemy of the Giants"; }; };</v>
      </c>
      <c r="R26">
        <f t="shared" si="10"/>
        <v>25</v>
      </c>
      <c r="S26" t="str">
        <f t="shared" si="11"/>
        <v>[25] = {</v>
      </c>
      <c r="T26" t="str">
        <f t="shared" si="1"/>
        <v xml:space="preserve">["ID"] = 1879086867; </v>
      </c>
      <c r="U26" t="str">
        <f t="shared" si="12"/>
        <v xml:space="preserve">["ID"] = 1879086867; </v>
      </c>
      <c r="V26" t="str">
        <f t="shared" si="13"/>
        <v/>
      </c>
      <c r="W26" s="1" t="str">
        <f t="shared" si="2"/>
        <v xml:space="preserve">["SAVE_INDEX"] = 17; </v>
      </c>
      <c r="X26">
        <f>VLOOKUP(D26,Type!A$2:B$14,2,FALSE)</f>
        <v>4</v>
      </c>
      <c r="Y26" t="str">
        <f t="shared" si="14"/>
        <v xml:space="preserve">["TYPE"] = 4; </v>
      </c>
      <c r="Z26" t="str">
        <f t="shared" si="4"/>
        <v>0</v>
      </c>
      <c r="AA26" t="str">
        <f t="shared" si="15"/>
        <v xml:space="preserve">["VXP"] =    0; </v>
      </c>
      <c r="AB26" t="str">
        <f t="shared" si="5"/>
        <v>5</v>
      </c>
      <c r="AC26" t="str">
        <f t="shared" si="16"/>
        <v xml:space="preserve">["LP"] =  5; </v>
      </c>
      <c r="AD26" t="str">
        <f t="shared" si="6"/>
        <v>500</v>
      </c>
      <c r="AE26" t="str">
        <f t="shared" si="17"/>
        <v xml:space="preserve">["REP"] =  500; </v>
      </c>
      <c r="AF26">
        <f>VLOOKUP(I26,Faction!A$2:B$84,2,FALSE)</f>
        <v>10</v>
      </c>
      <c r="AG26" t="str">
        <f t="shared" si="18"/>
        <v xml:space="preserve">["FACTION"] = 10; </v>
      </c>
      <c r="AH26" t="str">
        <f t="shared" si="19"/>
        <v xml:space="preserve">["TIER"] = 3; </v>
      </c>
      <c r="AI26" t="str">
        <f t="shared" si="20"/>
        <v xml:space="preserve">["MIN_LVL"] = "30"; </v>
      </c>
      <c r="AJ26" t="str">
        <f t="shared" si="21"/>
        <v xml:space="preserve">["NAME"] = { ["EN"] = "Giant-slayer"; }; </v>
      </c>
      <c r="AK26" t="str">
        <f t="shared" si="22"/>
        <v xml:space="preserve">["LORE"] = { ["EN"] = "A tribe of Stone-giants appears to have taken up residence in the western hills above Evendim. While not so great in stature as their legendary cousins in the Misty Mountains, they are nevertheless powerful opponents when aroused and more than a match for any lone soldier."; }; </v>
      </c>
      <c r="AL26" t="str">
        <f t="shared" si="23"/>
        <v xml:space="preserve">["SUMMARY"] = { ["EN"] = "Defeat 40 Giants in Evendim"; }; </v>
      </c>
      <c r="AM26" t="str">
        <f t="shared" si="24"/>
        <v xml:space="preserve">["TITLE"] = { ["EN"] = "Enemy of the Giants"; }; </v>
      </c>
      <c r="AN26" t="str">
        <f t="shared" si="25"/>
        <v>};</v>
      </c>
    </row>
    <row r="27" spans="1:40" x14ac:dyDescent="0.25">
      <c r="A27">
        <v>1879086870</v>
      </c>
      <c r="B27">
        <v>18</v>
      </c>
      <c r="C27" t="s">
        <v>39</v>
      </c>
      <c r="D27" t="s">
        <v>33</v>
      </c>
      <c r="E27">
        <v>2000</v>
      </c>
      <c r="G27">
        <v>10</v>
      </c>
      <c r="H27">
        <v>700</v>
      </c>
      <c r="I27" t="s">
        <v>88</v>
      </c>
      <c r="J27" t="s">
        <v>465</v>
      </c>
      <c r="K27" t="s">
        <v>1122</v>
      </c>
      <c r="L27">
        <v>2</v>
      </c>
      <c r="M27">
        <v>20</v>
      </c>
      <c r="P27" t="str">
        <f t="shared" si="8"/>
        <v>[26] = {["ID"] = 1879086870; }; -- Goblin-slayer (Advanced)</v>
      </c>
      <c r="Q27" s="1" t="str">
        <f t="shared" si="9"/>
        <v>[26] = {["ID"] = 1879086870; ["SAVE_INDEX"] = 18; ["TYPE"] = 4; ["VXP"] = 2000; ["LP"] = 10; ["REP"] =  700; ["FACTION"] = 10; ["TIER"] = 2; ["MIN_LVL"] = "20"; ["NAME"] = { ["EN"] = "Goblin-slayer (Advanced)"; }; ["LORE"] = { ["EN"] = "It seems that the goblins in southern Evendim have not yet come in great numbers, perhaps they are only here to harry the folk of the Shire and distract the Rangers from more important goals elsewhere? Nonetheless, the goblins use deep tunnels to move about beneath the sight of the keenest-eyed scout, so they can come forth suddenly in great numbers to wreak havoc upon the unprepared."; }; ["SUMMARY"] = { ["EN"] = "Defeat 180 Goblins in Evendim"; }; };</v>
      </c>
      <c r="R27">
        <f t="shared" si="10"/>
        <v>26</v>
      </c>
      <c r="S27" t="str">
        <f t="shared" si="11"/>
        <v>[26] = {</v>
      </c>
      <c r="T27" t="str">
        <f t="shared" si="1"/>
        <v xml:space="preserve">["ID"] = 1879086870; </v>
      </c>
      <c r="U27" t="str">
        <f t="shared" si="12"/>
        <v xml:space="preserve">["ID"] = 1879086870; </v>
      </c>
      <c r="V27" t="str">
        <f t="shared" si="13"/>
        <v/>
      </c>
      <c r="W27" s="1" t="str">
        <f t="shared" si="2"/>
        <v xml:space="preserve">["SAVE_INDEX"] = 18; </v>
      </c>
      <c r="X27">
        <f>VLOOKUP(D27,Type!A$2:B$14,2,FALSE)</f>
        <v>4</v>
      </c>
      <c r="Y27" t="str">
        <f t="shared" si="14"/>
        <v xml:space="preserve">["TYPE"] = 4; </v>
      </c>
      <c r="Z27" t="str">
        <f t="shared" si="4"/>
        <v>2000</v>
      </c>
      <c r="AA27" t="str">
        <f t="shared" si="15"/>
        <v xml:space="preserve">["VXP"] = 2000; </v>
      </c>
      <c r="AB27" t="str">
        <f t="shared" si="5"/>
        <v>10</v>
      </c>
      <c r="AC27" t="str">
        <f t="shared" si="16"/>
        <v xml:space="preserve">["LP"] = 10; </v>
      </c>
      <c r="AD27" t="str">
        <f t="shared" si="6"/>
        <v>700</v>
      </c>
      <c r="AE27" t="str">
        <f t="shared" si="17"/>
        <v xml:space="preserve">["REP"] =  700; </v>
      </c>
      <c r="AF27">
        <f>VLOOKUP(I27,Faction!A$2:B$84,2,FALSE)</f>
        <v>10</v>
      </c>
      <c r="AG27" t="str">
        <f t="shared" si="18"/>
        <v xml:space="preserve">["FACTION"] = 10; </v>
      </c>
      <c r="AH27" t="str">
        <f t="shared" si="19"/>
        <v xml:space="preserve">["TIER"] = 2; </v>
      </c>
      <c r="AI27" t="str">
        <f t="shared" si="20"/>
        <v xml:space="preserve">["MIN_LVL"] = "20"; </v>
      </c>
      <c r="AJ27" t="str">
        <f t="shared" si="21"/>
        <v xml:space="preserve">["NAME"] = { ["EN"] = "Goblin-slayer (Advanced)"; }; </v>
      </c>
      <c r="AK27" t="str">
        <f t="shared" si="22"/>
        <v xml:space="preserve">["LORE"] = { ["EN"] = "It seems that the goblins in southern Evendim have not yet come in great numbers, perhaps they are only here to harry the folk of the Shire and distract the Rangers from more important goals elsewhere? Nonetheless, the goblins use deep tunnels to move about beneath the sight of the keenest-eyed scout, so they can come forth suddenly in great numbers to wreak havoc upon the unprepared."; }; </v>
      </c>
      <c r="AL27" t="str">
        <f t="shared" si="23"/>
        <v xml:space="preserve">["SUMMARY"] = { ["EN"] = "Defeat 180 Goblins in Evendim"; }; </v>
      </c>
      <c r="AM27" t="str">
        <f t="shared" si="24"/>
        <v/>
      </c>
      <c r="AN27" t="str">
        <f t="shared" si="25"/>
        <v>};</v>
      </c>
    </row>
    <row r="28" spans="1:40" x14ac:dyDescent="0.25">
      <c r="A28">
        <v>1879086869</v>
      </c>
      <c r="B28">
        <v>19</v>
      </c>
      <c r="C28" t="s">
        <v>37</v>
      </c>
      <c r="D28" t="s">
        <v>33</v>
      </c>
      <c r="F28" t="s">
        <v>463</v>
      </c>
      <c r="G28">
        <v>5</v>
      </c>
      <c r="H28">
        <v>500</v>
      </c>
      <c r="I28" t="s">
        <v>88</v>
      </c>
      <c r="J28" t="s">
        <v>464</v>
      </c>
      <c r="K28" t="s">
        <v>1123</v>
      </c>
      <c r="L28">
        <v>3</v>
      </c>
      <c r="M28">
        <v>20</v>
      </c>
      <c r="P28" t="str">
        <f t="shared" si="8"/>
        <v>[27] = {["ID"] = 1879086869; }; -- Goblin-slayer</v>
      </c>
      <c r="Q28" s="1" t="str">
        <f t="shared" si="9"/>
        <v>[27] = {["ID"] = 1879086869; ["SAVE_INDEX"] = 19; ["TYPE"] = 4; ["VXP"] =    0; ["LP"] =  5; ["REP"] =  500; ["FACTION"] = 10; ["TIER"] = 3; ["MIN_LVL"] = "20"; ["NAME"] = { ["EN"] = "Goblin-slayer"; }; ["LORE"] = { ["EN"] = "The scourge of the goblins appears to be everywhere these days, even on the borders of the Shire itself. Rumour has it that in Evendim a new breed of the foul creatures can be found in the odd-looking Boggarts -- cowardly snivelling things that hunt in packs to bring down their prey."; }; ["SUMMARY"] = { ["EN"] = "Defeat 90 Goblins in Evendim"; }; ["TITLE"] = { ["EN"] = "Goblin-foe"; }; };</v>
      </c>
      <c r="R28">
        <f t="shared" si="10"/>
        <v>27</v>
      </c>
      <c r="S28" t="str">
        <f t="shared" si="11"/>
        <v>[27] = {</v>
      </c>
      <c r="T28" t="str">
        <f t="shared" si="1"/>
        <v xml:space="preserve">["ID"] = 1879086869; </v>
      </c>
      <c r="U28" t="str">
        <f t="shared" si="12"/>
        <v xml:space="preserve">["ID"] = 1879086869; </v>
      </c>
      <c r="V28" t="str">
        <f t="shared" si="13"/>
        <v/>
      </c>
      <c r="W28" s="1" t="str">
        <f t="shared" si="2"/>
        <v xml:space="preserve">["SAVE_INDEX"] = 19; </v>
      </c>
      <c r="X28">
        <f>VLOOKUP(D28,Type!A$2:B$14,2,FALSE)</f>
        <v>4</v>
      </c>
      <c r="Y28" t="str">
        <f t="shared" si="14"/>
        <v xml:space="preserve">["TYPE"] = 4; </v>
      </c>
      <c r="Z28" t="str">
        <f t="shared" si="4"/>
        <v>0</v>
      </c>
      <c r="AA28" t="str">
        <f t="shared" si="15"/>
        <v xml:space="preserve">["VXP"] =    0; </v>
      </c>
      <c r="AB28" t="str">
        <f t="shared" si="5"/>
        <v>5</v>
      </c>
      <c r="AC28" t="str">
        <f t="shared" si="16"/>
        <v xml:space="preserve">["LP"] =  5; </v>
      </c>
      <c r="AD28" t="str">
        <f t="shared" si="6"/>
        <v>500</v>
      </c>
      <c r="AE28" t="str">
        <f t="shared" si="17"/>
        <v xml:space="preserve">["REP"] =  500; </v>
      </c>
      <c r="AF28">
        <f>VLOOKUP(I28,Faction!A$2:B$84,2,FALSE)</f>
        <v>10</v>
      </c>
      <c r="AG28" t="str">
        <f t="shared" si="18"/>
        <v xml:space="preserve">["FACTION"] = 10; </v>
      </c>
      <c r="AH28" t="str">
        <f t="shared" si="19"/>
        <v xml:space="preserve">["TIER"] = 3; </v>
      </c>
      <c r="AI28" t="str">
        <f t="shared" si="20"/>
        <v xml:space="preserve">["MIN_LVL"] = "20"; </v>
      </c>
      <c r="AJ28" t="str">
        <f t="shared" si="21"/>
        <v xml:space="preserve">["NAME"] = { ["EN"] = "Goblin-slayer"; }; </v>
      </c>
      <c r="AK28" t="str">
        <f t="shared" si="22"/>
        <v xml:space="preserve">["LORE"] = { ["EN"] = "The scourge of the goblins appears to be everywhere these days, even on the borders of the Shire itself. Rumour has it that in Evendim a new breed of the foul creatures can be found in the odd-looking Boggarts -- cowardly snivelling things that hunt in packs to bring down their prey."; }; </v>
      </c>
      <c r="AL28" t="str">
        <f t="shared" si="23"/>
        <v xml:space="preserve">["SUMMARY"] = { ["EN"] = "Defeat 90 Goblins in Evendim"; }; </v>
      </c>
      <c r="AM28" t="str">
        <f t="shared" si="24"/>
        <v xml:space="preserve">["TITLE"] = { ["EN"] = "Goblin-foe"; }; </v>
      </c>
      <c r="AN28" t="str">
        <f t="shared" si="25"/>
        <v>};</v>
      </c>
    </row>
    <row r="29" spans="1:40" x14ac:dyDescent="0.25">
      <c r="A29">
        <v>1879086872</v>
      </c>
      <c r="B29">
        <v>22</v>
      </c>
      <c r="C29" t="s">
        <v>473</v>
      </c>
      <c r="D29" t="s">
        <v>33</v>
      </c>
      <c r="E29">
        <v>2000</v>
      </c>
      <c r="G29">
        <v>10</v>
      </c>
      <c r="H29">
        <v>700</v>
      </c>
      <c r="I29" t="s">
        <v>88</v>
      </c>
      <c r="J29" t="s">
        <v>474</v>
      </c>
      <c r="K29" t="s">
        <v>515</v>
      </c>
      <c r="L29">
        <v>2</v>
      </c>
      <c r="M29">
        <v>30</v>
      </c>
      <c r="P29" t="str">
        <f t="shared" si="8"/>
        <v>[28] = {["ID"] = 1879086872; }; -- Kergrim-slayer (Advanced)</v>
      </c>
      <c r="Q29" s="1" t="str">
        <f t="shared" si="9"/>
        <v>[28] = {["ID"] = 1879086872; ["SAVE_INDEX"] = 22; ["TYPE"] = 4; ["VXP"] = 2000; ["LP"] = 10; ["REP"] =  700; ["FACTION"] = 10; ["TIER"] = 2; ["MIN_LVL"] = "30"; ["NAME"] = { ["EN"] = "Kergrim-slayer (Advanced)"; }; ["LORE"] = { ["EN"] = "Many of the foul Kergrim appear to have infested the valley in which the tombs of the ancient Dúnedain kings can be found. No doubt the Rangers of the North are enraged by the potential desecration of their ancestors' tombs by these beasts, but they can spare few men to root them out."; }; ["SUMMARY"] = { ["EN"] = "Defeat 100 Kergrim in Evendim"; }; };</v>
      </c>
      <c r="R29">
        <f t="shared" si="10"/>
        <v>28</v>
      </c>
      <c r="S29" t="str">
        <f t="shared" si="11"/>
        <v>[28] = {</v>
      </c>
      <c r="T29" t="str">
        <f t="shared" si="1"/>
        <v xml:space="preserve">["ID"] = 1879086872; </v>
      </c>
      <c r="U29" t="str">
        <f t="shared" si="12"/>
        <v xml:space="preserve">["ID"] = 1879086872; </v>
      </c>
      <c r="V29" t="str">
        <f t="shared" si="13"/>
        <v/>
      </c>
      <c r="W29" s="1" t="str">
        <f t="shared" si="2"/>
        <v xml:space="preserve">["SAVE_INDEX"] = 22; </v>
      </c>
      <c r="X29">
        <f>VLOOKUP(D29,Type!A$2:B$14,2,FALSE)</f>
        <v>4</v>
      </c>
      <c r="Y29" t="str">
        <f t="shared" si="14"/>
        <v xml:space="preserve">["TYPE"] = 4; </v>
      </c>
      <c r="Z29" t="str">
        <f t="shared" si="4"/>
        <v>2000</v>
      </c>
      <c r="AA29" t="str">
        <f t="shared" si="15"/>
        <v xml:space="preserve">["VXP"] = 2000; </v>
      </c>
      <c r="AB29" t="str">
        <f t="shared" si="5"/>
        <v>10</v>
      </c>
      <c r="AC29" t="str">
        <f t="shared" si="16"/>
        <v xml:space="preserve">["LP"] = 10; </v>
      </c>
      <c r="AD29" t="str">
        <f t="shared" si="6"/>
        <v>700</v>
      </c>
      <c r="AE29" t="str">
        <f t="shared" si="17"/>
        <v xml:space="preserve">["REP"] =  700; </v>
      </c>
      <c r="AF29">
        <f>VLOOKUP(I29,Faction!A$2:B$84,2,FALSE)</f>
        <v>10</v>
      </c>
      <c r="AG29" t="str">
        <f t="shared" si="18"/>
        <v xml:space="preserve">["FACTION"] = 10; </v>
      </c>
      <c r="AH29" t="str">
        <f t="shared" si="19"/>
        <v xml:space="preserve">["TIER"] = 2; </v>
      </c>
      <c r="AI29" t="str">
        <f t="shared" si="20"/>
        <v xml:space="preserve">["MIN_LVL"] = "30"; </v>
      </c>
      <c r="AJ29" t="str">
        <f t="shared" si="21"/>
        <v xml:space="preserve">["NAME"] = { ["EN"] = "Kergrim-slayer (Advanced)"; }; </v>
      </c>
      <c r="AK29" t="str">
        <f t="shared" si="22"/>
        <v xml:space="preserve">["LORE"] = { ["EN"] = "Many of the foul Kergrim appear to have infested the valley in which the tombs of the ancient Dúnedain kings can be found. No doubt the Rangers of the North are enraged by the potential desecration of their ancestors' tombs by these beasts, but they can spare few men to root them out."; }; </v>
      </c>
      <c r="AL29" t="str">
        <f t="shared" si="23"/>
        <v xml:space="preserve">["SUMMARY"] = { ["EN"] = "Defeat 100 Kergrim in Evendim"; }; </v>
      </c>
      <c r="AM29" t="str">
        <f t="shared" si="24"/>
        <v/>
      </c>
      <c r="AN29" t="str">
        <f t="shared" si="25"/>
        <v>};</v>
      </c>
    </row>
    <row r="30" spans="1:40" x14ac:dyDescent="0.25">
      <c r="A30">
        <v>1879086871</v>
      </c>
      <c r="B30">
        <v>23</v>
      </c>
      <c r="C30" t="s">
        <v>470</v>
      </c>
      <c r="D30" t="s">
        <v>33</v>
      </c>
      <c r="F30" t="s">
        <v>471</v>
      </c>
      <c r="G30">
        <v>5</v>
      </c>
      <c r="H30">
        <v>500</v>
      </c>
      <c r="I30" t="s">
        <v>88</v>
      </c>
      <c r="J30" t="s">
        <v>472</v>
      </c>
      <c r="K30" t="s">
        <v>514</v>
      </c>
      <c r="L30">
        <v>3</v>
      </c>
      <c r="M30">
        <v>30</v>
      </c>
      <c r="P30" t="str">
        <f t="shared" si="8"/>
        <v>[29] = {["ID"] = 1879086871; }; -- Kergrim-slayer</v>
      </c>
      <c r="Q30" s="1" t="str">
        <f t="shared" si="9"/>
        <v>[29] = {["ID"] = 1879086871; ["SAVE_INDEX"] = 23; ["TYPE"] = 4; ["VXP"] =    0; ["LP"] =  5; ["REP"] =  500; ["FACTION"] = 10; ["TIER"] = 3; ["MIN_LVL"] = "30"; ["NAME"] = { ["EN"] = "Kergrim-slayer"; }; ["LORE"] = { ["EN"] = "The Kergrim are yet another mystery of the lands of Evendim. The Rangers seem to believe that they are a distant cousin of the snow-beasts that range throughout the Misty Mountains, but none can say why they would be here -- or what power has twisted them into these hideous shapes. The implication is that the hand of the Enemy is at work here, somehow, but there is no clear evidence of his power here, otherwise."; }; ["SUMMARY"] = { ["EN"] = "Defeat 50 Kergrim in Evendim"; }; ["TITLE"] = { ["EN"] = "Bane of the Kergrim"; }; };</v>
      </c>
      <c r="R30">
        <f t="shared" si="10"/>
        <v>29</v>
      </c>
      <c r="S30" t="str">
        <f t="shared" si="11"/>
        <v>[29] = {</v>
      </c>
      <c r="T30" t="str">
        <f t="shared" si="1"/>
        <v xml:space="preserve">["ID"] = 1879086871; </v>
      </c>
      <c r="U30" t="str">
        <f t="shared" si="12"/>
        <v xml:space="preserve">["ID"] = 1879086871; </v>
      </c>
      <c r="V30" t="str">
        <f t="shared" si="13"/>
        <v/>
      </c>
      <c r="W30" s="1" t="str">
        <f t="shared" si="2"/>
        <v xml:space="preserve">["SAVE_INDEX"] = 23; </v>
      </c>
      <c r="X30">
        <f>VLOOKUP(D30,Type!A$2:B$14,2,FALSE)</f>
        <v>4</v>
      </c>
      <c r="Y30" t="str">
        <f t="shared" si="14"/>
        <v xml:space="preserve">["TYPE"] = 4; </v>
      </c>
      <c r="Z30" t="str">
        <f t="shared" si="4"/>
        <v>0</v>
      </c>
      <c r="AA30" t="str">
        <f t="shared" si="15"/>
        <v xml:space="preserve">["VXP"] =    0; </v>
      </c>
      <c r="AB30" t="str">
        <f t="shared" si="5"/>
        <v>5</v>
      </c>
      <c r="AC30" t="str">
        <f t="shared" si="16"/>
        <v xml:space="preserve">["LP"] =  5; </v>
      </c>
      <c r="AD30" t="str">
        <f t="shared" si="6"/>
        <v>500</v>
      </c>
      <c r="AE30" t="str">
        <f t="shared" si="17"/>
        <v xml:space="preserve">["REP"] =  500; </v>
      </c>
      <c r="AF30">
        <f>VLOOKUP(I30,Faction!A$2:B$84,2,FALSE)</f>
        <v>10</v>
      </c>
      <c r="AG30" t="str">
        <f t="shared" si="18"/>
        <v xml:space="preserve">["FACTION"] = 10; </v>
      </c>
      <c r="AH30" t="str">
        <f t="shared" si="19"/>
        <v xml:space="preserve">["TIER"] = 3; </v>
      </c>
      <c r="AI30" t="str">
        <f t="shared" si="20"/>
        <v xml:space="preserve">["MIN_LVL"] = "30"; </v>
      </c>
      <c r="AJ30" t="str">
        <f t="shared" si="21"/>
        <v xml:space="preserve">["NAME"] = { ["EN"] = "Kergrim-slayer"; }; </v>
      </c>
      <c r="AK30" t="str">
        <f t="shared" si="22"/>
        <v xml:space="preserve">["LORE"] = { ["EN"] = "The Kergrim are yet another mystery of the lands of Evendim. The Rangers seem to believe that they are a distant cousin of the snow-beasts that range throughout the Misty Mountains, but none can say why they would be here -- or what power has twisted them into these hideous shapes. The implication is that the hand of the Enemy is at work here, somehow, but there is no clear evidence of his power here, otherwise."; }; </v>
      </c>
      <c r="AL30" t="str">
        <f t="shared" si="23"/>
        <v xml:space="preserve">["SUMMARY"] = { ["EN"] = "Defeat 50 Kergrim in Evendim"; }; </v>
      </c>
      <c r="AM30" t="str">
        <f t="shared" si="24"/>
        <v xml:space="preserve">["TITLE"] = { ["EN"] = "Bane of the Kergrim"; }; </v>
      </c>
      <c r="AN30" t="str">
        <f t="shared" si="25"/>
        <v>};</v>
      </c>
    </row>
    <row r="31" spans="1:40" x14ac:dyDescent="0.25">
      <c r="A31">
        <v>1879086874</v>
      </c>
      <c r="B31">
        <v>28</v>
      </c>
      <c r="C31" t="s">
        <v>489</v>
      </c>
      <c r="D31" t="s">
        <v>33</v>
      </c>
      <c r="E31">
        <v>2000</v>
      </c>
      <c r="G31">
        <v>10</v>
      </c>
      <c r="H31">
        <v>700</v>
      </c>
      <c r="I31" t="s">
        <v>88</v>
      </c>
      <c r="J31" t="s">
        <v>490</v>
      </c>
      <c r="K31" t="s">
        <v>520</v>
      </c>
      <c r="L31">
        <v>2</v>
      </c>
      <c r="M31">
        <v>20</v>
      </c>
      <c r="P31" t="str">
        <f t="shared" si="8"/>
        <v>[30] = {["ID"] = 1879086874; }; -- Salamander-slayer (Advanced)</v>
      </c>
      <c r="Q31" s="1" t="str">
        <f>CONCATENATE(S31,T31,W31,Y31,AA31,AC31,AE31,AG31,AH31,AI31,AJ31,AK31,AL31,AM31,AN31)</f>
        <v>[30] = {["ID"] = 1879086874; ["SAVE_INDEX"] = 28; ["TYPE"] = 4; ["VXP"] = 2000; ["LP"] = 10; ["REP"] =  700; ["FACTION"] = 10; ["TIER"] = 2; ["MIN_LVL"] = "20"; ["NAME"] = { ["EN"] = "Salamander-slayer (Advanced)"; }; ["LORE"] = { ["EN"] = "Oddly, Salamanders are frequently found near bodies of water such as rivers or lakes -- though they may also be found in wet marshes or sandy deserts. Scholars believe this may be because of the creature's tendency to burn away all nearby vegetation, thus rendering an area uninhabitable unless bodies of water or otherwise fire-proof terrain serves to constrain the fires they so frequently set."; }; ["SUMMARY"] = { ["EN"] = "Defeat 180 Salamanders in Evendim"; }; };</v>
      </c>
      <c r="R31">
        <f t="shared" si="10"/>
        <v>30</v>
      </c>
      <c r="S31" t="str">
        <f>CONCATENATE(REPT(" ",2-LEN(R31)),"[",R31,"] = {")</f>
        <v>[30] = {</v>
      </c>
      <c r="T31" t="str">
        <f t="shared" si="1"/>
        <v xml:space="preserve">["ID"] = 1879086874; </v>
      </c>
      <c r="U31" t="str">
        <f t="shared" si="12"/>
        <v xml:space="preserve">["ID"] = 1879086874; </v>
      </c>
      <c r="V31" t="str">
        <f t="shared" si="13"/>
        <v/>
      </c>
      <c r="W31" s="1" t="str">
        <f t="shared" si="2"/>
        <v xml:space="preserve">["SAVE_INDEX"] = 28; </v>
      </c>
      <c r="X31">
        <f>VLOOKUP(D31,Type!A$2:B$14,2,FALSE)</f>
        <v>4</v>
      </c>
      <c r="Y31" t="str">
        <f>CONCATENATE("[""TYPE""] = ",X31,"; ")</f>
        <v xml:space="preserve">["TYPE"] = 4; </v>
      </c>
      <c r="Z31" t="str">
        <f t="shared" si="4"/>
        <v>2000</v>
      </c>
      <c r="AA31" t="str">
        <f>CONCATENATE("[""VXP""] = ",REPT(" ",4-LEN(Z31)),TEXT(Z31,"0"),"; ")</f>
        <v xml:space="preserve">["VXP"] = 2000; </v>
      </c>
      <c r="AB31" t="str">
        <f t="shared" si="5"/>
        <v>10</v>
      </c>
      <c r="AC31" t="str">
        <f>CONCATENATE("[""LP""] = ",REPT(" ",2-LEN(AB31)),TEXT(AB31,"0"),"; ")</f>
        <v xml:space="preserve">["LP"] = 10; </v>
      </c>
      <c r="AD31" t="str">
        <f t="shared" si="6"/>
        <v>700</v>
      </c>
      <c r="AE31" t="str">
        <f>CONCATENATE("[""REP""] = ",REPT(" ",4-LEN(AD31)),TEXT(AD31,"0"),"; ")</f>
        <v xml:space="preserve">["REP"] =  700; </v>
      </c>
      <c r="AF31">
        <f>VLOOKUP(I31,Faction!A$2:B$84,2,FALSE)</f>
        <v>10</v>
      </c>
      <c r="AG31" t="str">
        <f>CONCATENATE("[""FACTION""] = ",TEXT(AF31,"0"),"; ")</f>
        <v xml:space="preserve">["FACTION"] = 10; </v>
      </c>
      <c r="AH31" t="str">
        <f>CONCATENATE("[""TIER""] = ",TEXT(L31,"0"),"; ")</f>
        <v xml:space="preserve">["TIER"] = 2; </v>
      </c>
      <c r="AI31" t="str">
        <f>IF(LEN(M31)&gt;0,CONCATENATE("[""MIN_LVL""] = ",REPT(" ",2-LEN(M31)),"""",M31,"""; "),"                    ")</f>
        <v xml:space="preserve">["MIN_LVL"] = "20"; </v>
      </c>
      <c r="AJ31" t="str">
        <f>CONCATENATE("[""NAME""] = { [""EN""] = """,C31,"""; }; ")</f>
        <v xml:space="preserve">["NAME"] = { ["EN"] = "Salamander-slayer (Advanced)"; }; </v>
      </c>
      <c r="AK31" t="str">
        <f>CONCATENATE("[""LORE""] = { [""EN""] = """,K31,"""; }; ")</f>
        <v xml:space="preserve">["LORE"] = { ["EN"] = "Oddly, Salamanders are frequently found near bodies of water such as rivers or lakes -- though they may also be found in wet marshes or sandy deserts. Scholars believe this may be because of the creature's tendency to burn away all nearby vegetation, thus rendering an area uninhabitable unless bodies of water or otherwise fire-proof terrain serves to constrain the fires they so frequently set."; }; </v>
      </c>
      <c r="AL31" t="str">
        <f>CONCATENATE("[""SUMMARY""] = { [""EN""] = """,J31,"""; }; ")</f>
        <v xml:space="preserve">["SUMMARY"] = { ["EN"] = "Defeat 180 Salamanders in Evendim"; }; </v>
      </c>
      <c r="AM31" t="str">
        <f>IF(LEN(F31)&gt;0,CONCATENATE("[""TITLE""] = { [""EN""] = """,F31,"""; }; "),"")</f>
        <v/>
      </c>
      <c r="AN31" t="str">
        <f t="shared" si="25"/>
        <v>};</v>
      </c>
    </row>
    <row r="32" spans="1:40" x14ac:dyDescent="0.25">
      <c r="A32">
        <v>1879086873</v>
      </c>
      <c r="B32">
        <v>29</v>
      </c>
      <c r="C32" t="s">
        <v>486</v>
      </c>
      <c r="D32" t="s">
        <v>33</v>
      </c>
      <c r="F32" t="s">
        <v>487</v>
      </c>
      <c r="G32">
        <v>5</v>
      </c>
      <c r="H32">
        <v>500</v>
      </c>
      <c r="I32" t="s">
        <v>88</v>
      </c>
      <c r="J32" t="s">
        <v>488</v>
      </c>
      <c r="K32" t="s">
        <v>519</v>
      </c>
      <c r="L32">
        <v>3</v>
      </c>
      <c r="M32">
        <v>20</v>
      </c>
      <c r="P32" t="str">
        <f t="shared" si="8"/>
        <v>[31] = {["ID"] = 1879086873; }; -- Salamander-slayer</v>
      </c>
      <c r="Q32" s="1" t="str">
        <f>CONCATENATE(S32,T32,W32,Y32,AA32,AC32,AE32,AG32,AH32,AI32,AJ32,AK32,AL32,AM32,AN32)</f>
        <v>[31] = {["ID"] = 1879086873; ["SAVE_INDEX"] = 29; ["TYPE"] = 4; ["VXP"] =    0; ["LP"] =  5; ["REP"] =  500; ["FACTION"] = 10; ["TIER"] = 3; ["MIN_LVL"] = "20"; ["NAME"] = { ["EN"] = "Salamander-slayer"; }; ["LORE"] = { ["EN"] = "The Salamanders of Evendim have always been a rare sight. This odd offshoot of the family of dragons has a strong affinity for fire, which it wields with abandon against any enemy that disturbs it."; }; ["SUMMARY"] = { ["EN"] = "Defeat 90 Salamanders in Evendim"; }; ["TITLE"] = { ["EN"] = "Quencher of Flames"; }; };</v>
      </c>
      <c r="R32">
        <f t="shared" si="10"/>
        <v>31</v>
      </c>
      <c r="S32" t="str">
        <f>CONCATENATE(REPT(" ",2-LEN(R32)),"[",R32,"] = {")</f>
        <v>[31] = {</v>
      </c>
      <c r="T32" t="str">
        <f t="shared" si="1"/>
        <v xml:space="preserve">["ID"] = 1879086873; </v>
      </c>
      <c r="U32" t="str">
        <f t="shared" si="12"/>
        <v xml:space="preserve">["ID"] = 1879086873; </v>
      </c>
      <c r="V32" t="str">
        <f t="shared" si="13"/>
        <v/>
      </c>
      <c r="W32" s="1" t="str">
        <f t="shared" si="2"/>
        <v xml:space="preserve">["SAVE_INDEX"] = 29; </v>
      </c>
      <c r="X32">
        <f>VLOOKUP(D32,Type!A$2:B$14,2,FALSE)</f>
        <v>4</v>
      </c>
      <c r="Y32" t="str">
        <f>CONCATENATE("[""TYPE""] = ",X32,"; ")</f>
        <v xml:space="preserve">["TYPE"] = 4; </v>
      </c>
      <c r="Z32" t="str">
        <f t="shared" si="4"/>
        <v>0</v>
      </c>
      <c r="AA32" t="str">
        <f>CONCATENATE("[""VXP""] = ",REPT(" ",4-LEN(Z32)),TEXT(Z32,"0"),"; ")</f>
        <v xml:space="preserve">["VXP"] =    0; </v>
      </c>
      <c r="AB32" t="str">
        <f t="shared" si="5"/>
        <v>5</v>
      </c>
      <c r="AC32" t="str">
        <f>CONCATENATE("[""LP""] = ",REPT(" ",2-LEN(AB32)),TEXT(AB32,"0"),"; ")</f>
        <v xml:space="preserve">["LP"] =  5; </v>
      </c>
      <c r="AD32" t="str">
        <f t="shared" si="6"/>
        <v>500</v>
      </c>
      <c r="AE32" t="str">
        <f>CONCATENATE("[""REP""] = ",REPT(" ",4-LEN(AD32)),TEXT(AD32,"0"),"; ")</f>
        <v xml:space="preserve">["REP"] =  500; </v>
      </c>
      <c r="AF32">
        <f>VLOOKUP(I32,Faction!A$2:B$84,2,FALSE)</f>
        <v>10</v>
      </c>
      <c r="AG32" t="str">
        <f>CONCATENATE("[""FACTION""] = ",TEXT(AF32,"0"),"; ")</f>
        <v xml:space="preserve">["FACTION"] = 10; </v>
      </c>
      <c r="AH32" t="str">
        <f>CONCATENATE("[""TIER""] = ",TEXT(L32,"0"),"; ")</f>
        <v xml:space="preserve">["TIER"] = 3; </v>
      </c>
      <c r="AI32" t="str">
        <f>IF(LEN(M32)&gt;0,CONCATENATE("[""MIN_LVL""] = ",REPT(" ",2-LEN(M32)),"""",M32,"""; "),"                    ")</f>
        <v xml:space="preserve">["MIN_LVL"] = "20"; </v>
      </c>
      <c r="AJ32" t="str">
        <f>CONCATENATE("[""NAME""] = { [""EN""] = """,C32,"""; }; ")</f>
        <v xml:space="preserve">["NAME"] = { ["EN"] = "Salamander-slayer"; }; </v>
      </c>
      <c r="AK32" t="str">
        <f>CONCATENATE("[""LORE""] = { [""EN""] = """,K32,"""; }; ")</f>
        <v xml:space="preserve">["LORE"] = { ["EN"] = "The Salamanders of Evendim have always been a rare sight. This odd offshoot of the family of dragons has a strong affinity for fire, which it wields with abandon against any enemy that disturbs it."; }; </v>
      </c>
      <c r="AL32" t="str">
        <f>CONCATENATE("[""SUMMARY""] = { [""EN""] = """,J32,"""; }; ")</f>
        <v xml:space="preserve">["SUMMARY"] = { ["EN"] = "Defeat 90 Salamanders in Evendim"; }; </v>
      </c>
      <c r="AM32" t="str">
        <f>IF(LEN(F32)&gt;0,CONCATENATE("[""TITLE""] = { [""EN""] = """,F32,"""; }; "),"")</f>
        <v xml:space="preserve">["TITLE"] = { ["EN"] = "Quencher of Flames"; }; </v>
      </c>
      <c r="AN32" t="str">
        <f t="shared" si="25"/>
        <v>};</v>
      </c>
    </row>
    <row r="33" spans="1:40" x14ac:dyDescent="0.25">
      <c r="A33">
        <v>1879115180</v>
      </c>
      <c r="B33">
        <v>34</v>
      </c>
      <c r="C33" t="s">
        <v>429</v>
      </c>
      <c r="D33" t="s">
        <v>69</v>
      </c>
      <c r="F33" t="s">
        <v>429</v>
      </c>
      <c r="G33">
        <v>10</v>
      </c>
      <c r="H33">
        <v>500</v>
      </c>
      <c r="I33" t="s">
        <v>88</v>
      </c>
      <c r="J33" t="s">
        <v>430</v>
      </c>
      <c r="K33" t="s">
        <v>1124</v>
      </c>
      <c r="L33">
        <v>0</v>
      </c>
      <c r="M33">
        <v>30</v>
      </c>
      <c r="P33" t="str">
        <f t="shared" si="8"/>
        <v>[32] = {["ID"] = 1879115180; }; -- Warden of Annúminas</v>
      </c>
      <c r="Q33" s="1" t="str">
        <f>CONCATENATE(S33,T33,W33,Y33,AA33,AC33,AE33,AG33,AH33,AI33,AJ33,AK33,AL33,AM33,AN33)</f>
        <v>[32] = {["ID"] = 1879115180; ["SAVE_INDEX"] = 34; ["TYPE"] = 6; ["VXP"] =    0; ["LP"] = 10; ["REP"] =  500; ["FACTION"] = 10; ["TIER"] = 0; ["MIN_LVL"] = "30"; ["NAME"] = { ["EN"] = "Warden of Annúminas"; }; ["LORE"] = { ["EN"] = "Your efforts within Annúminas have not gone unnoticed by the Rangers. Because of your unceasing aid in the defence of the City of the Kings, they have bestowed upon you the title of Warden."; }; ["SUMMARY"] = { ["EN"] = "Complete 6 deeds in Annúminas"; }; ["TITLE"] = { ["EN"] = "Warden of Annúminas"; }; };</v>
      </c>
      <c r="R33">
        <f t="shared" si="10"/>
        <v>32</v>
      </c>
      <c r="S33" t="str">
        <f>CONCATENATE(REPT(" ",2-LEN(R33)),"[",R33,"] = {")</f>
        <v>[32] = {</v>
      </c>
      <c r="T33" t="str">
        <f t="shared" si="1"/>
        <v xml:space="preserve">["ID"] = 1879115180; </v>
      </c>
      <c r="U33" t="str">
        <f t="shared" si="12"/>
        <v xml:space="preserve">["ID"] = 1879115180; </v>
      </c>
      <c r="V33" t="str">
        <f t="shared" si="13"/>
        <v/>
      </c>
      <c r="W33" s="1" t="str">
        <f t="shared" si="2"/>
        <v xml:space="preserve">["SAVE_INDEX"] = 34; </v>
      </c>
      <c r="X33">
        <f>VLOOKUP(D33,Type!A$2:B$14,2,FALSE)</f>
        <v>6</v>
      </c>
      <c r="Y33" t="str">
        <f>CONCATENATE("[""TYPE""] = ",X33,"; ")</f>
        <v xml:space="preserve">["TYPE"] = 6; </v>
      </c>
      <c r="Z33" t="str">
        <f t="shared" si="4"/>
        <v>0</v>
      </c>
      <c r="AA33" t="str">
        <f>CONCATENATE("[""VXP""] = ",REPT(" ",4-LEN(Z33)),TEXT(Z33,"0"),"; ")</f>
        <v xml:space="preserve">["VXP"] =    0; </v>
      </c>
      <c r="AB33" t="str">
        <f t="shared" si="5"/>
        <v>10</v>
      </c>
      <c r="AC33" t="str">
        <f>CONCATENATE("[""LP""] = ",REPT(" ",2-LEN(AB33)),TEXT(AB33,"0"),"; ")</f>
        <v xml:space="preserve">["LP"] = 10; </v>
      </c>
      <c r="AD33" t="str">
        <f t="shared" si="6"/>
        <v>500</v>
      </c>
      <c r="AE33" t="str">
        <f>CONCATENATE("[""REP""] = ",REPT(" ",4-LEN(AD33)),TEXT(AD33,"0"),"; ")</f>
        <v xml:space="preserve">["REP"] =  500; </v>
      </c>
      <c r="AF33">
        <f>VLOOKUP(I33,Faction!A$2:B$84,2,FALSE)</f>
        <v>10</v>
      </c>
      <c r="AG33" t="str">
        <f>CONCATENATE("[""FACTION""] = ",TEXT(AF33,"0"),"; ")</f>
        <v xml:space="preserve">["FACTION"] = 10; </v>
      </c>
      <c r="AH33" t="str">
        <f>CONCATENATE("[""TIER""] = ",TEXT(L33,"0"),"; ")</f>
        <v xml:space="preserve">["TIER"] = 0; </v>
      </c>
      <c r="AI33" t="str">
        <f>IF(LEN(M33)&gt;0,CONCATENATE("[""MIN_LVL""] = ",REPT(" ",2-LEN(M33)),"""",M33,"""; "),"                    ")</f>
        <v xml:space="preserve">["MIN_LVL"] = "30"; </v>
      </c>
      <c r="AJ33" t="str">
        <f>CONCATENATE("[""NAME""] = { [""EN""] = """,C33,"""; }; ")</f>
        <v xml:space="preserve">["NAME"] = { ["EN"] = "Warden of Annúminas"; }; </v>
      </c>
      <c r="AK33" t="str">
        <f>CONCATENATE("[""LORE""] = { [""EN""] = """,K33,"""; }; ")</f>
        <v xml:space="preserve">["LORE"] = { ["EN"] = "Your efforts within Annúminas have not gone unnoticed by the Rangers. Because of your unceasing aid in the defence of the City of the Kings, they have bestowed upon you the title of Warden."; }; </v>
      </c>
      <c r="AL33" t="str">
        <f>CONCATENATE("[""SUMMARY""] = { [""EN""] = """,J33,"""; }; ")</f>
        <v xml:space="preserve">["SUMMARY"] = { ["EN"] = "Complete 6 deeds in Annúminas"; }; </v>
      </c>
      <c r="AM33" t="str">
        <f>IF(LEN(F33)&gt;0,CONCATENATE("[""TITLE""] = { [""EN""] = """,F33,"""; }; "),"")</f>
        <v xml:space="preserve">["TITLE"] = { ["EN"] = "Warden of Annúminas"; }; </v>
      </c>
      <c r="AN33" t="str">
        <f t="shared" si="25"/>
        <v>};</v>
      </c>
    </row>
    <row r="34" spans="1:40" x14ac:dyDescent="0.25">
      <c r="A34">
        <v>1879115175</v>
      </c>
      <c r="B34">
        <v>24</v>
      </c>
      <c r="C34" t="s">
        <v>478</v>
      </c>
      <c r="D34" t="s">
        <v>33</v>
      </c>
      <c r="E34">
        <v>2000</v>
      </c>
      <c r="F34" t="s">
        <v>479</v>
      </c>
      <c r="G34">
        <v>10</v>
      </c>
      <c r="H34">
        <v>700</v>
      </c>
      <c r="I34" t="s">
        <v>88</v>
      </c>
      <c r="J34" t="s">
        <v>480</v>
      </c>
      <c r="K34" t="s">
        <v>516</v>
      </c>
      <c r="L34">
        <v>1</v>
      </c>
      <c r="M34">
        <v>30</v>
      </c>
      <c r="P34" t="str">
        <f t="shared" si="8"/>
        <v>[33] = {["ID"] = 1879115175; }; -- Leaders of the Invasion (Advanced)</v>
      </c>
      <c r="Q34" s="1" t="str">
        <f t="shared" si="9"/>
        <v>[33] = {["ID"] = 1879115175; ["SAVE_INDEX"] = 24; ["TYPE"] = 4; ["VXP"] = 2000; ["LP"] = 10; ["REP"] =  700; ["FACTION"] = 10; ["TIER"] = 1; ["MIN_LVL"] = "30"; ["NAME"] = { ["EN"] = "Leaders of the Invasion (Advanced)"; }; ["LORE"] = { ["EN"] = "Defeat the leaders of the Angmarim invasion within Annúminas."; }; ["SUMMARY"] = { ["EN"] = "Defeat the 5 leaders in the 3 instances"; }; ["TITLE"] = { ["EN"] = "Protector of Annúminas"; }; };</v>
      </c>
      <c r="R34">
        <f t="shared" si="10"/>
        <v>33</v>
      </c>
      <c r="S34" t="str">
        <f t="shared" si="11"/>
        <v>[33] = {</v>
      </c>
      <c r="T34" t="str">
        <f t="shared" si="1"/>
        <v xml:space="preserve">["ID"] = 1879115175; </v>
      </c>
      <c r="U34" t="str">
        <f t="shared" si="12"/>
        <v xml:space="preserve">["ID"] = 1879115175; </v>
      </c>
      <c r="V34" t="str">
        <f t="shared" si="13"/>
        <v/>
      </c>
      <c r="W34" s="1" t="str">
        <f t="shared" si="2"/>
        <v xml:space="preserve">["SAVE_INDEX"] = 24; </v>
      </c>
      <c r="X34">
        <f>VLOOKUP(D34,Type!A$2:B$14,2,FALSE)</f>
        <v>4</v>
      </c>
      <c r="Y34" t="str">
        <f t="shared" si="14"/>
        <v xml:space="preserve">["TYPE"] = 4; </v>
      </c>
      <c r="Z34" t="str">
        <f t="shared" si="4"/>
        <v>2000</v>
      </c>
      <c r="AA34" t="str">
        <f t="shared" si="15"/>
        <v xml:space="preserve">["VXP"] = 2000; </v>
      </c>
      <c r="AB34" t="str">
        <f t="shared" si="5"/>
        <v>10</v>
      </c>
      <c r="AC34" t="str">
        <f t="shared" si="16"/>
        <v xml:space="preserve">["LP"] = 10; </v>
      </c>
      <c r="AD34" t="str">
        <f t="shared" si="6"/>
        <v>700</v>
      </c>
      <c r="AE34" t="str">
        <f t="shared" si="17"/>
        <v xml:space="preserve">["REP"] =  700; </v>
      </c>
      <c r="AF34">
        <f>VLOOKUP(I34,Faction!A$2:B$84,2,FALSE)</f>
        <v>10</v>
      </c>
      <c r="AG34" t="str">
        <f t="shared" si="18"/>
        <v xml:space="preserve">["FACTION"] = 10; </v>
      </c>
      <c r="AH34" t="str">
        <f t="shared" si="19"/>
        <v xml:space="preserve">["TIER"] = 1; </v>
      </c>
      <c r="AI34" t="str">
        <f t="shared" si="20"/>
        <v xml:space="preserve">["MIN_LVL"] = "30"; </v>
      </c>
      <c r="AJ34" t="str">
        <f t="shared" si="21"/>
        <v xml:space="preserve">["NAME"] = { ["EN"] = "Leaders of the Invasion (Advanced)"; }; </v>
      </c>
      <c r="AK34" t="str">
        <f t="shared" si="22"/>
        <v xml:space="preserve">["LORE"] = { ["EN"] = "Defeat the leaders of the Angmarim invasion within Annúminas."; }; </v>
      </c>
      <c r="AL34" t="str">
        <f t="shared" si="23"/>
        <v xml:space="preserve">["SUMMARY"] = { ["EN"] = "Defeat the 5 leaders in the 3 instances"; }; </v>
      </c>
      <c r="AM34" t="str">
        <f t="shared" si="24"/>
        <v xml:space="preserve">["TITLE"] = { ["EN"] = "Protector of Annúminas"; }; </v>
      </c>
      <c r="AN34" t="str">
        <f t="shared" si="25"/>
        <v>};</v>
      </c>
    </row>
    <row r="35" spans="1:40" x14ac:dyDescent="0.25">
      <c r="A35">
        <v>1879115174</v>
      </c>
      <c r="B35">
        <v>25</v>
      </c>
      <c r="C35" t="s">
        <v>475</v>
      </c>
      <c r="D35" t="s">
        <v>33</v>
      </c>
      <c r="F35" t="s">
        <v>476</v>
      </c>
      <c r="G35">
        <v>5</v>
      </c>
      <c r="H35">
        <v>700</v>
      </c>
      <c r="I35" t="s">
        <v>88</v>
      </c>
      <c r="J35" t="s">
        <v>477</v>
      </c>
      <c r="K35" t="s">
        <v>516</v>
      </c>
      <c r="L35">
        <v>2</v>
      </c>
      <c r="M35">
        <v>30</v>
      </c>
      <c r="P35" t="str">
        <f t="shared" si="8"/>
        <v>[34] = {["ID"] = 1879115174; }; -- Leaders of the Invasion</v>
      </c>
      <c r="Q35" s="1" t="str">
        <f t="shared" si="9"/>
        <v>[34] = {["ID"] = 1879115174; ["SAVE_INDEX"] = 25; ["TYPE"] = 4; ["VXP"] =    0; ["LP"] =  5; ["REP"] =  700; ["FACTION"] = 10; ["TIER"] = 2; ["MIN_LVL"] = "30"; ["NAME"] = { ["EN"] = "Leaders of the Invasion"; }; ["LORE"] = { ["EN"] = "Defeat the leaders of the Angmarim invasion within Annúminas."; }; ["SUMMARY"] = { ["EN"] = "Defeat the 5 Angmarim leaders in Annúminas"; }; ["TITLE"] = { ["EN"] = "Defender of Annúminas"; }; };</v>
      </c>
      <c r="R35">
        <f t="shared" si="10"/>
        <v>34</v>
      </c>
      <c r="S35" t="str">
        <f t="shared" si="11"/>
        <v>[34] = {</v>
      </c>
      <c r="T35" t="str">
        <f t="shared" si="1"/>
        <v xml:space="preserve">["ID"] = 1879115174; </v>
      </c>
      <c r="U35" t="str">
        <f t="shared" si="12"/>
        <v xml:space="preserve">["ID"] = 1879115174; </v>
      </c>
      <c r="V35" t="str">
        <f t="shared" si="13"/>
        <v/>
      </c>
      <c r="W35" s="1" t="str">
        <f t="shared" si="2"/>
        <v xml:space="preserve">["SAVE_INDEX"] = 25; </v>
      </c>
      <c r="X35">
        <f>VLOOKUP(D35,Type!A$2:B$14,2,FALSE)</f>
        <v>4</v>
      </c>
      <c r="Y35" t="str">
        <f t="shared" si="14"/>
        <v xml:space="preserve">["TYPE"] = 4; </v>
      </c>
      <c r="Z35" t="str">
        <f t="shared" si="4"/>
        <v>0</v>
      </c>
      <c r="AA35" t="str">
        <f t="shared" si="15"/>
        <v xml:space="preserve">["VXP"] =    0; </v>
      </c>
      <c r="AB35" t="str">
        <f t="shared" si="5"/>
        <v>5</v>
      </c>
      <c r="AC35" t="str">
        <f t="shared" si="16"/>
        <v xml:space="preserve">["LP"] =  5; </v>
      </c>
      <c r="AD35" t="str">
        <f t="shared" si="6"/>
        <v>700</v>
      </c>
      <c r="AE35" t="str">
        <f t="shared" si="17"/>
        <v xml:space="preserve">["REP"] =  700; </v>
      </c>
      <c r="AF35">
        <f>VLOOKUP(I35,Faction!A$2:B$84,2,FALSE)</f>
        <v>10</v>
      </c>
      <c r="AG35" t="str">
        <f t="shared" si="18"/>
        <v xml:space="preserve">["FACTION"] = 10; </v>
      </c>
      <c r="AH35" t="str">
        <f t="shared" si="19"/>
        <v xml:space="preserve">["TIER"] = 2; </v>
      </c>
      <c r="AI35" t="str">
        <f t="shared" si="20"/>
        <v xml:space="preserve">["MIN_LVL"] = "30"; </v>
      </c>
      <c r="AJ35" t="str">
        <f t="shared" si="21"/>
        <v xml:space="preserve">["NAME"] = { ["EN"] = "Leaders of the Invasion"; }; </v>
      </c>
      <c r="AK35" t="str">
        <f t="shared" si="22"/>
        <v xml:space="preserve">["LORE"] = { ["EN"] = "Defeat the leaders of the Angmarim invasion within Annúminas."; }; </v>
      </c>
      <c r="AL35" t="str">
        <f t="shared" si="23"/>
        <v xml:space="preserve">["SUMMARY"] = { ["EN"] = "Defeat the 5 Angmarim leaders in Annúminas"; }; </v>
      </c>
      <c r="AM35" t="str">
        <f t="shared" si="24"/>
        <v xml:space="preserve">["TITLE"] = { ["EN"] = "Defender of Annúminas"; }; </v>
      </c>
      <c r="AN35" t="str">
        <f t="shared" si="25"/>
        <v>};</v>
      </c>
    </row>
    <row r="36" spans="1:40" x14ac:dyDescent="0.25">
      <c r="A36">
        <v>1879325772</v>
      </c>
      <c r="B36">
        <v>35</v>
      </c>
      <c r="C36" t="s">
        <v>525</v>
      </c>
      <c r="D36" t="s">
        <v>69</v>
      </c>
      <c r="E36">
        <v>2000</v>
      </c>
      <c r="F36" t="s">
        <v>1260</v>
      </c>
      <c r="G36">
        <v>5</v>
      </c>
      <c r="H36">
        <v>900</v>
      </c>
      <c r="I36" t="s">
        <v>88</v>
      </c>
      <c r="J36" t="s">
        <v>450</v>
      </c>
      <c r="K36" t="s">
        <v>509</v>
      </c>
      <c r="L36">
        <v>0</v>
      </c>
      <c r="M36">
        <v>90</v>
      </c>
      <c r="P36" t="str">
        <f t="shared" si="8"/>
        <v>[35] = {["ID"] = 1879325772; }; -- Roving Threats: Evendim's Roving Enemies</v>
      </c>
      <c r="Q36" s="1" t="str">
        <f t="shared" si="9"/>
        <v>[35] = {["ID"] = 1879325772; ["SAVE_INDEX"] = 35; ["TYPE"] = 6; ["VXP"] = 2000; ["LP"] =  5; ["REP"] =  900; ["FACTION"] = 10; ["TIER"] = 0; ["MIN_LVL"] = "90"; ["NAME"] = { ["EN"] = "Roving Threats: Evendim's Roving Enemies"; }; ["LORE"] = { ["EN"] = "Strong enemies still roam in Evendim."; }; ["SUMMARY"] = { ["EN"] = "Complete 3 Roving Threat quests in Evendim"; }; ["TITLE"] = { ["EN"] = "Roving Defender of Evendim"; }; };</v>
      </c>
      <c r="R36">
        <f t="shared" si="10"/>
        <v>35</v>
      </c>
      <c r="S36" t="str">
        <f t="shared" si="11"/>
        <v>[35] = {</v>
      </c>
      <c r="T36" t="str">
        <f t="shared" si="1"/>
        <v xml:space="preserve">["ID"] = 1879325772; </v>
      </c>
      <c r="U36" t="str">
        <f t="shared" si="12"/>
        <v xml:space="preserve">["ID"] = 1879325772; </v>
      </c>
      <c r="V36" t="str">
        <f t="shared" si="13"/>
        <v/>
      </c>
      <c r="W36" s="1" t="str">
        <f t="shared" si="2"/>
        <v xml:space="preserve">["SAVE_INDEX"] = 35; </v>
      </c>
      <c r="X36">
        <f>VLOOKUP(D36,Type!A$2:B$14,2,FALSE)</f>
        <v>6</v>
      </c>
      <c r="Y36" t="str">
        <f t="shared" si="14"/>
        <v xml:space="preserve">["TYPE"] = 6; </v>
      </c>
      <c r="Z36" t="str">
        <f t="shared" si="4"/>
        <v>2000</v>
      </c>
      <c r="AA36" t="str">
        <f t="shared" si="15"/>
        <v xml:space="preserve">["VXP"] = 2000; </v>
      </c>
      <c r="AB36" t="str">
        <f t="shared" si="5"/>
        <v>5</v>
      </c>
      <c r="AC36" t="str">
        <f t="shared" si="16"/>
        <v xml:space="preserve">["LP"] =  5; </v>
      </c>
      <c r="AD36" t="str">
        <f t="shared" si="6"/>
        <v>900</v>
      </c>
      <c r="AE36" t="str">
        <f t="shared" si="17"/>
        <v xml:space="preserve">["REP"] =  900; </v>
      </c>
      <c r="AF36">
        <f>VLOOKUP(I36,Faction!A$2:B$84,2,FALSE)</f>
        <v>10</v>
      </c>
      <c r="AG36" t="str">
        <f t="shared" si="18"/>
        <v xml:space="preserve">["FACTION"] = 10; </v>
      </c>
      <c r="AH36" t="str">
        <f t="shared" si="19"/>
        <v xml:space="preserve">["TIER"] = 0; </v>
      </c>
      <c r="AI36" t="str">
        <f t="shared" si="20"/>
        <v xml:space="preserve">["MIN_LVL"] = "90"; </v>
      </c>
      <c r="AJ36" t="str">
        <f t="shared" si="21"/>
        <v xml:space="preserve">["NAME"] = { ["EN"] = "Roving Threats: Evendim's Roving Enemies"; }; </v>
      </c>
      <c r="AK36" t="str">
        <f t="shared" si="22"/>
        <v xml:space="preserve">["LORE"] = { ["EN"] = "Strong enemies still roam in Evendim."; }; </v>
      </c>
      <c r="AL36" t="str">
        <f t="shared" si="23"/>
        <v xml:space="preserve">["SUMMARY"] = { ["EN"] = "Complete 3 Roving Threat quests in Evendim"; }; </v>
      </c>
      <c r="AM36" t="str">
        <f t="shared" si="24"/>
        <v xml:space="preserve">["TITLE"] = { ["EN"] = "Roving Defender of Evendim"; }; </v>
      </c>
      <c r="AN36" t="str">
        <f t="shared" si="25"/>
        <v>};</v>
      </c>
    </row>
    <row r="37" spans="1:40" x14ac:dyDescent="0.25">
      <c r="A37">
        <v>1879325781</v>
      </c>
      <c r="B37">
        <v>36</v>
      </c>
      <c r="C37" t="s">
        <v>524</v>
      </c>
      <c r="D37" t="s">
        <v>17</v>
      </c>
      <c r="E37">
        <v>2000</v>
      </c>
      <c r="F37" t="s">
        <v>442</v>
      </c>
      <c r="G37">
        <v>10</v>
      </c>
      <c r="H37">
        <v>900</v>
      </c>
      <c r="I37" t="s">
        <v>88</v>
      </c>
      <c r="J37" t="s">
        <v>443</v>
      </c>
      <c r="K37" t="s">
        <v>1125</v>
      </c>
      <c r="L37">
        <v>0</v>
      </c>
      <c r="M37">
        <v>90</v>
      </c>
      <c r="P37" t="str">
        <f t="shared" si="8"/>
        <v>[36] = {["ID"] = 1879325781; }; -- Treasure of Evendim</v>
      </c>
      <c r="Q37" s="1" t="str">
        <f t="shared" si="9"/>
        <v>[36] = {["ID"] = 1879325781; ["SAVE_INDEX"] = 36; ["TYPE"] = 3; ["VXP"] = 2000; ["LP"] = 10; ["REP"] =  900; ["FACTION"] = 10; ["TIER"] = 0; ["MIN_LVL"] = "90"; ["NAME"] = { ["EN"] = "Treasure of Evendim"; }; ["LORE"] = { ["EN"] = "Find ancient treasure in Evendim."; }; ["SUMMARY"] = { ["EN"] = "Find 12 ancient treasures in Evendim"; }; ["TITLE"] = { ["EN"] = "Treasure Seeker of Evendim"; }; };</v>
      </c>
      <c r="R37">
        <f t="shared" si="10"/>
        <v>36</v>
      </c>
      <c r="S37" t="str">
        <f t="shared" si="11"/>
        <v>[36] = {</v>
      </c>
      <c r="T37" t="str">
        <f t="shared" si="1"/>
        <v xml:space="preserve">["ID"] = 1879325781; </v>
      </c>
      <c r="U37" t="str">
        <f t="shared" si="12"/>
        <v xml:space="preserve">["ID"] = 1879325781; </v>
      </c>
      <c r="V37" t="str">
        <f t="shared" si="13"/>
        <v/>
      </c>
      <c r="W37" s="1" t="str">
        <f t="shared" si="2"/>
        <v xml:space="preserve">["SAVE_INDEX"] = 36; </v>
      </c>
      <c r="X37">
        <f>VLOOKUP(D37,Type!A$2:B$14,2,FALSE)</f>
        <v>3</v>
      </c>
      <c r="Y37" t="str">
        <f t="shared" si="14"/>
        <v xml:space="preserve">["TYPE"] = 3; </v>
      </c>
      <c r="Z37" t="str">
        <f t="shared" si="4"/>
        <v>2000</v>
      </c>
      <c r="AA37" t="str">
        <f t="shared" si="15"/>
        <v xml:space="preserve">["VXP"] = 2000; </v>
      </c>
      <c r="AB37" t="str">
        <f t="shared" si="5"/>
        <v>10</v>
      </c>
      <c r="AC37" t="str">
        <f t="shared" si="16"/>
        <v xml:space="preserve">["LP"] = 10; </v>
      </c>
      <c r="AD37" t="str">
        <f t="shared" si="6"/>
        <v>900</v>
      </c>
      <c r="AE37" t="str">
        <f t="shared" si="17"/>
        <v xml:space="preserve">["REP"] =  900; </v>
      </c>
      <c r="AF37">
        <f>VLOOKUP(I37,Faction!A$2:B$84,2,FALSE)</f>
        <v>10</v>
      </c>
      <c r="AG37" t="str">
        <f t="shared" si="18"/>
        <v xml:space="preserve">["FACTION"] = 10; </v>
      </c>
      <c r="AH37" t="str">
        <f t="shared" si="19"/>
        <v xml:space="preserve">["TIER"] = 0; </v>
      </c>
      <c r="AI37" t="str">
        <f t="shared" si="20"/>
        <v xml:space="preserve">["MIN_LVL"] = "90"; </v>
      </c>
      <c r="AJ37" t="str">
        <f t="shared" si="21"/>
        <v xml:space="preserve">["NAME"] = { ["EN"] = "Treasure of Evendim"; }; </v>
      </c>
      <c r="AK37" t="str">
        <f t="shared" si="22"/>
        <v xml:space="preserve">["LORE"] = { ["EN"] = "Find ancient treasure in Evendim."; }; </v>
      </c>
      <c r="AL37" t="str">
        <f t="shared" si="23"/>
        <v xml:space="preserve">["SUMMARY"] = { ["EN"] = "Find 12 ancient treasures in Evendim"; }; </v>
      </c>
      <c r="AM37" t="str">
        <f t="shared" si="24"/>
        <v xml:space="preserve">["TITLE"] = { ["EN"] = "Treasure Seeker of Evendim"; }; </v>
      </c>
      <c r="AN37" t="str">
        <f t="shared" si="25"/>
        <v>};</v>
      </c>
    </row>
    <row r="38" spans="1:40" x14ac:dyDescent="0.25">
      <c r="W38" s="1"/>
    </row>
    <row r="39" spans="1:40" x14ac:dyDescent="0.25">
      <c r="W39" s="1"/>
    </row>
    <row r="40" spans="1:40" x14ac:dyDescent="0.25">
      <c r="W40" s="1"/>
    </row>
    <row r="41" spans="1:40" x14ac:dyDescent="0.25">
      <c r="W41" s="1"/>
    </row>
    <row r="42" spans="1:40" x14ac:dyDescent="0.25">
      <c r="W42" s="1"/>
    </row>
    <row r="43" spans="1:40" x14ac:dyDescent="0.25">
      <c r="W43" s="1"/>
    </row>
    <row r="44" spans="1:40" x14ac:dyDescent="0.25">
      <c r="W44" s="1"/>
    </row>
    <row r="45" spans="1:40" x14ac:dyDescent="0.25">
      <c r="W45" s="1"/>
    </row>
    <row r="46" spans="1:40" x14ac:dyDescent="0.25">
      <c r="W46" s="1"/>
    </row>
    <row r="47" spans="1:40" x14ac:dyDescent="0.25">
      <c r="W47" s="1"/>
    </row>
    <row r="48" spans="1:40" x14ac:dyDescent="0.25">
      <c r="W48" s="1"/>
    </row>
    <row r="49" spans="23:23" x14ac:dyDescent="0.25">
      <c r="W49" s="1"/>
    </row>
    <row r="50" spans="23:23" x14ac:dyDescent="0.25">
      <c r="W50" s="1"/>
    </row>
    <row r="51" spans="23:23" x14ac:dyDescent="0.25">
      <c r="W51" s="1"/>
    </row>
    <row r="52" spans="23:23" x14ac:dyDescent="0.25">
      <c r="W52" s="1"/>
    </row>
    <row r="53" spans="23:23" x14ac:dyDescent="0.25">
      <c r="W53" s="1"/>
    </row>
    <row r="54" spans="23:23" x14ac:dyDescent="0.25">
      <c r="W54" s="1"/>
    </row>
    <row r="55" spans="23:23" x14ac:dyDescent="0.25">
      <c r="W55" s="1"/>
    </row>
    <row r="56" spans="23:23" x14ac:dyDescent="0.25">
      <c r="W56" s="1"/>
    </row>
    <row r="57" spans="23:23" x14ac:dyDescent="0.25">
      <c r="W57" s="1"/>
    </row>
    <row r="58" spans="23:23" x14ac:dyDescent="0.25">
      <c r="W58" s="1"/>
    </row>
    <row r="59" spans="23:23" x14ac:dyDescent="0.25">
      <c r="W59" s="1"/>
    </row>
    <row r="60" spans="23:23" x14ac:dyDescent="0.25">
      <c r="W60" s="1"/>
    </row>
    <row r="61" spans="23:23" x14ac:dyDescent="0.25">
      <c r="W61" s="1"/>
    </row>
    <row r="62" spans="23:23" x14ac:dyDescent="0.25">
      <c r="W62" s="1"/>
    </row>
    <row r="63" spans="23:23" x14ac:dyDescent="0.25">
      <c r="W63" s="1"/>
    </row>
    <row r="64" spans="23:23" x14ac:dyDescent="0.25">
      <c r="W64" s="1"/>
    </row>
    <row r="65" spans="23:23" x14ac:dyDescent="0.25">
      <c r="W65" s="1"/>
    </row>
    <row r="66" spans="23:23" x14ac:dyDescent="0.25">
      <c r="W66" s="1"/>
    </row>
    <row r="67" spans="23:23" x14ac:dyDescent="0.25">
      <c r="W67" s="1"/>
    </row>
    <row r="68" spans="23:23" x14ac:dyDescent="0.25">
      <c r="W68" s="1"/>
    </row>
    <row r="69" spans="23:23" x14ac:dyDescent="0.25">
      <c r="W69" s="1"/>
    </row>
    <row r="70" spans="23:23" x14ac:dyDescent="0.25">
      <c r="W70" s="1"/>
    </row>
    <row r="71" spans="23:23" x14ac:dyDescent="0.25">
      <c r="W71" s="1"/>
    </row>
    <row r="72" spans="23:23" x14ac:dyDescent="0.25">
      <c r="W72" s="1"/>
    </row>
    <row r="73" spans="23:23" x14ac:dyDescent="0.25">
      <c r="W73" s="1"/>
    </row>
    <row r="74" spans="23:23" x14ac:dyDescent="0.25">
      <c r="W74" s="1"/>
    </row>
    <row r="75" spans="23:23" x14ac:dyDescent="0.25">
      <c r="W75" s="1"/>
    </row>
    <row r="76" spans="23:23" x14ac:dyDescent="0.25">
      <c r="W76" s="1"/>
    </row>
    <row r="77" spans="23:23" x14ac:dyDescent="0.25">
      <c r="W77" s="1"/>
    </row>
    <row r="78" spans="23:23" x14ac:dyDescent="0.25">
      <c r="W78" s="1"/>
    </row>
    <row r="79" spans="23:23" x14ac:dyDescent="0.25">
      <c r="W79" s="1"/>
    </row>
    <row r="80" spans="23:23" x14ac:dyDescent="0.25">
      <c r="W80" s="1"/>
    </row>
    <row r="81" spans="23:23" x14ac:dyDescent="0.25">
      <c r="W81" s="1"/>
    </row>
    <row r="82" spans="23:23" x14ac:dyDescent="0.25">
      <c r="W82" s="1"/>
    </row>
    <row r="83" spans="23:23" x14ac:dyDescent="0.25">
      <c r="W83" s="1"/>
    </row>
    <row r="84" spans="23:23" x14ac:dyDescent="0.25">
      <c r="W84" s="1"/>
    </row>
    <row r="85" spans="23:23" x14ac:dyDescent="0.25">
      <c r="W85" s="1"/>
    </row>
    <row r="86" spans="23:23" x14ac:dyDescent="0.25">
      <c r="W86" s="1"/>
    </row>
    <row r="87" spans="23:23" x14ac:dyDescent="0.25">
      <c r="W87" s="1"/>
    </row>
    <row r="88" spans="23:23" x14ac:dyDescent="0.25">
      <c r="W88" s="1"/>
    </row>
    <row r="89" spans="23:23" x14ac:dyDescent="0.25">
      <c r="W89" s="1"/>
    </row>
    <row r="90" spans="23:23" x14ac:dyDescent="0.25">
      <c r="W90" s="1"/>
    </row>
    <row r="91" spans="23:23" x14ac:dyDescent="0.25">
      <c r="W91" s="1"/>
    </row>
    <row r="92" spans="23:23" x14ac:dyDescent="0.25">
      <c r="W92" s="1"/>
    </row>
    <row r="93" spans="23:23" x14ac:dyDescent="0.25">
      <c r="W93" s="1"/>
    </row>
    <row r="94" spans="23:23" x14ac:dyDescent="0.25">
      <c r="W94" s="1"/>
    </row>
    <row r="95" spans="23:23" x14ac:dyDescent="0.25">
      <c r="W95" s="1"/>
    </row>
    <row r="96" spans="23:23" x14ac:dyDescent="0.25">
      <c r="W96" s="1"/>
    </row>
    <row r="97" spans="23:23" x14ac:dyDescent="0.25">
      <c r="W97" s="1"/>
    </row>
    <row r="98" spans="23:23" x14ac:dyDescent="0.25">
      <c r="W98" s="1"/>
    </row>
    <row r="99" spans="23:23" x14ac:dyDescent="0.25">
      <c r="W99" s="1"/>
    </row>
    <row r="100" spans="23:23" x14ac:dyDescent="0.25">
      <c r="W100" s="1"/>
    </row>
    <row r="101" spans="23:23" x14ac:dyDescent="0.25">
      <c r="W101" s="1"/>
    </row>
    <row r="102" spans="23:23" x14ac:dyDescent="0.25">
      <c r="W102" s="1"/>
    </row>
    <row r="103" spans="23:23" x14ac:dyDescent="0.25">
      <c r="W103" s="1"/>
    </row>
    <row r="104" spans="23:23" x14ac:dyDescent="0.25">
      <c r="W104" s="1"/>
    </row>
    <row r="105" spans="23:23" x14ac:dyDescent="0.25">
      <c r="W105" s="1"/>
    </row>
    <row r="106" spans="23:23" x14ac:dyDescent="0.25">
      <c r="W106" s="1"/>
    </row>
    <row r="107" spans="23:23" x14ac:dyDescent="0.25">
      <c r="W107" s="1"/>
    </row>
    <row r="108" spans="23:23" x14ac:dyDescent="0.25">
      <c r="W108" s="1"/>
    </row>
    <row r="109" spans="23:23" x14ac:dyDescent="0.25">
      <c r="W109" s="1"/>
    </row>
    <row r="110" spans="23:23" x14ac:dyDescent="0.25">
      <c r="W110" s="1"/>
    </row>
    <row r="111" spans="23:23" x14ac:dyDescent="0.25">
      <c r="W111" s="1"/>
    </row>
    <row r="112" spans="23:23" x14ac:dyDescent="0.25">
      <c r="W112" s="1"/>
    </row>
    <row r="113" spans="23:23" x14ac:dyDescent="0.25">
      <c r="W113" s="1"/>
    </row>
    <row r="114" spans="23:23" x14ac:dyDescent="0.25">
      <c r="W114" s="1"/>
    </row>
    <row r="115" spans="23:23" x14ac:dyDescent="0.25">
      <c r="W115" s="1"/>
    </row>
    <row r="116" spans="23:23" x14ac:dyDescent="0.25">
      <c r="W116" s="1"/>
    </row>
    <row r="117" spans="23:23" x14ac:dyDescent="0.25">
      <c r="W117" s="1"/>
    </row>
    <row r="118" spans="23:23" x14ac:dyDescent="0.25">
      <c r="W118" s="1"/>
    </row>
    <row r="119" spans="23:23" x14ac:dyDescent="0.25">
      <c r="W119" s="1"/>
    </row>
    <row r="120" spans="23:23" x14ac:dyDescent="0.25">
      <c r="W120" s="1"/>
    </row>
    <row r="121" spans="23:23" x14ac:dyDescent="0.25">
      <c r="W121" s="1"/>
    </row>
    <row r="122" spans="23:23" x14ac:dyDescent="0.25">
      <c r="W122" s="1"/>
    </row>
    <row r="123" spans="23:23" x14ac:dyDescent="0.25">
      <c r="W123" s="1"/>
    </row>
    <row r="124" spans="23:23" x14ac:dyDescent="0.25">
      <c r="W124" s="1"/>
    </row>
    <row r="125" spans="23:23" x14ac:dyDescent="0.25">
      <c r="W125" s="1"/>
    </row>
    <row r="126" spans="23:23" x14ac:dyDescent="0.25">
      <c r="W126" s="1"/>
    </row>
    <row r="127" spans="23:23" x14ac:dyDescent="0.25">
      <c r="W127" s="1"/>
    </row>
    <row r="128" spans="23:23" x14ac:dyDescent="0.25">
      <c r="W128" s="1"/>
    </row>
    <row r="129" spans="23:23" x14ac:dyDescent="0.25">
      <c r="W129" s="1"/>
    </row>
    <row r="130" spans="23:23" x14ac:dyDescent="0.25">
      <c r="W130" s="1"/>
    </row>
    <row r="131" spans="23:23" x14ac:dyDescent="0.25">
      <c r="W131" s="1"/>
    </row>
    <row r="132" spans="23:23" x14ac:dyDescent="0.25">
      <c r="W132" s="1"/>
    </row>
    <row r="133" spans="23:23" x14ac:dyDescent="0.25">
      <c r="W133" s="1"/>
    </row>
    <row r="134" spans="23:23" x14ac:dyDescent="0.25">
      <c r="W134" s="1"/>
    </row>
    <row r="135" spans="23:23" x14ac:dyDescent="0.25">
      <c r="W135" s="1"/>
    </row>
    <row r="136" spans="23:23" x14ac:dyDescent="0.25">
      <c r="W136" s="1"/>
    </row>
    <row r="137" spans="23:23" x14ac:dyDescent="0.25">
      <c r="W137" s="1"/>
    </row>
    <row r="138" spans="23:23" x14ac:dyDescent="0.25">
      <c r="W138" s="1"/>
    </row>
    <row r="139" spans="23:23" x14ac:dyDescent="0.25">
      <c r="W139" s="1"/>
    </row>
    <row r="140" spans="23:23" x14ac:dyDescent="0.25">
      <c r="W140" s="1"/>
    </row>
    <row r="141" spans="23:23" x14ac:dyDescent="0.25">
      <c r="W141" s="1"/>
    </row>
    <row r="142" spans="23:23" x14ac:dyDescent="0.25">
      <c r="W142" s="1"/>
    </row>
    <row r="143" spans="23:23" x14ac:dyDescent="0.25">
      <c r="W143" s="1"/>
    </row>
    <row r="144" spans="23:23" x14ac:dyDescent="0.25">
      <c r="W144" s="1"/>
    </row>
    <row r="145" spans="23:23" x14ac:dyDescent="0.25">
      <c r="W145" s="1"/>
    </row>
    <row r="146" spans="23:23" x14ac:dyDescent="0.25">
      <c r="W146" s="1"/>
    </row>
    <row r="147" spans="23:23" x14ac:dyDescent="0.25">
      <c r="W147" s="1"/>
    </row>
    <row r="148" spans="23:23" x14ac:dyDescent="0.25">
      <c r="W148" s="1"/>
    </row>
    <row r="149" spans="23:23" x14ac:dyDescent="0.25">
      <c r="W149" s="1"/>
    </row>
    <row r="150" spans="23:23" x14ac:dyDescent="0.25">
      <c r="W150" s="1"/>
    </row>
    <row r="151" spans="23:23" x14ac:dyDescent="0.25">
      <c r="W151" s="1"/>
    </row>
    <row r="152" spans="23:23" x14ac:dyDescent="0.25">
      <c r="W152" s="1"/>
    </row>
    <row r="153" spans="23:23" x14ac:dyDescent="0.25">
      <c r="W153" s="1"/>
    </row>
    <row r="154" spans="23:23" x14ac:dyDescent="0.25">
      <c r="W154" s="1"/>
    </row>
    <row r="155" spans="23:23" x14ac:dyDescent="0.25">
      <c r="W155" s="1"/>
    </row>
    <row r="156" spans="23:23" x14ac:dyDescent="0.25">
      <c r="W156" s="1"/>
    </row>
    <row r="157" spans="23:23" x14ac:dyDescent="0.25">
      <c r="W157" s="1"/>
    </row>
    <row r="158" spans="23:23" x14ac:dyDescent="0.25">
      <c r="W158" s="1"/>
    </row>
    <row r="159" spans="23:23" x14ac:dyDescent="0.25">
      <c r="W159" s="1"/>
    </row>
    <row r="160" spans="23:23" x14ac:dyDescent="0.25">
      <c r="W160" s="1"/>
    </row>
    <row r="161" spans="23:23" x14ac:dyDescent="0.25">
      <c r="W161" s="1"/>
    </row>
    <row r="162" spans="23:23" x14ac:dyDescent="0.25">
      <c r="W162" s="1"/>
    </row>
    <row r="163" spans="23:23" x14ac:dyDescent="0.25">
      <c r="W163" s="1"/>
    </row>
    <row r="164" spans="23:23" x14ac:dyDescent="0.25">
      <c r="W164" s="1"/>
    </row>
    <row r="165" spans="23:23" x14ac:dyDescent="0.25">
      <c r="W165" s="1"/>
    </row>
    <row r="166" spans="23:23" x14ac:dyDescent="0.25">
      <c r="W166" s="1"/>
    </row>
    <row r="167" spans="23:23" x14ac:dyDescent="0.25">
      <c r="W167" s="1"/>
    </row>
    <row r="168" spans="23:23" x14ac:dyDescent="0.25">
      <c r="W168" s="1"/>
    </row>
    <row r="169" spans="23:23" x14ac:dyDescent="0.25">
      <c r="W169" s="1"/>
    </row>
    <row r="170" spans="23:23" x14ac:dyDescent="0.25">
      <c r="W170" s="1"/>
    </row>
    <row r="171" spans="23:23" x14ac:dyDescent="0.25">
      <c r="W171" s="1"/>
    </row>
    <row r="172" spans="23:23" x14ac:dyDescent="0.25">
      <c r="W172" s="1"/>
    </row>
    <row r="173" spans="23:23" x14ac:dyDescent="0.25">
      <c r="W173" s="1"/>
    </row>
    <row r="174" spans="23:23" x14ac:dyDescent="0.25">
      <c r="W174" s="1"/>
    </row>
    <row r="175" spans="23:23" x14ac:dyDescent="0.25">
      <c r="W175" s="1"/>
    </row>
    <row r="176" spans="23:23" x14ac:dyDescent="0.25">
      <c r="W176" s="1"/>
    </row>
    <row r="177" spans="23:23" x14ac:dyDescent="0.25">
      <c r="W177" s="1"/>
    </row>
    <row r="178" spans="23:23" x14ac:dyDescent="0.25">
      <c r="W178" s="1"/>
    </row>
    <row r="179" spans="23:23" x14ac:dyDescent="0.25">
      <c r="W179" s="1"/>
    </row>
    <row r="180" spans="23:23" x14ac:dyDescent="0.25">
      <c r="W180" s="1"/>
    </row>
    <row r="181" spans="23:23" x14ac:dyDescent="0.25">
      <c r="W181" s="1"/>
    </row>
    <row r="182" spans="23:23" x14ac:dyDescent="0.25">
      <c r="W182" s="1"/>
    </row>
    <row r="183" spans="23:23" x14ac:dyDescent="0.25">
      <c r="W183" s="1"/>
    </row>
    <row r="184" spans="23:23" x14ac:dyDescent="0.25">
      <c r="W184" s="1"/>
    </row>
    <row r="185" spans="23:23" x14ac:dyDescent="0.25">
      <c r="W185" s="1"/>
    </row>
    <row r="186" spans="23:23" x14ac:dyDescent="0.25">
      <c r="W186" s="1"/>
    </row>
    <row r="187" spans="23:23" x14ac:dyDescent="0.25">
      <c r="W187" s="1"/>
    </row>
    <row r="188" spans="23:23" x14ac:dyDescent="0.25">
      <c r="W188" s="1"/>
    </row>
    <row r="189" spans="23:23" x14ac:dyDescent="0.25">
      <c r="W189" s="1"/>
    </row>
    <row r="190" spans="23:23" x14ac:dyDescent="0.25">
      <c r="W190" s="1"/>
    </row>
    <row r="191" spans="23:23" x14ac:dyDescent="0.25">
      <c r="W191" s="1"/>
    </row>
    <row r="192" spans="23:23" x14ac:dyDescent="0.25">
      <c r="W192" s="1"/>
    </row>
    <row r="193" spans="23:23" x14ac:dyDescent="0.25">
      <c r="W193" s="1"/>
    </row>
    <row r="194" spans="23:23" x14ac:dyDescent="0.25">
      <c r="W194" s="1"/>
    </row>
    <row r="195" spans="23:23" x14ac:dyDescent="0.25">
      <c r="W195" s="1"/>
    </row>
    <row r="196" spans="23:23" x14ac:dyDescent="0.25">
      <c r="W196" s="1"/>
    </row>
    <row r="197" spans="23:23" x14ac:dyDescent="0.25">
      <c r="W197" s="1"/>
    </row>
    <row r="198" spans="23:23" x14ac:dyDescent="0.25">
      <c r="W198" s="1"/>
    </row>
    <row r="199" spans="23:23" x14ac:dyDescent="0.25">
      <c r="W199" s="1"/>
    </row>
    <row r="200" spans="23:23" x14ac:dyDescent="0.25">
      <c r="W200" s="1"/>
    </row>
    <row r="201" spans="23:23" x14ac:dyDescent="0.25">
      <c r="W201" s="1"/>
    </row>
    <row r="202" spans="23:23" x14ac:dyDescent="0.25">
      <c r="W202" s="1"/>
    </row>
    <row r="203" spans="23:23" x14ac:dyDescent="0.25">
      <c r="W203" s="1"/>
    </row>
    <row r="204" spans="23:23" x14ac:dyDescent="0.25">
      <c r="W204" s="1"/>
    </row>
    <row r="205" spans="23:23" x14ac:dyDescent="0.25">
      <c r="W205" s="1"/>
    </row>
    <row r="206" spans="23:23" x14ac:dyDescent="0.25">
      <c r="W206" s="1"/>
    </row>
    <row r="207" spans="23:23" x14ac:dyDescent="0.25">
      <c r="W207" s="1"/>
    </row>
    <row r="208" spans="23:23" x14ac:dyDescent="0.25">
      <c r="W208" s="1"/>
    </row>
    <row r="209" spans="23:23" x14ac:dyDescent="0.25">
      <c r="W209" s="1"/>
    </row>
    <row r="210" spans="23:23" x14ac:dyDescent="0.25">
      <c r="W210" s="1"/>
    </row>
    <row r="211" spans="23:23" x14ac:dyDescent="0.25">
      <c r="W211" s="1"/>
    </row>
    <row r="212" spans="23:23" x14ac:dyDescent="0.25">
      <c r="W212" s="1"/>
    </row>
    <row r="213" spans="23:23" x14ac:dyDescent="0.25">
      <c r="W213" s="1"/>
    </row>
    <row r="214" spans="23:23" x14ac:dyDescent="0.25">
      <c r="W214" s="1"/>
    </row>
    <row r="215" spans="23:23" x14ac:dyDescent="0.25">
      <c r="W215" s="1"/>
    </row>
    <row r="216" spans="23:23" x14ac:dyDescent="0.25">
      <c r="W216" s="1"/>
    </row>
    <row r="217" spans="23:23" x14ac:dyDescent="0.25">
      <c r="W217" s="1"/>
    </row>
    <row r="218" spans="23:23" x14ac:dyDescent="0.25">
      <c r="W218" s="1"/>
    </row>
    <row r="219" spans="23:23" x14ac:dyDescent="0.25">
      <c r="W219" s="1"/>
    </row>
    <row r="220" spans="23:23" x14ac:dyDescent="0.25">
      <c r="W220" s="1"/>
    </row>
    <row r="221" spans="23:23" x14ac:dyDescent="0.25">
      <c r="W221" s="1"/>
    </row>
    <row r="222" spans="23:23" x14ac:dyDescent="0.25">
      <c r="W222" s="1"/>
    </row>
    <row r="223" spans="23:23" x14ac:dyDescent="0.25">
      <c r="W223" s="1"/>
    </row>
    <row r="224" spans="23:23" x14ac:dyDescent="0.25">
      <c r="W224" s="1"/>
    </row>
    <row r="225" spans="23:23" x14ac:dyDescent="0.25">
      <c r="W225" s="1"/>
    </row>
    <row r="226" spans="23:23" x14ac:dyDescent="0.25">
      <c r="W226" s="1"/>
    </row>
    <row r="227" spans="23:23" x14ac:dyDescent="0.25">
      <c r="W227" s="1"/>
    </row>
    <row r="228" spans="23:23" x14ac:dyDescent="0.25">
      <c r="W228" s="1"/>
    </row>
    <row r="229" spans="23:23" x14ac:dyDescent="0.25">
      <c r="W229" s="1"/>
    </row>
    <row r="230" spans="23:23" x14ac:dyDescent="0.25">
      <c r="W230" s="1"/>
    </row>
    <row r="231" spans="23:23" x14ac:dyDescent="0.25">
      <c r="W231" s="1"/>
    </row>
    <row r="232" spans="23:23" x14ac:dyDescent="0.25">
      <c r="W232" s="1"/>
    </row>
    <row r="233" spans="23:23" x14ac:dyDescent="0.25">
      <c r="W233" s="1"/>
    </row>
    <row r="234" spans="23:23" x14ac:dyDescent="0.25">
      <c r="W234" s="1"/>
    </row>
    <row r="235" spans="23:23" x14ac:dyDescent="0.25">
      <c r="W235" s="1"/>
    </row>
    <row r="236" spans="23:23" x14ac:dyDescent="0.25">
      <c r="W236" s="1"/>
    </row>
    <row r="237" spans="23:23" x14ac:dyDescent="0.25">
      <c r="W237" s="1"/>
    </row>
    <row r="238" spans="23:23" x14ac:dyDescent="0.25">
      <c r="W238" s="1"/>
    </row>
    <row r="239" spans="23:23" x14ac:dyDescent="0.25">
      <c r="W239" s="1"/>
    </row>
    <row r="240" spans="23:23" x14ac:dyDescent="0.25">
      <c r="W240" s="1"/>
    </row>
    <row r="241" spans="23:23" x14ac:dyDescent="0.25">
      <c r="W241" s="1"/>
    </row>
    <row r="242" spans="23:23" x14ac:dyDescent="0.25">
      <c r="W242" s="1"/>
    </row>
    <row r="243" spans="23:23" x14ac:dyDescent="0.25">
      <c r="W243" s="1"/>
    </row>
    <row r="244" spans="23:23" x14ac:dyDescent="0.25">
      <c r="W244" s="1"/>
    </row>
    <row r="245" spans="23:23" x14ac:dyDescent="0.25">
      <c r="W245" s="1"/>
    </row>
    <row r="246" spans="23:23" x14ac:dyDescent="0.25">
      <c r="W246" s="1"/>
    </row>
    <row r="247" spans="23:23" x14ac:dyDescent="0.25">
      <c r="W247" s="1"/>
    </row>
    <row r="248" spans="23:23" x14ac:dyDescent="0.25">
      <c r="W248" s="1"/>
    </row>
    <row r="249" spans="23:23" x14ac:dyDescent="0.25">
      <c r="W249" s="1"/>
    </row>
    <row r="250" spans="23:23" x14ac:dyDescent="0.25">
      <c r="W250" s="1"/>
    </row>
    <row r="251" spans="23:23" x14ac:dyDescent="0.25">
      <c r="W251" s="1"/>
    </row>
    <row r="252" spans="23:23" x14ac:dyDescent="0.25">
      <c r="W252" s="1"/>
    </row>
    <row r="253" spans="23:23" x14ac:dyDescent="0.25">
      <c r="W253" s="1"/>
    </row>
    <row r="254" spans="23:23" x14ac:dyDescent="0.25">
      <c r="W254" s="1"/>
    </row>
    <row r="255" spans="23:23" x14ac:dyDescent="0.25">
      <c r="W255" s="1"/>
    </row>
    <row r="256" spans="23:23" x14ac:dyDescent="0.25">
      <c r="W256" s="1"/>
    </row>
    <row r="257" spans="23:23" x14ac:dyDescent="0.25">
      <c r="W257" s="1"/>
    </row>
    <row r="258" spans="23:23" x14ac:dyDescent="0.25">
      <c r="W258" s="1"/>
    </row>
    <row r="259" spans="23:23" x14ac:dyDescent="0.25">
      <c r="W259" s="1"/>
    </row>
    <row r="260" spans="23:23" x14ac:dyDescent="0.25">
      <c r="W260" s="1"/>
    </row>
    <row r="261" spans="23:23" x14ac:dyDescent="0.25">
      <c r="W261" s="1"/>
    </row>
    <row r="262" spans="23:23" x14ac:dyDescent="0.25">
      <c r="W262" s="1"/>
    </row>
    <row r="263" spans="23:23" x14ac:dyDescent="0.25">
      <c r="W263" s="1"/>
    </row>
    <row r="264" spans="23:23" x14ac:dyDescent="0.25">
      <c r="W264" s="1"/>
    </row>
    <row r="265" spans="23:23" x14ac:dyDescent="0.25">
      <c r="W265" s="1"/>
    </row>
    <row r="266" spans="23:23" x14ac:dyDescent="0.25">
      <c r="W266" s="1"/>
    </row>
    <row r="267" spans="23:23" x14ac:dyDescent="0.25">
      <c r="W267" s="1"/>
    </row>
    <row r="268" spans="23:23" x14ac:dyDescent="0.25">
      <c r="W268" s="1"/>
    </row>
    <row r="269" spans="23:23" x14ac:dyDescent="0.25">
      <c r="W269" s="1"/>
    </row>
    <row r="270" spans="23:23" x14ac:dyDescent="0.25">
      <c r="W270" s="1"/>
    </row>
    <row r="271" spans="23:23" x14ac:dyDescent="0.25">
      <c r="W271" s="1"/>
    </row>
    <row r="272" spans="23:23" x14ac:dyDescent="0.25">
      <c r="W272" s="1"/>
    </row>
    <row r="273" spans="23:23" x14ac:dyDescent="0.25">
      <c r="W273" s="1"/>
    </row>
    <row r="274" spans="23:23" x14ac:dyDescent="0.25">
      <c r="W274" s="1"/>
    </row>
    <row r="275" spans="23:23" x14ac:dyDescent="0.25">
      <c r="W275" s="1"/>
    </row>
    <row r="276" spans="23:23" x14ac:dyDescent="0.25">
      <c r="W276" s="1"/>
    </row>
    <row r="277" spans="23:23" x14ac:dyDescent="0.25">
      <c r="W277" s="1"/>
    </row>
    <row r="278" spans="23:23" x14ac:dyDescent="0.25">
      <c r="W278" s="1"/>
    </row>
    <row r="279" spans="23:23" x14ac:dyDescent="0.25">
      <c r="W279" s="1"/>
    </row>
    <row r="280" spans="23:23" x14ac:dyDescent="0.25">
      <c r="W280" s="1"/>
    </row>
    <row r="281" spans="23:23" x14ac:dyDescent="0.25">
      <c r="W281" s="1"/>
    </row>
    <row r="282" spans="23:23" x14ac:dyDescent="0.25">
      <c r="W282" s="1"/>
    </row>
    <row r="283" spans="23:23" x14ac:dyDescent="0.25">
      <c r="W283" s="1"/>
    </row>
    <row r="284" spans="23:23" x14ac:dyDescent="0.25">
      <c r="W284" s="1"/>
    </row>
    <row r="285" spans="23:23" x14ac:dyDescent="0.25">
      <c r="W285" s="1"/>
    </row>
    <row r="286" spans="23:23" x14ac:dyDescent="0.25">
      <c r="W286" s="1"/>
    </row>
    <row r="287" spans="23:23" x14ac:dyDescent="0.25">
      <c r="W287" s="1"/>
    </row>
    <row r="288" spans="23:23" x14ac:dyDescent="0.25">
      <c r="W288" s="1"/>
    </row>
    <row r="289" spans="23:23" x14ac:dyDescent="0.25">
      <c r="W289" s="1"/>
    </row>
    <row r="290" spans="23:23" x14ac:dyDescent="0.25">
      <c r="W290" s="1"/>
    </row>
    <row r="291" spans="23:23" x14ac:dyDescent="0.25">
      <c r="W291" s="1"/>
    </row>
  </sheetData>
  <conditionalFormatting sqref="B1">
    <cfRule type="duplicateValues" dxfId="20" priority="3"/>
  </conditionalFormatting>
  <conditionalFormatting sqref="B1:B1048576">
    <cfRule type="duplicateValues" dxfId="19" priority="2"/>
  </conditionalFormatting>
  <conditionalFormatting sqref="N2:N37">
    <cfRule type="duplicateValues" dxfId="18"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2B534-9409-4E79-9806-342D2D2D14FE}">
  <dimension ref="A1:AN291"/>
  <sheetViews>
    <sheetView workbookViewId="0">
      <pane xSplit="3" ySplit="1" topLeftCell="D2" activePane="bottomRight" state="frozen"/>
      <selection pane="topRight" activeCell="C1" sqref="C1"/>
      <selection pane="bottomLeft" activeCell="A2" sqref="A2"/>
      <selection pane="bottomRight" activeCell="D23" sqref="D23"/>
    </sheetView>
  </sheetViews>
  <sheetFormatPr defaultRowHeight="15" x14ac:dyDescent="0.25"/>
  <cols>
    <col min="1" max="1" width="11" bestFit="1" customWidth="1"/>
    <col min="3" max="3" width="32" customWidth="1"/>
    <col min="10" max="10" width="27.42578125" customWidth="1"/>
    <col min="15" max="15" width="12.140625" bestFit="1" customWidth="1"/>
    <col min="16" max="16" width="12.140625" customWidth="1"/>
    <col min="17" max="17" width="19.5703125" customWidth="1"/>
    <col min="23" max="23" width="14" customWidth="1"/>
    <col min="35" max="35" width="18.7109375" bestFit="1" customWidth="1"/>
  </cols>
  <sheetData>
    <row r="1" spans="1:40" x14ac:dyDescent="0.25">
      <c r="A1" t="s">
        <v>1253</v>
      </c>
      <c r="B1" t="s">
        <v>1050</v>
      </c>
      <c r="C1" t="s">
        <v>1074</v>
      </c>
      <c r="D1" t="s">
        <v>0</v>
      </c>
      <c r="E1" t="s">
        <v>1</v>
      </c>
      <c r="F1" t="s">
        <v>403</v>
      </c>
      <c r="G1" t="s">
        <v>2</v>
      </c>
      <c r="H1" t="s">
        <v>3</v>
      </c>
      <c r="I1" t="s">
        <v>4</v>
      </c>
      <c r="J1" t="s">
        <v>156</v>
      </c>
      <c r="K1" t="s">
        <v>7</v>
      </c>
      <c r="L1" t="s">
        <v>5</v>
      </c>
      <c r="M1" t="s">
        <v>1180</v>
      </c>
      <c r="N1" t="s">
        <v>1585</v>
      </c>
      <c r="O1" t="s">
        <v>169</v>
      </c>
      <c r="P1" t="s">
        <v>1587</v>
      </c>
      <c r="Q1" t="s">
        <v>172</v>
      </c>
      <c r="R1" t="s">
        <v>168</v>
      </c>
      <c r="S1" t="s">
        <v>170</v>
      </c>
      <c r="T1" t="s">
        <v>1253</v>
      </c>
      <c r="U1" t="s">
        <v>1586</v>
      </c>
      <c r="V1" t="s">
        <v>1585</v>
      </c>
      <c r="W1" t="s">
        <v>1050</v>
      </c>
      <c r="X1" t="s">
        <v>67</v>
      </c>
      <c r="Y1" t="s">
        <v>76</v>
      </c>
      <c r="Z1" t="s">
        <v>173</v>
      </c>
      <c r="AA1" t="s">
        <v>1</v>
      </c>
      <c r="AB1" t="s">
        <v>174</v>
      </c>
      <c r="AC1" t="s">
        <v>2</v>
      </c>
      <c r="AD1" t="s">
        <v>175</v>
      </c>
      <c r="AE1" t="s">
        <v>3</v>
      </c>
      <c r="AF1" t="s">
        <v>155</v>
      </c>
      <c r="AG1" t="s">
        <v>4</v>
      </c>
      <c r="AH1" t="s">
        <v>5</v>
      </c>
      <c r="AI1" t="s">
        <v>1255</v>
      </c>
      <c r="AJ1" t="s">
        <v>1073</v>
      </c>
      <c r="AK1" t="s">
        <v>1072</v>
      </c>
      <c r="AL1" t="s">
        <v>156</v>
      </c>
      <c r="AM1" t="s">
        <v>6</v>
      </c>
      <c r="AN1" t="s">
        <v>171</v>
      </c>
    </row>
    <row r="2" spans="1:40" x14ac:dyDescent="0.25">
      <c r="A2">
        <v>1879303241</v>
      </c>
      <c r="B2">
        <v>1</v>
      </c>
      <c r="C2" t="s">
        <v>526</v>
      </c>
      <c r="D2" t="s">
        <v>70</v>
      </c>
      <c r="H2">
        <v>1200</v>
      </c>
      <c r="I2" t="s">
        <v>90</v>
      </c>
      <c r="J2" t="s">
        <v>11</v>
      </c>
      <c r="K2" t="s">
        <v>579</v>
      </c>
      <c r="L2">
        <v>0</v>
      </c>
      <c r="M2">
        <v>30</v>
      </c>
      <c r="P2" t="str">
        <f>CONCATENATE(S2,U2,V2,AN2," -- ",C2)</f>
        <v xml:space="preserve"> [1] = {["ID"] = 1879303241; }; -- Deeds of Angmar</v>
      </c>
      <c r="Q2" s="1" t="str">
        <f>CONCATENATE(S2,T2,W2,Y2,AA2,AC2,AE2,AG2,AH2,AI2,AJ2,AK2,AL2,AM2,AN2)</f>
        <v xml:space="preserve"> [1] = {["ID"] = 1879303241; ["SAVE_INDEX"] =  1; ["TYPE"] = 7; ["VXP"] =    0; ["LP"] =  0; ["REP"] = 1200; ["FACTION"] = 12; ["TIER"] = 0; ["MIN_LVL"] = "30"; ["NAME"] = { ["EN"] = "Deeds of Angmar"; }; ["LORE"] = { ["EN"] = "There is much to do while travelling through the lands of Angmar."; }; ["SUMMARY"] = { ["EN"] = "Complete 2 meta deeds and 1 quest deed"; }; };</v>
      </c>
      <c r="R2">
        <f>ROW()-1</f>
        <v>1</v>
      </c>
      <c r="S2" t="str">
        <f t="shared" ref="S2" si="0">CONCATENATE(REPT(" ",2-LEN(R2)),"[",R2,"] = {")</f>
        <v xml:space="preserve"> [1] = {</v>
      </c>
      <c r="T2" t="str">
        <f>IF(LEN(A2)&gt;0,CONCATENATE("[""ID""] = ",A2,"; "),"                     ")</f>
        <v xml:space="preserve">["ID"] = 1879303241; </v>
      </c>
      <c r="U2" t="str">
        <f>IF(LEN(A2)&gt;0,CONCATENATE("[""ID""] = ",A2,"; "),"")</f>
        <v xml:space="preserve">["ID"] = 1879303241; </v>
      </c>
      <c r="V2" t="str">
        <f>IF(LEN(N2)&gt;0,CONCATENATE("[""CAT_ID""] = ",N2,"; "),"")</f>
        <v/>
      </c>
      <c r="W2" s="1" t="str">
        <f>IF(LEN(B2)&gt;0,CONCATENATE("[""SAVE_INDEX""] = ",REPT(" ",2-LEN(B2)),B2,"; "),"")</f>
        <v xml:space="preserve">["SAVE_INDEX"] =  1; </v>
      </c>
      <c r="X2">
        <f>VLOOKUP(D2,Type!A$2:B$14,2,FALSE)</f>
        <v>7</v>
      </c>
      <c r="Y2" t="str">
        <f t="shared" ref="Y2" si="1">CONCATENATE("[""TYPE""] = ",X2,"; ")</f>
        <v xml:space="preserve">["TYPE"] = 7; </v>
      </c>
      <c r="Z2" t="str">
        <f t="shared" ref="Z2" si="2">TEXT(E2,0)</f>
        <v>0</v>
      </c>
      <c r="AA2" t="str">
        <f>CONCATENATE("[""VXP""] = ",REPT(" ",4-LEN(Z2)),TEXT(Z2,"0"),"; ")</f>
        <v xml:space="preserve">["VXP"] =    0; </v>
      </c>
      <c r="AB2" t="str">
        <f>TEXT(G2,0)</f>
        <v>0</v>
      </c>
      <c r="AC2" t="str">
        <f>CONCATENATE("[""LP""] = ",REPT(" ",2-LEN(AB2)),TEXT(AB2,"0"),"; ")</f>
        <v xml:space="preserve">["LP"] =  0; </v>
      </c>
      <c r="AD2" t="str">
        <f>TEXT(H2,0)</f>
        <v>1200</v>
      </c>
      <c r="AE2" t="str">
        <f>CONCATENATE("[""REP""] = ",REPT(" ",4-LEN(AD2)),TEXT(AD2,"0"),"; ")</f>
        <v xml:space="preserve">["REP"] = 1200; </v>
      </c>
      <c r="AF2">
        <f>VLOOKUP(I2,Faction!A$2:B$84,2,FALSE)</f>
        <v>12</v>
      </c>
      <c r="AG2" t="str">
        <f t="shared" ref="AG2" si="3">CONCATENATE("[""FACTION""] = ",TEXT(AF2,"0"),"; ")</f>
        <v xml:space="preserve">["FACTION"] = 12; </v>
      </c>
      <c r="AH2" t="str">
        <f t="shared" ref="AH2" si="4">CONCATENATE("[""TIER""] = ",TEXT(L2,"0"),"; ")</f>
        <v xml:space="preserve">["TIER"] = 0; </v>
      </c>
      <c r="AI2" t="str">
        <f>IF(LEN(M2)&gt;0,CONCATENATE("[""MIN_LVL""] = ",REPT(" ",2-LEN(M2)),"""",M2,"""; "),"                    ")</f>
        <v xml:space="preserve">["MIN_LVL"] = "30"; </v>
      </c>
      <c r="AJ2" t="str">
        <f>CONCATENATE("[""NAME""] = { [""EN""] = """,C2,"""; }; ")</f>
        <v xml:space="preserve">["NAME"] = { ["EN"] = "Deeds of Angmar"; }; </v>
      </c>
      <c r="AK2" t="str">
        <f>CONCATENATE("[""LORE""] = { [""EN""] = """,K2,"""; }; ")</f>
        <v xml:space="preserve">["LORE"] = { ["EN"] = "There is much to do while travelling through the lands of Angmar."; }; </v>
      </c>
      <c r="AL2" t="str">
        <f t="shared" ref="AL2" si="5">CONCATENATE("[""SUMMARY""] = { [""EN""] = """,J2,"""; }; ")</f>
        <v xml:space="preserve">["SUMMARY"] = { ["EN"] = "Complete 2 meta deeds and 1 quest deed"; }; </v>
      </c>
      <c r="AM2" t="str">
        <f>IF(LEN(F2)&gt;0,CONCATENATE("[""TITLE""] = { [""EN""] = """,F2,"""; }; "),"")</f>
        <v/>
      </c>
      <c r="AN2" t="str">
        <f>CONCATENATE("};")</f>
        <v>};</v>
      </c>
    </row>
    <row r="3" spans="1:40" x14ac:dyDescent="0.25">
      <c r="A3">
        <v>1879303239</v>
      </c>
      <c r="B3">
        <v>2</v>
      </c>
      <c r="C3" t="s">
        <v>527</v>
      </c>
      <c r="D3" t="s">
        <v>17</v>
      </c>
      <c r="H3">
        <v>900</v>
      </c>
      <c r="I3" t="s">
        <v>90</v>
      </c>
      <c r="J3" t="s">
        <v>528</v>
      </c>
      <c r="K3" t="s">
        <v>1139</v>
      </c>
      <c r="L3">
        <v>1</v>
      </c>
      <c r="M3">
        <v>30</v>
      </c>
      <c r="P3" t="str">
        <f t="shared" ref="P3:P28" si="6">CONCATENATE(S3,U3,V3,AN3," -- ",C3)</f>
        <v xml:space="preserve"> [2] = {["ID"] = 1879303239; }; -- Explorer of Angmar</v>
      </c>
      <c r="Q3" s="1" t="str">
        <f t="shared" ref="Q3:Q28" si="7">CONCATENATE(S3,T3,W3,Y3,AA3,AC3,AE3,AG3,AH3,AI3,AJ3,AK3,AL3,AM3,AN3)</f>
        <v xml:space="preserve"> [2] = {["ID"] = 1879303239; ["SAVE_INDEX"] =  2; ["TYPE"] = 3; ["VXP"] =    0; ["LP"] =  0; ["REP"] =  900; ["FACTION"] = 12; ["TIER"] = 1; ["MIN_LVL"] = "30"; ["NAME"] = { ["EN"] = "Explorer of Angmar"; }; ["LORE"] = { ["EN"] = "Explore the blasted wastes with bastions of resistance well-hidden among the hills of this dark land, and the great road that leads to the ancient fortresses of the Witch-king of Angmar."; }; ["SUMMARY"] = { ["EN"] = "Complete 3 explorer deeds and 1 lore deed"; }; };</v>
      </c>
      <c r="R3">
        <f t="shared" ref="R3:R28" si="8">ROW()-1</f>
        <v>2</v>
      </c>
      <c r="S3" t="str">
        <f t="shared" ref="S3:S28" si="9">CONCATENATE(REPT(" ",2-LEN(R3)),"[",R3,"] = {")</f>
        <v xml:space="preserve"> [2] = {</v>
      </c>
      <c r="T3" t="str">
        <f t="shared" ref="T3:T28" si="10">IF(LEN(A3)&gt;0,CONCATENATE("[""ID""] = ",A3,"; "),"                     ")</f>
        <v xml:space="preserve">["ID"] = 1879303239; </v>
      </c>
      <c r="U3" t="str">
        <f t="shared" ref="U3:U28" si="11">IF(LEN(A3)&gt;0,CONCATENATE("[""ID""] = ",A3,"; "),"")</f>
        <v xml:space="preserve">["ID"] = 1879303239; </v>
      </c>
      <c r="V3" t="str">
        <f t="shared" ref="V3:V28" si="12">IF(LEN(N3)&gt;0,CONCATENATE("[""CAT_ID""] = ",N3,"; "),"")</f>
        <v/>
      </c>
      <c r="W3" s="1" t="str">
        <f t="shared" ref="W3:W28" si="13">IF(LEN(B3)&gt;0,CONCATENATE("[""SAVE_INDEX""] = ",REPT(" ",2-LEN(B3)),B3,"; "),"")</f>
        <v xml:space="preserve">["SAVE_INDEX"] =  2; </v>
      </c>
      <c r="X3">
        <f>VLOOKUP(D3,Type!A$2:B$14,2,FALSE)</f>
        <v>3</v>
      </c>
      <c r="Y3" t="str">
        <f t="shared" ref="Y3:Y28" si="14">CONCATENATE("[""TYPE""] = ",X3,"; ")</f>
        <v xml:space="preserve">["TYPE"] = 3; </v>
      </c>
      <c r="Z3" t="str">
        <f t="shared" ref="Z3:Z28" si="15">TEXT(E3,0)</f>
        <v>0</v>
      </c>
      <c r="AA3" t="str">
        <f t="shared" ref="AA3:AA28" si="16">CONCATENATE("[""VXP""] = ",REPT(" ",4-LEN(Z3)),TEXT(Z3,"0"),"; ")</f>
        <v xml:space="preserve">["VXP"] =    0; </v>
      </c>
      <c r="AB3" t="str">
        <f t="shared" ref="AB3:AB28" si="17">TEXT(G3,0)</f>
        <v>0</v>
      </c>
      <c r="AC3" t="str">
        <f t="shared" ref="AC3:AC28" si="18">CONCATENATE("[""LP""] = ",REPT(" ",2-LEN(AB3)),TEXT(AB3,"0"),"; ")</f>
        <v xml:space="preserve">["LP"] =  0; </v>
      </c>
      <c r="AD3" t="str">
        <f t="shared" ref="AD3:AD28" si="19">TEXT(H3,0)</f>
        <v>900</v>
      </c>
      <c r="AE3" t="str">
        <f t="shared" ref="AE3:AE28" si="20">CONCATENATE("[""REP""] = ",REPT(" ",4-LEN(AD3)),TEXT(AD3,"0"),"; ")</f>
        <v xml:space="preserve">["REP"] =  900; </v>
      </c>
      <c r="AF3">
        <f>VLOOKUP(I3,Faction!A$2:B$84,2,FALSE)</f>
        <v>12</v>
      </c>
      <c r="AG3" t="str">
        <f t="shared" ref="AG3:AG28" si="21">CONCATENATE("[""FACTION""] = ",TEXT(AF3,"0"),"; ")</f>
        <v xml:space="preserve">["FACTION"] = 12; </v>
      </c>
      <c r="AH3" t="str">
        <f t="shared" ref="AH3:AH28" si="22">CONCATENATE("[""TIER""] = ",TEXT(L3,"0"),"; ")</f>
        <v xml:space="preserve">["TIER"] = 1; </v>
      </c>
      <c r="AI3" t="str">
        <f t="shared" ref="AI3:AI28" si="23">IF(LEN(M3)&gt;0,CONCATENATE("[""MIN_LVL""] = ",REPT(" ",2-LEN(M3)),"""",M3,"""; "),"                    ")</f>
        <v xml:space="preserve">["MIN_LVL"] = "30"; </v>
      </c>
      <c r="AJ3" t="str">
        <f t="shared" ref="AJ3:AJ28" si="24">CONCATENATE("[""NAME""] = { [""EN""] = """,C3,"""; }; ")</f>
        <v xml:space="preserve">["NAME"] = { ["EN"] = "Explorer of Angmar"; }; </v>
      </c>
      <c r="AK3" t="str">
        <f t="shared" ref="AK3:AK28" si="25">CONCATENATE("[""LORE""] = { [""EN""] = """,K3,"""; }; ")</f>
        <v xml:space="preserve">["LORE"] = { ["EN"] = "Explore the blasted wastes with bastions of resistance well-hidden among the hills of this dark land, and the great road that leads to the ancient fortresses of the Witch-king of Angmar."; }; </v>
      </c>
      <c r="AL3" t="str">
        <f t="shared" ref="AL3:AL28" si="26">CONCATENATE("[""SUMMARY""] = { [""EN""] = """,J3,"""; }; ")</f>
        <v xml:space="preserve">["SUMMARY"] = { ["EN"] = "Complete 3 explorer deeds and 1 lore deed"; }; </v>
      </c>
      <c r="AM3" t="str">
        <f t="shared" ref="AM3:AM28" si="27">IF(LEN(F3)&gt;0,CONCATENATE("[""TITLE""] = { [""EN""] = """,F3,"""; }; "),"")</f>
        <v/>
      </c>
      <c r="AN3" t="str">
        <f t="shared" ref="AN3:AN28" si="28">CONCATENATE("};")</f>
        <v>};</v>
      </c>
    </row>
    <row r="4" spans="1:40" x14ac:dyDescent="0.25">
      <c r="A4">
        <v>1879084435</v>
      </c>
      <c r="B4">
        <v>3</v>
      </c>
      <c r="C4" t="s">
        <v>531</v>
      </c>
      <c r="D4" t="s">
        <v>17</v>
      </c>
      <c r="E4">
        <v>4000</v>
      </c>
      <c r="G4">
        <v>5</v>
      </c>
      <c r="H4">
        <v>500</v>
      </c>
      <c r="I4" t="s">
        <v>90</v>
      </c>
      <c r="J4" t="s">
        <v>532</v>
      </c>
      <c r="K4" t="s">
        <v>1126</v>
      </c>
      <c r="L4">
        <v>2</v>
      </c>
      <c r="M4">
        <v>30</v>
      </c>
      <c r="P4" t="str">
        <f t="shared" si="6"/>
        <v xml:space="preserve"> [3] = {["ID"] = 1879084435; }; -- Bastions of Hope</v>
      </c>
      <c r="Q4" s="1" t="str">
        <f t="shared" si="7"/>
        <v xml:space="preserve"> [3] = {["ID"] = 1879084435; ["SAVE_INDEX"] =  3; ["TYPE"] = 3; ["VXP"] = 4000; ["LP"] =  5; ["REP"] =  500; ["FACTION"] = 12; ["TIER"] = 2; ["MIN_LVL"] = "30"; ["NAME"] = { ["EN"] = "Bastions of Hope"; }; ["LORE"] = { ["EN"] = "Even in the blasted wastes of Angmar, there remain a few small bastions of resistance and valour to strive against the darkness. These outposts and camps lie hidden and well-defended in the hills of this dark land, lending aid to those who would take up arms against the powers in Carn Dûm."; }; ["SUMMARY"] = { ["EN"] = "Find 5 outposts of the Free People"; }; };</v>
      </c>
      <c r="R4">
        <f t="shared" si="8"/>
        <v>3</v>
      </c>
      <c r="S4" t="str">
        <f t="shared" si="9"/>
        <v xml:space="preserve"> [3] = {</v>
      </c>
      <c r="T4" t="str">
        <f t="shared" si="10"/>
        <v xml:space="preserve">["ID"] = 1879084435; </v>
      </c>
      <c r="U4" t="str">
        <f t="shared" si="11"/>
        <v xml:space="preserve">["ID"] = 1879084435; </v>
      </c>
      <c r="V4" t="str">
        <f t="shared" si="12"/>
        <v/>
      </c>
      <c r="W4" s="1" t="str">
        <f t="shared" si="13"/>
        <v xml:space="preserve">["SAVE_INDEX"] =  3; </v>
      </c>
      <c r="X4">
        <f>VLOOKUP(D4,Type!A$2:B$14,2,FALSE)</f>
        <v>3</v>
      </c>
      <c r="Y4" t="str">
        <f t="shared" si="14"/>
        <v xml:space="preserve">["TYPE"] = 3; </v>
      </c>
      <c r="Z4" t="str">
        <f t="shared" si="15"/>
        <v>4000</v>
      </c>
      <c r="AA4" t="str">
        <f t="shared" si="16"/>
        <v xml:space="preserve">["VXP"] = 4000; </v>
      </c>
      <c r="AB4" t="str">
        <f t="shared" si="17"/>
        <v>5</v>
      </c>
      <c r="AC4" t="str">
        <f t="shared" si="18"/>
        <v xml:space="preserve">["LP"] =  5; </v>
      </c>
      <c r="AD4" t="str">
        <f t="shared" si="19"/>
        <v>500</v>
      </c>
      <c r="AE4" t="str">
        <f t="shared" si="20"/>
        <v xml:space="preserve">["REP"] =  500; </v>
      </c>
      <c r="AF4">
        <f>VLOOKUP(I4,Faction!A$2:B$84,2,FALSE)</f>
        <v>12</v>
      </c>
      <c r="AG4" t="str">
        <f t="shared" si="21"/>
        <v xml:space="preserve">["FACTION"] = 12; </v>
      </c>
      <c r="AH4" t="str">
        <f t="shared" si="22"/>
        <v xml:space="preserve">["TIER"] = 2; </v>
      </c>
      <c r="AI4" t="str">
        <f t="shared" si="23"/>
        <v xml:space="preserve">["MIN_LVL"] = "30"; </v>
      </c>
      <c r="AJ4" t="str">
        <f t="shared" si="24"/>
        <v xml:space="preserve">["NAME"] = { ["EN"] = "Bastions of Hope"; }; </v>
      </c>
      <c r="AK4" t="str">
        <f t="shared" si="25"/>
        <v xml:space="preserve">["LORE"] = { ["EN"] = "Even in the blasted wastes of Angmar, there remain a few small bastions of resistance and valour to strive against the darkness. These outposts and camps lie hidden and well-defended in the hills of this dark land, lending aid to those who would take up arms against the powers in Carn Dûm."; }; </v>
      </c>
      <c r="AL4" t="str">
        <f t="shared" si="26"/>
        <v xml:space="preserve">["SUMMARY"] = { ["EN"] = "Find 5 outposts of the Free People"; }; </v>
      </c>
      <c r="AM4" t="str">
        <f t="shared" si="27"/>
        <v/>
      </c>
      <c r="AN4" t="str">
        <f t="shared" si="28"/>
        <v>};</v>
      </c>
    </row>
    <row r="5" spans="1:40" x14ac:dyDescent="0.25">
      <c r="A5">
        <v>1879085025</v>
      </c>
      <c r="B5">
        <v>4</v>
      </c>
      <c r="C5" t="s">
        <v>533</v>
      </c>
      <c r="D5" t="s">
        <v>17</v>
      </c>
      <c r="E5">
        <v>2000</v>
      </c>
      <c r="G5">
        <v>5</v>
      </c>
      <c r="H5">
        <v>500</v>
      </c>
      <c r="I5" t="s">
        <v>90</v>
      </c>
      <c r="J5" t="s">
        <v>534</v>
      </c>
      <c r="K5" t="s">
        <v>1127</v>
      </c>
      <c r="L5">
        <v>2</v>
      </c>
      <c r="M5">
        <v>30</v>
      </c>
      <c r="P5" t="str">
        <f t="shared" si="6"/>
        <v xml:space="preserve"> [4] = {["ID"] = 1879085025; }; -- The Circle of Despair</v>
      </c>
      <c r="Q5" s="1" t="str">
        <f t="shared" si="7"/>
        <v xml:space="preserve"> [4] = {["ID"] = 1879085025; ["SAVE_INDEX"] =  4; ["TYPE"] = 3; ["VXP"] = 2000; ["LP"] =  5; ["REP"] =  500; ["FACTION"] = 12; ["TIER"] = 2; ["MIN_LVL"] = "30"; ["NAME"] = { ["EN"] = "The Circle of Despair"; }; ["LORE"] = { ["EN"] = "The ancient fortress of the Witch-king of Angmar is rumoured to be surrounded by eight dread towers within which his lieutenants resided during the long war with Arnor, weaving their dread magic there against the forces of the West."; }; ["SUMMARY"] = { ["EN"] = "Find 8 towers of Despair"; }; };</v>
      </c>
      <c r="R5">
        <f t="shared" si="8"/>
        <v>4</v>
      </c>
      <c r="S5" t="str">
        <f t="shared" si="9"/>
        <v xml:space="preserve"> [4] = {</v>
      </c>
      <c r="T5" t="str">
        <f t="shared" si="10"/>
        <v xml:space="preserve">["ID"] = 1879085025; </v>
      </c>
      <c r="U5" t="str">
        <f t="shared" si="11"/>
        <v xml:space="preserve">["ID"] = 1879085025; </v>
      </c>
      <c r="V5" t="str">
        <f t="shared" si="12"/>
        <v/>
      </c>
      <c r="W5" s="1" t="str">
        <f t="shared" si="13"/>
        <v xml:space="preserve">["SAVE_INDEX"] =  4; </v>
      </c>
      <c r="X5">
        <f>VLOOKUP(D5,Type!A$2:B$14,2,FALSE)</f>
        <v>3</v>
      </c>
      <c r="Y5" t="str">
        <f t="shared" si="14"/>
        <v xml:space="preserve">["TYPE"] = 3; </v>
      </c>
      <c r="Z5" t="str">
        <f t="shared" si="15"/>
        <v>2000</v>
      </c>
      <c r="AA5" t="str">
        <f t="shared" si="16"/>
        <v xml:space="preserve">["VXP"] = 2000; </v>
      </c>
      <c r="AB5" t="str">
        <f t="shared" si="17"/>
        <v>5</v>
      </c>
      <c r="AC5" t="str">
        <f t="shared" si="18"/>
        <v xml:space="preserve">["LP"] =  5; </v>
      </c>
      <c r="AD5" t="str">
        <f t="shared" si="19"/>
        <v>500</v>
      </c>
      <c r="AE5" t="str">
        <f t="shared" si="20"/>
        <v xml:space="preserve">["REP"] =  500; </v>
      </c>
      <c r="AF5">
        <f>VLOOKUP(I5,Faction!A$2:B$84,2,FALSE)</f>
        <v>12</v>
      </c>
      <c r="AG5" t="str">
        <f t="shared" si="21"/>
        <v xml:space="preserve">["FACTION"] = 12; </v>
      </c>
      <c r="AH5" t="str">
        <f t="shared" si="22"/>
        <v xml:space="preserve">["TIER"] = 2; </v>
      </c>
      <c r="AI5" t="str">
        <f t="shared" si="23"/>
        <v xml:space="preserve">["MIN_LVL"] = "30"; </v>
      </c>
      <c r="AJ5" t="str">
        <f t="shared" si="24"/>
        <v xml:space="preserve">["NAME"] = { ["EN"] = "The Circle of Despair"; }; </v>
      </c>
      <c r="AK5" t="str">
        <f t="shared" si="25"/>
        <v xml:space="preserve">["LORE"] = { ["EN"] = "The ancient fortress of the Witch-king of Angmar is rumoured to be surrounded by eight dread towers within which his lieutenants resided during the long war with Arnor, weaving their dread magic there against the forces of the West."; }; </v>
      </c>
      <c r="AL5" t="str">
        <f t="shared" si="26"/>
        <v xml:space="preserve">["SUMMARY"] = { ["EN"] = "Find 8 towers of Despair"; }; </v>
      </c>
      <c r="AM5" t="str">
        <f t="shared" si="27"/>
        <v/>
      </c>
      <c r="AN5" t="str">
        <f t="shared" si="28"/>
        <v>};</v>
      </c>
    </row>
    <row r="6" spans="1:40" x14ac:dyDescent="0.25">
      <c r="A6">
        <v>1879085026</v>
      </c>
      <c r="B6">
        <v>5</v>
      </c>
      <c r="C6" t="s">
        <v>535</v>
      </c>
      <c r="D6" t="s">
        <v>17</v>
      </c>
      <c r="E6">
        <v>4000</v>
      </c>
      <c r="G6">
        <v>5</v>
      </c>
      <c r="H6">
        <v>500</v>
      </c>
      <c r="I6" t="s">
        <v>90</v>
      </c>
      <c r="J6" t="s">
        <v>536</v>
      </c>
      <c r="K6" t="s">
        <v>581</v>
      </c>
      <c r="L6">
        <v>2</v>
      </c>
      <c r="M6">
        <v>30</v>
      </c>
      <c r="P6" t="str">
        <f t="shared" si="6"/>
        <v xml:space="preserve"> [5] = {["ID"] = 1879085026; }; -- The Road to War</v>
      </c>
      <c r="Q6" s="1" t="str">
        <f t="shared" si="7"/>
        <v xml:space="preserve"> [5] = {["ID"] = 1879085026; ["SAVE_INDEX"] =  5; ["TYPE"] = 3; ["VXP"] = 4000; ["LP"] =  5; ["REP"] =  500; ["FACTION"] = 12; ["TIER"] = 2; ["MIN_LVL"] = "30"; ["NAME"] = { ["EN"] = "The Road to War"; }; ["LORE"] = { ["EN"] = "There is a great road that leads through the wastes of Angmar to the very gates of Carn Dûm. It is along this road that the dark armies march forth to bring the Free Peoples of Eriador under the yoke of the Enemy."; }; ["SUMMARY"] = { ["EN"] = "Find 5 locations on the path to Carn Dum"; }; };</v>
      </c>
      <c r="R6">
        <f t="shared" si="8"/>
        <v>5</v>
      </c>
      <c r="S6" t="str">
        <f t="shared" si="9"/>
        <v xml:space="preserve"> [5] = {</v>
      </c>
      <c r="T6" t="str">
        <f t="shared" si="10"/>
        <v xml:space="preserve">["ID"] = 1879085026; </v>
      </c>
      <c r="U6" t="str">
        <f t="shared" si="11"/>
        <v xml:space="preserve">["ID"] = 1879085026; </v>
      </c>
      <c r="V6" t="str">
        <f t="shared" si="12"/>
        <v/>
      </c>
      <c r="W6" s="1" t="str">
        <f t="shared" si="13"/>
        <v xml:space="preserve">["SAVE_INDEX"] =  5; </v>
      </c>
      <c r="X6">
        <f>VLOOKUP(D6,Type!A$2:B$14,2,FALSE)</f>
        <v>3</v>
      </c>
      <c r="Y6" t="str">
        <f t="shared" si="14"/>
        <v xml:space="preserve">["TYPE"] = 3; </v>
      </c>
      <c r="Z6" t="str">
        <f t="shared" si="15"/>
        <v>4000</v>
      </c>
      <c r="AA6" t="str">
        <f t="shared" si="16"/>
        <v xml:space="preserve">["VXP"] = 4000; </v>
      </c>
      <c r="AB6" t="str">
        <f t="shared" si="17"/>
        <v>5</v>
      </c>
      <c r="AC6" t="str">
        <f t="shared" si="18"/>
        <v xml:space="preserve">["LP"] =  5; </v>
      </c>
      <c r="AD6" t="str">
        <f t="shared" si="19"/>
        <v>500</v>
      </c>
      <c r="AE6" t="str">
        <f t="shared" si="20"/>
        <v xml:space="preserve">["REP"] =  500; </v>
      </c>
      <c r="AF6">
        <f>VLOOKUP(I6,Faction!A$2:B$84,2,FALSE)</f>
        <v>12</v>
      </c>
      <c r="AG6" t="str">
        <f t="shared" si="21"/>
        <v xml:space="preserve">["FACTION"] = 12; </v>
      </c>
      <c r="AH6" t="str">
        <f t="shared" si="22"/>
        <v xml:space="preserve">["TIER"] = 2; </v>
      </c>
      <c r="AI6" t="str">
        <f t="shared" si="23"/>
        <v xml:space="preserve">["MIN_LVL"] = "30"; </v>
      </c>
      <c r="AJ6" t="str">
        <f t="shared" si="24"/>
        <v xml:space="preserve">["NAME"] = { ["EN"] = "The Road to War"; }; </v>
      </c>
      <c r="AK6" t="str">
        <f t="shared" si="25"/>
        <v xml:space="preserve">["LORE"] = { ["EN"] = "There is a great road that leads through the wastes of Angmar to the very gates of Carn Dûm. It is along this road that the dark armies march forth to bring the Free Peoples of Eriador under the yoke of the Enemy."; }; </v>
      </c>
      <c r="AL6" t="str">
        <f t="shared" si="26"/>
        <v xml:space="preserve">["SUMMARY"] = { ["EN"] = "Find 5 locations on the path to Carn Dum"; }; </v>
      </c>
      <c r="AM6" t="str">
        <f t="shared" si="27"/>
        <v/>
      </c>
      <c r="AN6" t="str">
        <f t="shared" si="28"/>
        <v>};</v>
      </c>
    </row>
    <row r="7" spans="1:40" x14ac:dyDescent="0.25">
      <c r="A7">
        <v>1879103870</v>
      </c>
      <c r="B7">
        <v>6</v>
      </c>
      <c r="C7" t="s">
        <v>540</v>
      </c>
      <c r="D7" t="s">
        <v>69</v>
      </c>
      <c r="F7" t="s">
        <v>541</v>
      </c>
      <c r="G7">
        <v>10</v>
      </c>
      <c r="H7">
        <v>500</v>
      </c>
      <c r="I7" t="s">
        <v>90</v>
      </c>
      <c r="J7" t="s">
        <v>542</v>
      </c>
      <c r="K7" t="s">
        <v>1261</v>
      </c>
      <c r="L7">
        <v>2</v>
      </c>
      <c r="M7">
        <v>40</v>
      </c>
      <c r="P7" t="str">
        <f t="shared" si="6"/>
        <v xml:space="preserve"> [6] = {["ID"] = 1879103870; }; -- The Seven Swords</v>
      </c>
      <c r="Q7" s="1" t="str">
        <f t="shared" si="7"/>
        <v xml:space="preserve"> [6] = {["ID"] = 1879103870; ["SAVE_INDEX"] =  6; ["TYPE"] = 6; ["VXP"] =    0; ["LP"] = 10; ["REP"] =  500; ["FACTION"] = 12; ["TIER"] = 2; ["MIN_LVL"] = "40"; ["NAME"] = { ["EN"] = "The Seven Swords"; }; ["LORE"] = { ["EN"] = "Seven swords have been stolen from Krúslë Lannan and must be returned to their proper resting place."; }; ["SUMMARY"] = { ["EN"] = "Recover the 7 missing swords"; }; ["TITLE"] = { ["EN"] = "Sage of Rhudaur"; }; };</v>
      </c>
      <c r="R7">
        <f t="shared" si="8"/>
        <v>6</v>
      </c>
      <c r="S7" t="str">
        <f t="shared" si="9"/>
        <v xml:space="preserve"> [6] = {</v>
      </c>
      <c r="T7" t="str">
        <f t="shared" si="10"/>
        <v xml:space="preserve">["ID"] = 1879103870; </v>
      </c>
      <c r="U7" t="str">
        <f t="shared" si="11"/>
        <v xml:space="preserve">["ID"] = 1879103870; </v>
      </c>
      <c r="V7" t="str">
        <f t="shared" si="12"/>
        <v/>
      </c>
      <c r="W7" s="1" t="str">
        <f t="shared" si="13"/>
        <v xml:space="preserve">["SAVE_INDEX"] =  6; </v>
      </c>
      <c r="X7">
        <f>VLOOKUP(D7,Type!A$2:B$14,2,FALSE)</f>
        <v>6</v>
      </c>
      <c r="Y7" t="str">
        <f t="shared" si="14"/>
        <v xml:space="preserve">["TYPE"] = 6; </v>
      </c>
      <c r="Z7" t="str">
        <f t="shared" si="15"/>
        <v>0</v>
      </c>
      <c r="AA7" t="str">
        <f t="shared" si="16"/>
        <v xml:space="preserve">["VXP"] =    0; </v>
      </c>
      <c r="AB7" t="str">
        <f t="shared" si="17"/>
        <v>10</v>
      </c>
      <c r="AC7" t="str">
        <f t="shared" si="18"/>
        <v xml:space="preserve">["LP"] = 10; </v>
      </c>
      <c r="AD7" t="str">
        <f t="shared" si="19"/>
        <v>500</v>
      </c>
      <c r="AE7" t="str">
        <f t="shared" si="20"/>
        <v xml:space="preserve">["REP"] =  500; </v>
      </c>
      <c r="AF7">
        <f>VLOOKUP(I7,Faction!A$2:B$84,2,FALSE)</f>
        <v>12</v>
      </c>
      <c r="AG7" t="str">
        <f t="shared" si="21"/>
        <v xml:space="preserve">["FACTION"] = 12; </v>
      </c>
      <c r="AH7" t="str">
        <f t="shared" si="22"/>
        <v xml:space="preserve">["TIER"] = 2; </v>
      </c>
      <c r="AI7" t="str">
        <f t="shared" si="23"/>
        <v xml:space="preserve">["MIN_LVL"] = "40"; </v>
      </c>
      <c r="AJ7" t="str">
        <f t="shared" si="24"/>
        <v xml:space="preserve">["NAME"] = { ["EN"] = "The Seven Swords"; }; </v>
      </c>
      <c r="AK7" t="str">
        <f t="shared" si="25"/>
        <v xml:space="preserve">["LORE"] = { ["EN"] = "Seven swords have been stolen from Krúslë Lannan and must be returned to their proper resting place."; }; </v>
      </c>
      <c r="AL7" t="str">
        <f t="shared" si="26"/>
        <v xml:space="preserve">["SUMMARY"] = { ["EN"] = "Recover the 7 missing swords"; }; </v>
      </c>
      <c r="AM7" t="str">
        <f t="shared" si="27"/>
        <v xml:space="preserve">["TITLE"] = { ["EN"] = "Sage of Rhudaur"; }; </v>
      </c>
      <c r="AN7" t="str">
        <f t="shared" si="28"/>
        <v>};</v>
      </c>
    </row>
    <row r="8" spans="1:40" x14ac:dyDescent="0.25">
      <c r="A8">
        <v>1879071691</v>
      </c>
      <c r="B8">
        <v>7</v>
      </c>
      <c r="C8" t="s">
        <v>547</v>
      </c>
      <c r="D8" t="s">
        <v>70</v>
      </c>
      <c r="E8">
        <v>4000</v>
      </c>
      <c r="G8">
        <v>15</v>
      </c>
      <c r="H8">
        <v>700</v>
      </c>
      <c r="I8" t="s">
        <v>90</v>
      </c>
      <c r="J8" t="s">
        <v>548</v>
      </c>
      <c r="K8" t="s">
        <v>584</v>
      </c>
      <c r="L8">
        <v>1</v>
      </c>
      <c r="P8" t="str">
        <f t="shared" si="6"/>
        <v xml:space="preserve"> [7] = {["ID"] = 1879071691; }; -- Marching into Shadow (Final)</v>
      </c>
      <c r="Q8" s="1" t="str">
        <f t="shared" si="7"/>
        <v xml:space="preserve"> [7] = {["ID"] = 1879071691; ["SAVE_INDEX"] =  7; ["TYPE"] = 7; ["VXP"] = 4000; ["LP"] = 15; ["REP"] =  700; ["FACTION"] = 12; ["TIER"] = 1;                     ["NAME"] = { ["EN"] = "Marching into Shadow (Final)"; }; ["LORE"] = { ["EN"] = "Complete most quests within Angmar."; }; ["SUMMARY"] = { ["EN"] = "Complete 30 quests in Angmar"; }; };</v>
      </c>
      <c r="R8">
        <f t="shared" si="8"/>
        <v>7</v>
      </c>
      <c r="S8" t="str">
        <f t="shared" si="9"/>
        <v xml:space="preserve"> [7] = {</v>
      </c>
      <c r="T8" t="str">
        <f t="shared" si="10"/>
        <v xml:space="preserve">["ID"] = 1879071691; </v>
      </c>
      <c r="U8" t="str">
        <f t="shared" si="11"/>
        <v xml:space="preserve">["ID"] = 1879071691; </v>
      </c>
      <c r="V8" t="str">
        <f t="shared" si="12"/>
        <v/>
      </c>
      <c r="W8" s="1" t="str">
        <f t="shared" si="13"/>
        <v xml:space="preserve">["SAVE_INDEX"] =  7; </v>
      </c>
      <c r="X8">
        <f>VLOOKUP(D8,Type!A$2:B$14,2,FALSE)</f>
        <v>7</v>
      </c>
      <c r="Y8" t="str">
        <f t="shared" si="14"/>
        <v xml:space="preserve">["TYPE"] = 7; </v>
      </c>
      <c r="Z8" t="str">
        <f t="shared" si="15"/>
        <v>4000</v>
      </c>
      <c r="AA8" t="str">
        <f t="shared" si="16"/>
        <v xml:space="preserve">["VXP"] = 4000; </v>
      </c>
      <c r="AB8" t="str">
        <f t="shared" si="17"/>
        <v>15</v>
      </c>
      <c r="AC8" t="str">
        <f t="shared" si="18"/>
        <v xml:space="preserve">["LP"] = 15; </v>
      </c>
      <c r="AD8" t="str">
        <f t="shared" si="19"/>
        <v>700</v>
      </c>
      <c r="AE8" t="str">
        <f t="shared" si="20"/>
        <v xml:space="preserve">["REP"] =  700; </v>
      </c>
      <c r="AF8">
        <f>VLOOKUP(I8,Faction!A$2:B$84,2,FALSE)</f>
        <v>12</v>
      </c>
      <c r="AG8" t="str">
        <f t="shared" si="21"/>
        <v xml:space="preserve">["FACTION"] = 12; </v>
      </c>
      <c r="AH8" t="str">
        <f t="shared" si="22"/>
        <v xml:space="preserve">["TIER"] = 1; </v>
      </c>
      <c r="AI8" t="str">
        <f t="shared" si="23"/>
        <v xml:space="preserve">                    </v>
      </c>
      <c r="AJ8" t="str">
        <f t="shared" si="24"/>
        <v xml:space="preserve">["NAME"] = { ["EN"] = "Marching into Shadow (Final)"; }; </v>
      </c>
      <c r="AK8" t="str">
        <f t="shared" si="25"/>
        <v xml:space="preserve">["LORE"] = { ["EN"] = "Complete most quests within Angmar."; }; </v>
      </c>
      <c r="AL8" t="str">
        <f t="shared" si="26"/>
        <v xml:space="preserve">["SUMMARY"] = { ["EN"] = "Complete 30 quests in Angmar"; }; </v>
      </c>
      <c r="AM8" t="str">
        <f t="shared" si="27"/>
        <v/>
      </c>
      <c r="AN8" t="str">
        <f t="shared" si="28"/>
        <v>};</v>
      </c>
    </row>
    <row r="9" spans="1:40" x14ac:dyDescent="0.25">
      <c r="A9">
        <v>1879071690</v>
      </c>
      <c r="B9">
        <v>8</v>
      </c>
      <c r="C9" t="s">
        <v>545</v>
      </c>
      <c r="D9" t="s">
        <v>70</v>
      </c>
      <c r="E9">
        <v>2000</v>
      </c>
      <c r="G9">
        <v>10</v>
      </c>
      <c r="H9">
        <v>500</v>
      </c>
      <c r="I9" t="s">
        <v>90</v>
      </c>
      <c r="J9" t="s">
        <v>546</v>
      </c>
      <c r="K9" t="s">
        <v>583</v>
      </c>
      <c r="L9">
        <v>2</v>
      </c>
      <c r="P9" t="str">
        <f t="shared" si="6"/>
        <v xml:space="preserve"> [8] = {["ID"] = 1879071690; }; -- Marching into Shadow (Advanced)</v>
      </c>
      <c r="Q9" s="1" t="str">
        <f t="shared" si="7"/>
        <v xml:space="preserve"> [8] = {["ID"] = 1879071690; ["SAVE_INDEX"] =  8; ["TYPE"] = 7; ["VXP"] = 2000; ["LP"] = 10; ["REP"] =  500; ["FACTION"] = 12; ["TIER"] = 2;                     ["NAME"] = { ["EN"] = "Marching into Shadow (Advanced)"; }; ["LORE"] = { ["EN"] = "Complete additional quests within Angmar."; }; ["SUMMARY"] = { ["EN"] = "Complete 20 quests in Angmar"; }; };</v>
      </c>
      <c r="R9">
        <f t="shared" si="8"/>
        <v>8</v>
      </c>
      <c r="S9" t="str">
        <f t="shared" si="9"/>
        <v xml:space="preserve"> [8] = {</v>
      </c>
      <c r="T9" t="str">
        <f t="shared" si="10"/>
        <v xml:space="preserve">["ID"] = 1879071690; </v>
      </c>
      <c r="U9" t="str">
        <f t="shared" si="11"/>
        <v xml:space="preserve">["ID"] = 1879071690; </v>
      </c>
      <c r="V9" t="str">
        <f t="shared" si="12"/>
        <v/>
      </c>
      <c r="W9" s="1" t="str">
        <f t="shared" si="13"/>
        <v xml:space="preserve">["SAVE_INDEX"] =  8; </v>
      </c>
      <c r="X9">
        <f>VLOOKUP(D9,Type!A$2:B$14,2,FALSE)</f>
        <v>7</v>
      </c>
      <c r="Y9" t="str">
        <f t="shared" si="14"/>
        <v xml:space="preserve">["TYPE"] = 7; </v>
      </c>
      <c r="Z9" t="str">
        <f t="shared" si="15"/>
        <v>2000</v>
      </c>
      <c r="AA9" t="str">
        <f t="shared" si="16"/>
        <v xml:space="preserve">["VXP"] = 2000; </v>
      </c>
      <c r="AB9" t="str">
        <f t="shared" si="17"/>
        <v>10</v>
      </c>
      <c r="AC9" t="str">
        <f t="shared" si="18"/>
        <v xml:space="preserve">["LP"] = 10; </v>
      </c>
      <c r="AD9" t="str">
        <f t="shared" si="19"/>
        <v>500</v>
      </c>
      <c r="AE9" t="str">
        <f t="shared" si="20"/>
        <v xml:space="preserve">["REP"] =  500; </v>
      </c>
      <c r="AF9">
        <f>VLOOKUP(I9,Faction!A$2:B$84,2,FALSE)</f>
        <v>12</v>
      </c>
      <c r="AG9" t="str">
        <f t="shared" si="21"/>
        <v xml:space="preserve">["FACTION"] = 12; </v>
      </c>
      <c r="AH9" t="str">
        <f t="shared" si="22"/>
        <v xml:space="preserve">["TIER"] = 2; </v>
      </c>
      <c r="AI9" t="str">
        <f t="shared" si="23"/>
        <v xml:space="preserve">                    </v>
      </c>
      <c r="AJ9" t="str">
        <f t="shared" si="24"/>
        <v xml:space="preserve">["NAME"] = { ["EN"] = "Marching into Shadow (Advanced)"; }; </v>
      </c>
      <c r="AK9" t="str">
        <f t="shared" si="25"/>
        <v xml:space="preserve">["LORE"] = { ["EN"] = "Complete additional quests within Angmar."; }; </v>
      </c>
      <c r="AL9" t="str">
        <f t="shared" si="26"/>
        <v xml:space="preserve">["SUMMARY"] = { ["EN"] = "Complete 20 quests in Angmar"; }; </v>
      </c>
      <c r="AM9" t="str">
        <f t="shared" si="27"/>
        <v/>
      </c>
      <c r="AN9" t="str">
        <f t="shared" si="28"/>
        <v>};</v>
      </c>
    </row>
    <row r="10" spans="1:40" x14ac:dyDescent="0.25">
      <c r="A10">
        <v>1879071689</v>
      </c>
      <c r="B10">
        <v>9</v>
      </c>
      <c r="C10" t="s">
        <v>543</v>
      </c>
      <c r="D10" t="s">
        <v>70</v>
      </c>
      <c r="E10">
        <v>2000</v>
      </c>
      <c r="G10">
        <v>10</v>
      </c>
      <c r="H10">
        <v>300</v>
      </c>
      <c r="I10" t="s">
        <v>90</v>
      </c>
      <c r="J10" t="s">
        <v>544</v>
      </c>
      <c r="K10" t="s">
        <v>582</v>
      </c>
      <c r="L10">
        <v>3</v>
      </c>
      <c r="P10" t="str">
        <f t="shared" si="6"/>
        <v xml:space="preserve"> [9] = {["ID"] = 1879071689; }; -- Marching into Shadow</v>
      </c>
      <c r="Q10" s="1" t="str">
        <f t="shared" si="7"/>
        <v xml:space="preserve"> [9] = {["ID"] = 1879071689; ["SAVE_INDEX"] =  9; ["TYPE"] = 7; ["VXP"] = 2000; ["LP"] = 10; ["REP"] =  300; ["FACTION"] = 12; ["TIER"] = 3;                     ["NAME"] = { ["EN"] = "Marching into Shadow"; }; ["LORE"] = { ["EN"] = "Undertake quests within Angmar."; }; ["SUMMARY"] = { ["EN"] = "Complete 10 quests in Angmar"; }; };</v>
      </c>
      <c r="R10">
        <f t="shared" si="8"/>
        <v>9</v>
      </c>
      <c r="S10" t="str">
        <f t="shared" si="9"/>
        <v xml:space="preserve"> [9] = {</v>
      </c>
      <c r="T10" t="str">
        <f t="shared" si="10"/>
        <v xml:space="preserve">["ID"] = 1879071689; </v>
      </c>
      <c r="U10" t="str">
        <f t="shared" si="11"/>
        <v xml:space="preserve">["ID"] = 1879071689; </v>
      </c>
      <c r="V10" t="str">
        <f t="shared" si="12"/>
        <v/>
      </c>
      <c r="W10" s="1" t="str">
        <f t="shared" si="13"/>
        <v xml:space="preserve">["SAVE_INDEX"] =  9; </v>
      </c>
      <c r="X10">
        <f>VLOOKUP(D10,Type!A$2:B$14,2,FALSE)</f>
        <v>7</v>
      </c>
      <c r="Y10" t="str">
        <f t="shared" si="14"/>
        <v xml:space="preserve">["TYPE"] = 7; </v>
      </c>
      <c r="Z10" t="str">
        <f t="shared" si="15"/>
        <v>2000</v>
      </c>
      <c r="AA10" t="str">
        <f t="shared" si="16"/>
        <v xml:space="preserve">["VXP"] = 2000; </v>
      </c>
      <c r="AB10" t="str">
        <f t="shared" si="17"/>
        <v>10</v>
      </c>
      <c r="AC10" t="str">
        <f t="shared" si="18"/>
        <v xml:space="preserve">["LP"] = 10; </v>
      </c>
      <c r="AD10" t="str">
        <f t="shared" si="19"/>
        <v>300</v>
      </c>
      <c r="AE10" t="str">
        <f t="shared" si="20"/>
        <v xml:space="preserve">["REP"] =  300; </v>
      </c>
      <c r="AF10">
        <f>VLOOKUP(I10,Faction!A$2:B$84,2,FALSE)</f>
        <v>12</v>
      </c>
      <c r="AG10" t="str">
        <f t="shared" si="21"/>
        <v xml:space="preserve">["FACTION"] = 12; </v>
      </c>
      <c r="AH10" t="str">
        <f t="shared" si="22"/>
        <v xml:space="preserve">["TIER"] = 3; </v>
      </c>
      <c r="AI10" t="str">
        <f t="shared" si="23"/>
        <v xml:space="preserve">                    </v>
      </c>
      <c r="AJ10" t="str">
        <f t="shared" si="24"/>
        <v xml:space="preserve">["NAME"] = { ["EN"] = "Marching into Shadow"; }; </v>
      </c>
      <c r="AK10" t="str">
        <f t="shared" si="25"/>
        <v xml:space="preserve">["LORE"] = { ["EN"] = "Undertake quests within Angmar."; }; </v>
      </c>
      <c r="AL10" t="str">
        <f t="shared" si="26"/>
        <v xml:space="preserve">["SUMMARY"] = { ["EN"] = "Complete 10 quests in Angmar"; }; </v>
      </c>
      <c r="AM10" t="str">
        <f t="shared" si="27"/>
        <v/>
      </c>
      <c r="AN10" t="str">
        <f t="shared" si="28"/>
        <v>};</v>
      </c>
    </row>
    <row r="11" spans="1:40" x14ac:dyDescent="0.25">
      <c r="A11">
        <v>1879303238</v>
      </c>
      <c r="B11">
        <v>10</v>
      </c>
      <c r="C11" t="s">
        <v>529</v>
      </c>
      <c r="D11" t="s">
        <v>33</v>
      </c>
      <c r="H11">
        <v>900</v>
      </c>
      <c r="I11" t="s">
        <v>90</v>
      </c>
      <c r="J11" t="s">
        <v>530</v>
      </c>
      <c r="K11" t="s">
        <v>580</v>
      </c>
      <c r="L11">
        <v>1</v>
      </c>
      <c r="M11">
        <v>30</v>
      </c>
      <c r="P11" t="str">
        <f t="shared" si="6"/>
        <v>[10] = {["ID"] = 1879303238; }; -- Slayer of Angmar</v>
      </c>
      <c r="Q11" s="1" t="str">
        <f t="shared" si="7"/>
        <v>[10] = {["ID"] = 1879303238; ["SAVE_INDEX"] = 10; ["TYPE"] = 4; ["VXP"] =    0; ["LP"] =  0; ["REP"] =  900; ["FACTION"] = 12; ["TIER"] = 1; ["MIN_LVL"] = "30"; ["NAME"] = { ["EN"] = "Slayer of Angmar"; }; ["LORE"] = { ["EN"] = "There are many villainous monsters roaming Angmar, and the Free Peoples must do their part to slay them."; }; ["SUMMARY"] = { ["EN"] = "Complete 7 slayer deeds in Angmar"; }; };</v>
      </c>
      <c r="R11">
        <f t="shared" si="8"/>
        <v>10</v>
      </c>
      <c r="S11" t="str">
        <f t="shared" si="9"/>
        <v>[10] = {</v>
      </c>
      <c r="T11" t="str">
        <f t="shared" si="10"/>
        <v xml:space="preserve">["ID"] = 1879303238; </v>
      </c>
      <c r="U11" t="str">
        <f t="shared" si="11"/>
        <v xml:space="preserve">["ID"] = 1879303238; </v>
      </c>
      <c r="V11" t="str">
        <f t="shared" si="12"/>
        <v/>
      </c>
      <c r="W11" s="1" t="str">
        <f t="shared" si="13"/>
        <v xml:space="preserve">["SAVE_INDEX"] = 10; </v>
      </c>
      <c r="X11">
        <f>VLOOKUP(D11,Type!A$2:B$14,2,FALSE)</f>
        <v>4</v>
      </c>
      <c r="Y11" t="str">
        <f t="shared" si="14"/>
        <v xml:space="preserve">["TYPE"] = 4; </v>
      </c>
      <c r="Z11" t="str">
        <f t="shared" si="15"/>
        <v>0</v>
      </c>
      <c r="AA11" t="str">
        <f t="shared" si="16"/>
        <v xml:space="preserve">["VXP"] =    0; </v>
      </c>
      <c r="AB11" t="str">
        <f t="shared" si="17"/>
        <v>0</v>
      </c>
      <c r="AC11" t="str">
        <f t="shared" si="18"/>
        <v xml:space="preserve">["LP"] =  0; </v>
      </c>
      <c r="AD11" t="str">
        <f t="shared" si="19"/>
        <v>900</v>
      </c>
      <c r="AE11" t="str">
        <f t="shared" si="20"/>
        <v xml:space="preserve">["REP"] =  900; </v>
      </c>
      <c r="AF11">
        <f>VLOOKUP(I11,Faction!A$2:B$84,2,FALSE)</f>
        <v>12</v>
      </c>
      <c r="AG11" t="str">
        <f t="shared" si="21"/>
        <v xml:space="preserve">["FACTION"] = 12; </v>
      </c>
      <c r="AH11" t="str">
        <f t="shared" si="22"/>
        <v xml:space="preserve">["TIER"] = 1; </v>
      </c>
      <c r="AI11" t="str">
        <f t="shared" si="23"/>
        <v xml:space="preserve">["MIN_LVL"] = "30"; </v>
      </c>
      <c r="AJ11" t="str">
        <f t="shared" si="24"/>
        <v xml:space="preserve">["NAME"] = { ["EN"] = "Slayer of Angmar"; }; </v>
      </c>
      <c r="AK11" t="str">
        <f t="shared" si="25"/>
        <v xml:space="preserve">["LORE"] = { ["EN"] = "There are many villainous monsters roaming Angmar, and the Free Peoples must do their part to slay them."; }; </v>
      </c>
      <c r="AL11" t="str">
        <f t="shared" si="26"/>
        <v xml:space="preserve">["SUMMARY"] = { ["EN"] = "Complete 7 slayer deeds in Angmar"; }; </v>
      </c>
      <c r="AM11" t="str">
        <f t="shared" si="27"/>
        <v/>
      </c>
      <c r="AN11" t="str">
        <f t="shared" si="28"/>
        <v>};</v>
      </c>
    </row>
    <row r="12" spans="1:40" x14ac:dyDescent="0.25">
      <c r="A12">
        <v>1879071761</v>
      </c>
      <c r="B12">
        <v>11</v>
      </c>
      <c r="C12" t="s">
        <v>555</v>
      </c>
      <c r="D12" t="s">
        <v>33</v>
      </c>
      <c r="E12">
        <v>2000</v>
      </c>
      <c r="G12">
        <v>10</v>
      </c>
      <c r="H12">
        <v>700</v>
      </c>
      <c r="I12" t="s">
        <v>90</v>
      </c>
      <c r="J12" t="s">
        <v>556</v>
      </c>
      <c r="K12" t="s">
        <v>587</v>
      </c>
      <c r="L12">
        <v>2</v>
      </c>
      <c r="M12">
        <v>30</v>
      </c>
      <c r="P12" t="str">
        <f t="shared" si="6"/>
        <v>[11] = {["ID"] = 1879071761; }; -- Angmarim-slayer (Advanced)</v>
      </c>
      <c r="Q12" s="1" t="str">
        <f t="shared" si="7"/>
        <v>[11] = {["ID"] = 1879071761; ["SAVE_INDEX"] = 11; ["TYPE"] = 4; ["VXP"] = 2000; ["LP"] = 10; ["REP"] =  700; ["FACTION"] = 12; ["TIER"] = 2; ["MIN_LVL"] = "30"; ["NAME"] = { ["EN"] = "Angmarim-slayer (Advanced)"; }; ["LORE"] = { ["EN"] = "Defeat many Angmarim in Angmar."; }; ["SUMMARY"] = { ["EN"] = "Defeat 200 Angmarim in Angmar"; }; };</v>
      </c>
      <c r="R12">
        <f t="shared" si="8"/>
        <v>11</v>
      </c>
      <c r="S12" t="str">
        <f t="shared" si="9"/>
        <v>[11] = {</v>
      </c>
      <c r="T12" t="str">
        <f t="shared" si="10"/>
        <v xml:space="preserve">["ID"] = 1879071761; </v>
      </c>
      <c r="U12" t="str">
        <f t="shared" si="11"/>
        <v xml:space="preserve">["ID"] = 1879071761; </v>
      </c>
      <c r="V12" t="str">
        <f t="shared" si="12"/>
        <v/>
      </c>
      <c r="W12" s="1" t="str">
        <f t="shared" si="13"/>
        <v xml:space="preserve">["SAVE_INDEX"] = 11; </v>
      </c>
      <c r="X12">
        <f>VLOOKUP(D12,Type!A$2:B$14,2,FALSE)</f>
        <v>4</v>
      </c>
      <c r="Y12" t="str">
        <f t="shared" si="14"/>
        <v xml:space="preserve">["TYPE"] = 4; </v>
      </c>
      <c r="Z12" t="str">
        <f t="shared" si="15"/>
        <v>2000</v>
      </c>
      <c r="AA12" t="str">
        <f t="shared" si="16"/>
        <v xml:space="preserve">["VXP"] = 2000; </v>
      </c>
      <c r="AB12" t="str">
        <f t="shared" si="17"/>
        <v>10</v>
      </c>
      <c r="AC12" t="str">
        <f t="shared" si="18"/>
        <v xml:space="preserve">["LP"] = 10; </v>
      </c>
      <c r="AD12" t="str">
        <f t="shared" si="19"/>
        <v>700</v>
      </c>
      <c r="AE12" t="str">
        <f t="shared" si="20"/>
        <v xml:space="preserve">["REP"] =  700; </v>
      </c>
      <c r="AF12">
        <f>VLOOKUP(I12,Faction!A$2:B$84,2,FALSE)</f>
        <v>12</v>
      </c>
      <c r="AG12" t="str">
        <f t="shared" si="21"/>
        <v xml:space="preserve">["FACTION"] = 12; </v>
      </c>
      <c r="AH12" t="str">
        <f t="shared" si="22"/>
        <v xml:space="preserve">["TIER"] = 2; </v>
      </c>
      <c r="AI12" t="str">
        <f t="shared" si="23"/>
        <v xml:space="preserve">["MIN_LVL"] = "30"; </v>
      </c>
      <c r="AJ12" t="str">
        <f t="shared" si="24"/>
        <v xml:space="preserve">["NAME"] = { ["EN"] = "Angmarim-slayer (Advanced)"; }; </v>
      </c>
      <c r="AK12" t="str">
        <f t="shared" si="25"/>
        <v xml:space="preserve">["LORE"] = { ["EN"] = "Defeat many Angmarim in Angmar."; }; </v>
      </c>
      <c r="AL12" t="str">
        <f t="shared" si="26"/>
        <v xml:space="preserve">["SUMMARY"] = { ["EN"] = "Defeat 200 Angmarim in Angmar"; }; </v>
      </c>
      <c r="AM12" t="str">
        <f t="shared" si="27"/>
        <v/>
      </c>
      <c r="AN12" t="str">
        <f t="shared" si="28"/>
        <v>};</v>
      </c>
    </row>
    <row r="13" spans="1:40" x14ac:dyDescent="0.25">
      <c r="A13">
        <v>1879071760</v>
      </c>
      <c r="B13">
        <v>12</v>
      </c>
      <c r="C13" t="s">
        <v>552</v>
      </c>
      <c r="D13" t="s">
        <v>33</v>
      </c>
      <c r="F13" t="s">
        <v>553</v>
      </c>
      <c r="G13">
        <v>5</v>
      </c>
      <c r="H13">
        <v>500</v>
      </c>
      <c r="I13" t="s">
        <v>90</v>
      </c>
      <c r="J13" t="s">
        <v>554</v>
      </c>
      <c r="K13" t="s">
        <v>586</v>
      </c>
      <c r="L13">
        <v>3</v>
      </c>
      <c r="M13">
        <v>30</v>
      </c>
      <c r="P13" t="str">
        <f t="shared" si="6"/>
        <v>[12] = {["ID"] = 1879071760; }; -- Angmarim-slayer</v>
      </c>
      <c r="Q13" s="1" t="str">
        <f t="shared" si="7"/>
        <v>[12] = {["ID"] = 1879071760; ["SAVE_INDEX"] = 12; ["TYPE"] = 4; ["VXP"] =    0; ["LP"] =  5; ["REP"] =  500; ["FACTION"] = 12; ["TIER"] = 3; ["MIN_LVL"] = "30"; ["NAME"] = { ["EN"] = "Angmarim-slayer"; }; ["LORE"] = { ["EN"] = "Defeat Angmarim in Angmar."; }; ["SUMMARY"] = { ["EN"] = "Defeat 100 Angmarim in Angmar"; }; ["TITLE"] = { ["EN"] = "Doom of the Angmarim"; }; };</v>
      </c>
      <c r="R13">
        <f t="shared" si="8"/>
        <v>12</v>
      </c>
      <c r="S13" t="str">
        <f t="shared" si="9"/>
        <v>[12] = {</v>
      </c>
      <c r="T13" t="str">
        <f t="shared" si="10"/>
        <v xml:space="preserve">["ID"] = 1879071760; </v>
      </c>
      <c r="U13" t="str">
        <f t="shared" si="11"/>
        <v xml:space="preserve">["ID"] = 1879071760; </v>
      </c>
      <c r="V13" t="str">
        <f t="shared" si="12"/>
        <v/>
      </c>
      <c r="W13" s="1" t="str">
        <f t="shared" si="13"/>
        <v xml:space="preserve">["SAVE_INDEX"] = 12; </v>
      </c>
      <c r="X13">
        <f>VLOOKUP(D13,Type!A$2:B$14,2,FALSE)</f>
        <v>4</v>
      </c>
      <c r="Y13" t="str">
        <f t="shared" si="14"/>
        <v xml:space="preserve">["TYPE"] = 4; </v>
      </c>
      <c r="Z13" t="str">
        <f t="shared" si="15"/>
        <v>0</v>
      </c>
      <c r="AA13" t="str">
        <f t="shared" si="16"/>
        <v xml:space="preserve">["VXP"] =    0; </v>
      </c>
      <c r="AB13" t="str">
        <f t="shared" si="17"/>
        <v>5</v>
      </c>
      <c r="AC13" t="str">
        <f t="shared" si="18"/>
        <v xml:space="preserve">["LP"] =  5; </v>
      </c>
      <c r="AD13" t="str">
        <f t="shared" si="19"/>
        <v>500</v>
      </c>
      <c r="AE13" t="str">
        <f t="shared" si="20"/>
        <v xml:space="preserve">["REP"] =  500; </v>
      </c>
      <c r="AF13">
        <f>VLOOKUP(I13,Faction!A$2:B$84,2,FALSE)</f>
        <v>12</v>
      </c>
      <c r="AG13" t="str">
        <f t="shared" si="21"/>
        <v xml:space="preserve">["FACTION"] = 12; </v>
      </c>
      <c r="AH13" t="str">
        <f t="shared" si="22"/>
        <v xml:space="preserve">["TIER"] = 3; </v>
      </c>
      <c r="AI13" t="str">
        <f t="shared" si="23"/>
        <v xml:space="preserve">["MIN_LVL"] = "30"; </v>
      </c>
      <c r="AJ13" t="str">
        <f t="shared" si="24"/>
        <v xml:space="preserve">["NAME"] = { ["EN"] = "Angmarim-slayer"; }; </v>
      </c>
      <c r="AK13" t="str">
        <f t="shared" si="25"/>
        <v xml:space="preserve">["LORE"] = { ["EN"] = "Defeat Angmarim in Angmar."; }; </v>
      </c>
      <c r="AL13" t="str">
        <f t="shared" si="26"/>
        <v xml:space="preserve">["SUMMARY"] = { ["EN"] = "Defeat 100 Angmarim in Angmar"; }; </v>
      </c>
      <c r="AM13" t="str">
        <f t="shared" si="27"/>
        <v xml:space="preserve">["TITLE"] = { ["EN"] = "Doom of the Angmarim"; }; </v>
      </c>
      <c r="AN13" t="str">
        <f t="shared" si="28"/>
        <v>};</v>
      </c>
    </row>
    <row r="14" spans="1:40" x14ac:dyDescent="0.25">
      <c r="A14">
        <v>1879071763</v>
      </c>
      <c r="B14">
        <v>13</v>
      </c>
      <c r="C14" t="s">
        <v>206</v>
      </c>
      <c r="D14" t="s">
        <v>33</v>
      </c>
      <c r="E14">
        <v>2000</v>
      </c>
      <c r="G14">
        <v>10</v>
      </c>
      <c r="H14">
        <v>700</v>
      </c>
      <c r="I14" t="s">
        <v>90</v>
      </c>
      <c r="J14" t="s">
        <v>562</v>
      </c>
      <c r="K14" t="s">
        <v>590</v>
      </c>
      <c r="L14">
        <v>2</v>
      </c>
      <c r="M14">
        <v>30</v>
      </c>
      <c r="P14" t="str">
        <f t="shared" si="6"/>
        <v>[13] = {["ID"] = 1879071763; }; -- Orc-slayer (Advanced)</v>
      </c>
      <c r="Q14" s="1" t="str">
        <f t="shared" si="7"/>
        <v>[13] = {["ID"] = 1879071763; ["SAVE_INDEX"] = 13; ["TYPE"] = 4; ["VXP"] = 2000; ["LP"] = 10; ["REP"] =  700; ["FACTION"] = 12; ["TIER"] = 2; ["MIN_LVL"] = "30"; ["NAME"] = { ["EN"] = "Orc-slayer (Advanced)"; }; ["LORE"] = { ["EN"] = "Defeat many Orcs in Angmar."; }; ["SUMMARY"] = { ["EN"] = "Defeat 200 orcs in Angmar"; }; };</v>
      </c>
      <c r="R14">
        <f t="shared" si="8"/>
        <v>13</v>
      </c>
      <c r="S14" t="str">
        <f t="shared" si="9"/>
        <v>[13] = {</v>
      </c>
      <c r="T14" t="str">
        <f t="shared" si="10"/>
        <v xml:space="preserve">["ID"] = 1879071763; </v>
      </c>
      <c r="U14" t="str">
        <f t="shared" si="11"/>
        <v xml:space="preserve">["ID"] = 1879071763; </v>
      </c>
      <c r="V14" t="str">
        <f t="shared" si="12"/>
        <v/>
      </c>
      <c r="W14" s="1" t="str">
        <f t="shared" si="13"/>
        <v xml:space="preserve">["SAVE_INDEX"] = 13; </v>
      </c>
      <c r="X14">
        <f>VLOOKUP(D14,Type!A$2:B$14,2,FALSE)</f>
        <v>4</v>
      </c>
      <c r="Y14" t="str">
        <f t="shared" si="14"/>
        <v xml:space="preserve">["TYPE"] = 4; </v>
      </c>
      <c r="Z14" t="str">
        <f t="shared" si="15"/>
        <v>2000</v>
      </c>
      <c r="AA14" t="str">
        <f t="shared" si="16"/>
        <v xml:space="preserve">["VXP"] = 2000; </v>
      </c>
      <c r="AB14" t="str">
        <f t="shared" si="17"/>
        <v>10</v>
      </c>
      <c r="AC14" t="str">
        <f t="shared" si="18"/>
        <v xml:space="preserve">["LP"] = 10; </v>
      </c>
      <c r="AD14" t="str">
        <f t="shared" si="19"/>
        <v>700</v>
      </c>
      <c r="AE14" t="str">
        <f t="shared" si="20"/>
        <v xml:space="preserve">["REP"] =  700; </v>
      </c>
      <c r="AF14">
        <f>VLOOKUP(I14,Faction!A$2:B$84,2,FALSE)</f>
        <v>12</v>
      </c>
      <c r="AG14" t="str">
        <f t="shared" si="21"/>
        <v xml:space="preserve">["FACTION"] = 12; </v>
      </c>
      <c r="AH14" t="str">
        <f t="shared" si="22"/>
        <v xml:space="preserve">["TIER"] = 2; </v>
      </c>
      <c r="AI14" t="str">
        <f t="shared" si="23"/>
        <v xml:space="preserve">["MIN_LVL"] = "30"; </v>
      </c>
      <c r="AJ14" t="str">
        <f t="shared" si="24"/>
        <v xml:space="preserve">["NAME"] = { ["EN"] = "Orc-slayer (Advanced)"; }; </v>
      </c>
      <c r="AK14" t="str">
        <f t="shared" si="25"/>
        <v xml:space="preserve">["LORE"] = { ["EN"] = "Defeat many Orcs in Angmar."; }; </v>
      </c>
      <c r="AL14" t="str">
        <f t="shared" si="26"/>
        <v xml:space="preserve">["SUMMARY"] = { ["EN"] = "Defeat 200 orcs in Angmar"; }; </v>
      </c>
      <c r="AM14" t="str">
        <f t="shared" si="27"/>
        <v/>
      </c>
      <c r="AN14" t="str">
        <f t="shared" si="28"/>
        <v>};</v>
      </c>
    </row>
    <row r="15" spans="1:40" x14ac:dyDescent="0.25">
      <c r="A15">
        <v>1879071762</v>
      </c>
      <c r="B15">
        <v>14</v>
      </c>
      <c r="C15" t="s">
        <v>204</v>
      </c>
      <c r="D15" t="s">
        <v>33</v>
      </c>
      <c r="F15" t="s">
        <v>560</v>
      </c>
      <c r="G15">
        <v>5</v>
      </c>
      <c r="H15">
        <v>500</v>
      </c>
      <c r="I15" t="s">
        <v>90</v>
      </c>
      <c r="J15" t="s">
        <v>561</v>
      </c>
      <c r="K15" t="s">
        <v>589</v>
      </c>
      <c r="L15">
        <v>3</v>
      </c>
      <c r="M15">
        <v>30</v>
      </c>
      <c r="P15" t="str">
        <f t="shared" si="6"/>
        <v>[14] = {["ID"] = 1879071762; }; -- Orc-slayer</v>
      </c>
      <c r="Q15" s="1" t="str">
        <f t="shared" si="7"/>
        <v>[14] = {["ID"] = 1879071762; ["SAVE_INDEX"] = 14; ["TYPE"] = 4; ["VXP"] =    0; ["LP"] =  5; ["REP"] =  500; ["FACTION"] = 12; ["TIER"] = 3; ["MIN_LVL"] = "30"; ["NAME"] = { ["EN"] = "Orc-slayer"; }; ["LORE"] = { ["EN"] = "Defeat Orcs in Angmar."; }; ["SUMMARY"] = { ["EN"] = "Defeat 100 orcs in Angmar"; }; ["TITLE"] = { ["EN"] = "Bane of the Orcs"; }; };</v>
      </c>
      <c r="R15">
        <f t="shared" si="8"/>
        <v>14</v>
      </c>
      <c r="S15" t="str">
        <f t="shared" si="9"/>
        <v>[14] = {</v>
      </c>
      <c r="T15" t="str">
        <f t="shared" si="10"/>
        <v xml:space="preserve">["ID"] = 1879071762; </v>
      </c>
      <c r="U15" t="str">
        <f t="shared" si="11"/>
        <v xml:space="preserve">["ID"] = 1879071762; </v>
      </c>
      <c r="V15" t="str">
        <f t="shared" si="12"/>
        <v/>
      </c>
      <c r="W15" s="1" t="str">
        <f t="shared" si="13"/>
        <v xml:space="preserve">["SAVE_INDEX"] = 14; </v>
      </c>
      <c r="X15">
        <f>VLOOKUP(D15,Type!A$2:B$14,2,FALSE)</f>
        <v>4</v>
      </c>
      <c r="Y15" t="str">
        <f t="shared" si="14"/>
        <v xml:space="preserve">["TYPE"] = 4; </v>
      </c>
      <c r="Z15" t="str">
        <f t="shared" si="15"/>
        <v>0</v>
      </c>
      <c r="AA15" t="str">
        <f t="shared" si="16"/>
        <v xml:space="preserve">["VXP"] =    0; </v>
      </c>
      <c r="AB15" t="str">
        <f t="shared" si="17"/>
        <v>5</v>
      </c>
      <c r="AC15" t="str">
        <f t="shared" si="18"/>
        <v xml:space="preserve">["LP"] =  5; </v>
      </c>
      <c r="AD15" t="str">
        <f t="shared" si="19"/>
        <v>500</v>
      </c>
      <c r="AE15" t="str">
        <f t="shared" si="20"/>
        <v xml:space="preserve">["REP"] =  500; </v>
      </c>
      <c r="AF15">
        <f>VLOOKUP(I15,Faction!A$2:B$84,2,FALSE)</f>
        <v>12</v>
      </c>
      <c r="AG15" t="str">
        <f t="shared" si="21"/>
        <v xml:space="preserve">["FACTION"] = 12; </v>
      </c>
      <c r="AH15" t="str">
        <f t="shared" si="22"/>
        <v xml:space="preserve">["TIER"] = 3; </v>
      </c>
      <c r="AI15" t="str">
        <f t="shared" si="23"/>
        <v xml:space="preserve">["MIN_LVL"] = "30"; </v>
      </c>
      <c r="AJ15" t="str">
        <f t="shared" si="24"/>
        <v xml:space="preserve">["NAME"] = { ["EN"] = "Orc-slayer"; }; </v>
      </c>
      <c r="AK15" t="str">
        <f t="shared" si="25"/>
        <v xml:space="preserve">["LORE"] = { ["EN"] = "Defeat Orcs in Angmar."; }; </v>
      </c>
      <c r="AL15" t="str">
        <f t="shared" si="26"/>
        <v xml:space="preserve">["SUMMARY"] = { ["EN"] = "Defeat 100 orcs in Angmar"; }; </v>
      </c>
      <c r="AM15" t="str">
        <f t="shared" si="27"/>
        <v xml:space="preserve">["TITLE"] = { ["EN"] = "Bane of the Orcs"; }; </v>
      </c>
      <c r="AN15" t="str">
        <f t="shared" si="28"/>
        <v>};</v>
      </c>
    </row>
    <row r="16" spans="1:40" x14ac:dyDescent="0.25">
      <c r="A16">
        <v>1879071765</v>
      </c>
      <c r="B16">
        <v>15</v>
      </c>
      <c r="C16" t="s">
        <v>212</v>
      </c>
      <c r="D16" t="s">
        <v>33</v>
      </c>
      <c r="E16">
        <v>2000</v>
      </c>
      <c r="G16">
        <v>10</v>
      </c>
      <c r="H16">
        <v>700</v>
      </c>
      <c r="I16" t="s">
        <v>90</v>
      </c>
      <c r="J16" t="s">
        <v>565</v>
      </c>
      <c r="K16" t="s">
        <v>1128</v>
      </c>
      <c r="L16">
        <v>2</v>
      </c>
      <c r="M16">
        <v>30</v>
      </c>
      <c r="P16" t="str">
        <f t="shared" si="6"/>
        <v>[15] = {["ID"] = 1879071765; }; -- Troll-slayer (Advanced)</v>
      </c>
      <c r="Q16" s="1" t="str">
        <f t="shared" si="7"/>
        <v>[15] = {["ID"] = 1879071765; ["SAVE_INDEX"] = 15; ["TYPE"] = 4; ["VXP"] = 2000; ["LP"] = 10; ["REP"] =  700; ["FACTION"] = 12; ["TIER"] = 2; ["MIN_LVL"] = "30"; ["NAME"] = { ["EN"] = "Troll-slayer (Advanced)"; }; ["LORE"] = { ["EN"] = "Defeat many trolls in Angmar."; }; ["SUMMARY"] = { ["EN"] = "Defeat 100 trolls in Angmar"; }; };</v>
      </c>
      <c r="R16">
        <f t="shared" si="8"/>
        <v>15</v>
      </c>
      <c r="S16" t="str">
        <f t="shared" si="9"/>
        <v>[15] = {</v>
      </c>
      <c r="T16" t="str">
        <f t="shared" si="10"/>
        <v xml:space="preserve">["ID"] = 1879071765; </v>
      </c>
      <c r="U16" t="str">
        <f t="shared" si="11"/>
        <v xml:space="preserve">["ID"] = 1879071765; </v>
      </c>
      <c r="V16" t="str">
        <f t="shared" si="12"/>
        <v/>
      </c>
      <c r="W16" s="1" t="str">
        <f t="shared" si="13"/>
        <v xml:space="preserve">["SAVE_INDEX"] = 15; </v>
      </c>
      <c r="X16">
        <f>VLOOKUP(D16,Type!A$2:B$14,2,FALSE)</f>
        <v>4</v>
      </c>
      <c r="Y16" t="str">
        <f t="shared" si="14"/>
        <v xml:space="preserve">["TYPE"] = 4; </v>
      </c>
      <c r="Z16" t="str">
        <f t="shared" si="15"/>
        <v>2000</v>
      </c>
      <c r="AA16" t="str">
        <f t="shared" si="16"/>
        <v xml:space="preserve">["VXP"] = 2000; </v>
      </c>
      <c r="AB16" t="str">
        <f t="shared" si="17"/>
        <v>10</v>
      </c>
      <c r="AC16" t="str">
        <f t="shared" si="18"/>
        <v xml:space="preserve">["LP"] = 10; </v>
      </c>
      <c r="AD16" t="str">
        <f t="shared" si="19"/>
        <v>700</v>
      </c>
      <c r="AE16" t="str">
        <f t="shared" si="20"/>
        <v xml:space="preserve">["REP"] =  700; </v>
      </c>
      <c r="AF16">
        <f>VLOOKUP(I16,Faction!A$2:B$84,2,FALSE)</f>
        <v>12</v>
      </c>
      <c r="AG16" t="str">
        <f t="shared" si="21"/>
        <v xml:space="preserve">["FACTION"] = 12; </v>
      </c>
      <c r="AH16" t="str">
        <f t="shared" si="22"/>
        <v xml:space="preserve">["TIER"] = 2; </v>
      </c>
      <c r="AI16" t="str">
        <f t="shared" si="23"/>
        <v xml:space="preserve">["MIN_LVL"] = "30"; </v>
      </c>
      <c r="AJ16" t="str">
        <f t="shared" si="24"/>
        <v xml:space="preserve">["NAME"] = { ["EN"] = "Troll-slayer (Advanced)"; }; </v>
      </c>
      <c r="AK16" t="str">
        <f t="shared" si="25"/>
        <v xml:space="preserve">["LORE"] = { ["EN"] = "Defeat many trolls in Angmar."; }; </v>
      </c>
      <c r="AL16" t="str">
        <f t="shared" si="26"/>
        <v xml:space="preserve">["SUMMARY"] = { ["EN"] = "Defeat 100 trolls in Angmar"; }; </v>
      </c>
      <c r="AM16" t="str">
        <f t="shared" si="27"/>
        <v/>
      </c>
      <c r="AN16" t="str">
        <f t="shared" si="28"/>
        <v>};</v>
      </c>
    </row>
    <row r="17" spans="1:40" x14ac:dyDescent="0.25">
      <c r="A17">
        <v>1879071764</v>
      </c>
      <c r="B17">
        <v>16</v>
      </c>
      <c r="C17" t="s">
        <v>210</v>
      </c>
      <c r="D17" t="s">
        <v>33</v>
      </c>
      <c r="F17" t="s">
        <v>563</v>
      </c>
      <c r="G17">
        <v>5</v>
      </c>
      <c r="H17">
        <v>500</v>
      </c>
      <c r="I17" t="s">
        <v>90</v>
      </c>
      <c r="J17" t="s">
        <v>564</v>
      </c>
      <c r="K17" t="s">
        <v>1129</v>
      </c>
      <c r="L17">
        <v>3</v>
      </c>
      <c r="M17">
        <v>30</v>
      </c>
      <c r="P17" t="str">
        <f t="shared" si="6"/>
        <v>[16] = {["ID"] = 1879071764; }; -- Troll-slayer</v>
      </c>
      <c r="Q17" s="1" t="str">
        <f t="shared" si="7"/>
        <v>[16] = {["ID"] = 1879071764; ["SAVE_INDEX"] = 16; ["TYPE"] = 4; ["VXP"] =    0; ["LP"] =  5; ["REP"] =  500; ["FACTION"] = 12; ["TIER"] = 3; ["MIN_LVL"] = "30"; ["NAME"] = { ["EN"] = "Troll-slayer"; }; ["LORE"] = { ["EN"] = "Defeat trolls in Angmar."; }; ["SUMMARY"] = { ["EN"] = "Defeat 50 trolls in Angmar"; }; ["TITLE"] = { ["EN"] = "Bane of Trolls"; }; };</v>
      </c>
      <c r="R17">
        <f t="shared" si="8"/>
        <v>16</v>
      </c>
      <c r="S17" t="str">
        <f t="shared" si="9"/>
        <v>[16] = {</v>
      </c>
      <c r="T17" t="str">
        <f t="shared" si="10"/>
        <v xml:space="preserve">["ID"] = 1879071764; </v>
      </c>
      <c r="U17" t="str">
        <f t="shared" si="11"/>
        <v xml:space="preserve">["ID"] = 1879071764; </v>
      </c>
      <c r="V17" t="str">
        <f t="shared" si="12"/>
        <v/>
      </c>
      <c r="W17" s="1" t="str">
        <f t="shared" si="13"/>
        <v xml:space="preserve">["SAVE_INDEX"] = 16; </v>
      </c>
      <c r="X17">
        <f>VLOOKUP(D17,Type!A$2:B$14,2,FALSE)</f>
        <v>4</v>
      </c>
      <c r="Y17" t="str">
        <f t="shared" si="14"/>
        <v xml:space="preserve">["TYPE"] = 4; </v>
      </c>
      <c r="Z17" t="str">
        <f t="shared" si="15"/>
        <v>0</v>
      </c>
      <c r="AA17" t="str">
        <f t="shared" si="16"/>
        <v xml:space="preserve">["VXP"] =    0; </v>
      </c>
      <c r="AB17" t="str">
        <f t="shared" si="17"/>
        <v>5</v>
      </c>
      <c r="AC17" t="str">
        <f t="shared" si="18"/>
        <v xml:space="preserve">["LP"] =  5; </v>
      </c>
      <c r="AD17" t="str">
        <f t="shared" si="19"/>
        <v>500</v>
      </c>
      <c r="AE17" t="str">
        <f t="shared" si="20"/>
        <v xml:space="preserve">["REP"] =  500; </v>
      </c>
      <c r="AF17">
        <f>VLOOKUP(I17,Faction!A$2:B$84,2,FALSE)</f>
        <v>12</v>
      </c>
      <c r="AG17" t="str">
        <f t="shared" si="21"/>
        <v xml:space="preserve">["FACTION"] = 12; </v>
      </c>
      <c r="AH17" t="str">
        <f t="shared" si="22"/>
        <v xml:space="preserve">["TIER"] = 3; </v>
      </c>
      <c r="AI17" t="str">
        <f t="shared" si="23"/>
        <v xml:space="preserve">["MIN_LVL"] = "30"; </v>
      </c>
      <c r="AJ17" t="str">
        <f t="shared" si="24"/>
        <v xml:space="preserve">["NAME"] = { ["EN"] = "Troll-slayer"; }; </v>
      </c>
      <c r="AK17" t="str">
        <f t="shared" si="25"/>
        <v xml:space="preserve">["LORE"] = { ["EN"] = "Defeat trolls in Angmar."; }; </v>
      </c>
      <c r="AL17" t="str">
        <f t="shared" si="26"/>
        <v xml:space="preserve">["SUMMARY"] = { ["EN"] = "Defeat 50 trolls in Angmar"; }; </v>
      </c>
      <c r="AM17" t="str">
        <f t="shared" si="27"/>
        <v xml:space="preserve">["TITLE"] = { ["EN"] = "Bane of Trolls"; }; </v>
      </c>
      <c r="AN17" t="str">
        <f t="shared" si="28"/>
        <v>};</v>
      </c>
    </row>
    <row r="18" spans="1:40" x14ac:dyDescent="0.25">
      <c r="A18">
        <v>1879071767</v>
      </c>
      <c r="B18">
        <v>17</v>
      </c>
      <c r="C18" t="s">
        <v>569</v>
      </c>
      <c r="D18" t="s">
        <v>33</v>
      </c>
      <c r="E18">
        <v>2000</v>
      </c>
      <c r="G18">
        <v>10</v>
      </c>
      <c r="H18">
        <v>700</v>
      </c>
      <c r="I18" t="s">
        <v>90</v>
      </c>
      <c r="J18" t="s">
        <v>570</v>
      </c>
      <c r="K18" t="s">
        <v>592</v>
      </c>
      <c r="L18">
        <v>2</v>
      </c>
      <c r="M18">
        <v>30</v>
      </c>
      <c r="P18" t="str">
        <f t="shared" si="6"/>
        <v>[17] = {["ID"] = 1879071767; }; -- Uruk-slayer (Advanced)</v>
      </c>
      <c r="Q18" s="1" t="str">
        <f t="shared" si="7"/>
        <v>[17] = {["ID"] = 1879071767; ["SAVE_INDEX"] = 17; ["TYPE"] = 4; ["VXP"] = 2000; ["LP"] = 10; ["REP"] =  700; ["FACTION"] = 12; ["TIER"] = 2; ["MIN_LVL"] = "30"; ["NAME"] = { ["EN"] = "Uruk-slayer (Advanced)"; }; ["LORE"] = { ["EN"] = "Defeat many Uruks in Angmar."; }; ["SUMMARY"] = { ["EN"] = "Defeat 200 Uruks in Angmar"; }; };</v>
      </c>
      <c r="R18">
        <f t="shared" si="8"/>
        <v>17</v>
      </c>
      <c r="S18" t="str">
        <f t="shared" si="9"/>
        <v>[17] = {</v>
      </c>
      <c r="T18" t="str">
        <f t="shared" si="10"/>
        <v xml:space="preserve">["ID"] = 1879071767; </v>
      </c>
      <c r="U18" t="str">
        <f t="shared" si="11"/>
        <v xml:space="preserve">["ID"] = 1879071767; </v>
      </c>
      <c r="V18" t="str">
        <f t="shared" si="12"/>
        <v/>
      </c>
      <c r="W18" s="1" t="str">
        <f t="shared" si="13"/>
        <v xml:space="preserve">["SAVE_INDEX"] = 17; </v>
      </c>
      <c r="X18">
        <f>VLOOKUP(D18,Type!A$2:B$14,2,FALSE)</f>
        <v>4</v>
      </c>
      <c r="Y18" t="str">
        <f t="shared" si="14"/>
        <v xml:space="preserve">["TYPE"] = 4; </v>
      </c>
      <c r="Z18" t="str">
        <f t="shared" si="15"/>
        <v>2000</v>
      </c>
      <c r="AA18" t="str">
        <f t="shared" si="16"/>
        <v xml:space="preserve">["VXP"] = 2000; </v>
      </c>
      <c r="AB18" t="str">
        <f t="shared" si="17"/>
        <v>10</v>
      </c>
      <c r="AC18" t="str">
        <f t="shared" si="18"/>
        <v xml:space="preserve">["LP"] = 10; </v>
      </c>
      <c r="AD18" t="str">
        <f t="shared" si="19"/>
        <v>700</v>
      </c>
      <c r="AE18" t="str">
        <f t="shared" si="20"/>
        <v xml:space="preserve">["REP"] =  700; </v>
      </c>
      <c r="AF18">
        <f>VLOOKUP(I18,Faction!A$2:B$84,2,FALSE)</f>
        <v>12</v>
      </c>
      <c r="AG18" t="str">
        <f t="shared" si="21"/>
        <v xml:space="preserve">["FACTION"] = 12; </v>
      </c>
      <c r="AH18" t="str">
        <f t="shared" si="22"/>
        <v xml:space="preserve">["TIER"] = 2; </v>
      </c>
      <c r="AI18" t="str">
        <f t="shared" si="23"/>
        <v xml:space="preserve">["MIN_LVL"] = "30"; </v>
      </c>
      <c r="AJ18" t="str">
        <f t="shared" si="24"/>
        <v xml:space="preserve">["NAME"] = { ["EN"] = "Uruk-slayer (Advanced)"; }; </v>
      </c>
      <c r="AK18" t="str">
        <f t="shared" si="25"/>
        <v xml:space="preserve">["LORE"] = { ["EN"] = "Defeat many Uruks in Angmar."; }; </v>
      </c>
      <c r="AL18" t="str">
        <f t="shared" si="26"/>
        <v xml:space="preserve">["SUMMARY"] = { ["EN"] = "Defeat 200 Uruks in Angmar"; }; </v>
      </c>
      <c r="AM18" t="str">
        <f t="shared" si="27"/>
        <v/>
      </c>
      <c r="AN18" t="str">
        <f t="shared" si="28"/>
        <v>};</v>
      </c>
    </row>
    <row r="19" spans="1:40" x14ac:dyDescent="0.25">
      <c r="A19">
        <v>1879071766</v>
      </c>
      <c r="B19">
        <v>18</v>
      </c>
      <c r="C19" t="s">
        <v>566</v>
      </c>
      <c r="D19" t="s">
        <v>33</v>
      </c>
      <c r="F19" t="s">
        <v>567</v>
      </c>
      <c r="G19">
        <v>5</v>
      </c>
      <c r="H19">
        <v>500</v>
      </c>
      <c r="I19" t="s">
        <v>90</v>
      </c>
      <c r="J19" t="s">
        <v>568</v>
      </c>
      <c r="K19" t="s">
        <v>591</v>
      </c>
      <c r="L19">
        <v>3</v>
      </c>
      <c r="M19">
        <v>30</v>
      </c>
      <c r="P19" t="str">
        <f t="shared" si="6"/>
        <v>[18] = {["ID"] = 1879071766; }; -- Uruk-slayer</v>
      </c>
      <c r="Q19" s="1" t="str">
        <f t="shared" si="7"/>
        <v>[18] = {["ID"] = 1879071766; ["SAVE_INDEX"] = 18; ["TYPE"] = 4; ["VXP"] =    0; ["LP"] =  5; ["REP"] =  500; ["FACTION"] = 12; ["TIER"] = 3; ["MIN_LVL"] = "30"; ["NAME"] = { ["EN"] = "Uruk-slayer"; }; ["LORE"] = { ["EN"] = "Defeat Uruks in Angmar."; }; ["SUMMARY"] = { ["EN"] = "Defeat 100 Uruks in Angmar"; }; ["TITLE"] = { ["EN"] = "Warlord of Angmar"; }; };</v>
      </c>
      <c r="R19">
        <f t="shared" si="8"/>
        <v>18</v>
      </c>
      <c r="S19" t="str">
        <f t="shared" si="9"/>
        <v>[18] = {</v>
      </c>
      <c r="T19" t="str">
        <f t="shared" si="10"/>
        <v xml:space="preserve">["ID"] = 1879071766; </v>
      </c>
      <c r="U19" t="str">
        <f t="shared" si="11"/>
        <v xml:space="preserve">["ID"] = 1879071766; </v>
      </c>
      <c r="V19" t="str">
        <f t="shared" si="12"/>
        <v/>
      </c>
      <c r="W19" s="1" t="str">
        <f t="shared" si="13"/>
        <v xml:space="preserve">["SAVE_INDEX"] = 18; </v>
      </c>
      <c r="X19">
        <f>VLOOKUP(D19,Type!A$2:B$14,2,FALSE)</f>
        <v>4</v>
      </c>
      <c r="Y19" t="str">
        <f t="shared" si="14"/>
        <v xml:space="preserve">["TYPE"] = 4; </v>
      </c>
      <c r="Z19" t="str">
        <f t="shared" si="15"/>
        <v>0</v>
      </c>
      <c r="AA19" t="str">
        <f t="shared" si="16"/>
        <v xml:space="preserve">["VXP"] =    0; </v>
      </c>
      <c r="AB19" t="str">
        <f t="shared" si="17"/>
        <v>5</v>
      </c>
      <c r="AC19" t="str">
        <f t="shared" si="18"/>
        <v xml:space="preserve">["LP"] =  5; </v>
      </c>
      <c r="AD19" t="str">
        <f t="shared" si="19"/>
        <v>500</v>
      </c>
      <c r="AE19" t="str">
        <f t="shared" si="20"/>
        <v xml:space="preserve">["REP"] =  500; </v>
      </c>
      <c r="AF19">
        <f>VLOOKUP(I19,Faction!A$2:B$84,2,FALSE)</f>
        <v>12</v>
      </c>
      <c r="AG19" t="str">
        <f t="shared" si="21"/>
        <v xml:space="preserve">["FACTION"] = 12; </v>
      </c>
      <c r="AH19" t="str">
        <f t="shared" si="22"/>
        <v xml:space="preserve">["TIER"] = 3; </v>
      </c>
      <c r="AI19" t="str">
        <f t="shared" si="23"/>
        <v xml:space="preserve">["MIN_LVL"] = "30"; </v>
      </c>
      <c r="AJ19" t="str">
        <f t="shared" si="24"/>
        <v xml:space="preserve">["NAME"] = { ["EN"] = "Uruk-slayer"; }; </v>
      </c>
      <c r="AK19" t="str">
        <f t="shared" si="25"/>
        <v xml:space="preserve">["LORE"] = { ["EN"] = "Defeat Uruks in Angmar."; }; </v>
      </c>
      <c r="AL19" t="str">
        <f t="shared" si="26"/>
        <v xml:space="preserve">["SUMMARY"] = { ["EN"] = "Defeat 100 Uruks in Angmar"; }; </v>
      </c>
      <c r="AM19" t="str">
        <f t="shared" si="27"/>
        <v xml:space="preserve">["TITLE"] = { ["EN"] = "Warlord of Angmar"; }; </v>
      </c>
      <c r="AN19" t="str">
        <f t="shared" si="28"/>
        <v>};</v>
      </c>
    </row>
    <row r="20" spans="1:40" x14ac:dyDescent="0.25">
      <c r="A20">
        <v>1879071769</v>
      </c>
      <c r="B20">
        <v>19</v>
      </c>
      <c r="C20" t="s">
        <v>217</v>
      </c>
      <c r="D20" t="s">
        <v>33</v>
      </c>
      <c r="E20">
        <v>2000</v>
      </c>
      <c r="G20">
        <v>10</v>
      </c>
      <c r="H20">
        <v>700</v>
      </c>
      <c r="I20" t="s">
        <v>90</v>
      </c>
      <c r="J20" t="s">
        <v>572</v>
      </c>
      <c r="K20" t="s">
        <v>594</v>
      </c>
      <c r="L20">
        <v>2</v>
      </c>
      <c r="M20">
        <v>30</v>
      </c>
      <c r="P20" t="str">
        <f t="shared" si="6"/>
        <v>[19] = {["ID"] = 1879071769; }; -- Warg-slayer (Advanced)</v>
      </c>
      <c r="Q20" s="1" t="str">
        <f t="shared" si="7"/>
        <v>[19] = {["ID"] = 1879071769; ["SAVE_INDEX"] = 19; ["TYPE"] = 4; ["VXP"] = 2000; ["LP"] = 10; ["REP"] =  700; ["FACTION"] = 12; ["TIER"] = 2; ["MIN_LVL"] = "30"; ["NAME"] = { ["EN"] = "Warg-slayer (Advanced)"; }; ["LORE"] = { ["EN"] = "Defeat many Wargs in Angmar."; }; ["SUMMARY"] = { ["EN"] = "Defeat 200 wargs in Angmar"; }; };</v>
      </c>
      <c r="R20">
        <f t="shared" si="8"/>
        <v>19</v>
      </c>
      <c r="S20" t="str">
        <f t="shared" si="9"/>
        <v>[19] = {</v>
      </c>
      <c r="T20" t="str">
        <f t="shared" si="10"/>
        <v xml:space="preserve">["ID"] = 1879071769; </v>
      </c>
      <c r="U20" t="str">
        <f t="shared" si="11"/>
        <v xml:space="preserve">["ID"] = 1879071769; </v>
      </c>
      <c r="V20" t="str">
        <f t="shared" si="12"/>
        <v/>
      </c>
      <c r="W20" s="1" t="str">
        <f t="shared" si="13"/>
        <v xml:space="preserve">["SAVE_INDEX"] = 19; </v>
      </c>
      <c r="X20">
        <f>VLOOKUP(D20,Type!A$2:B$14,2,FALSE)</f>
        <v>4</v>
      </c>
      <c r="Y20" t="str">
        <f t="shared" si="14"/>
        <v xml:space="preserve">["TYPE"] = 4; </v>
      </c>
      <c r="Z20" t="str">
        <f t="shared" si="15"/>
        <v>2000</v>
      </c>
      <c r="AA20" t="str">
        <f t="shared" si="16"/>
        <v xml:space="preserve">["VXP"] = 2000; </v>
      </c>
      <c r="AB20" t="str">
        <f t="shared" si="17"/>
        <v>10</v>
      </c>
      <c r="AC20" t="str">
        <f t="shared" si="18"/>
        <v xml:space="preserve">["LP"] = 10; </v>
      </c>
      <c r="AD20" t="str">
        <f t="shared" si="19"/>
        <v>700</v>
      </c>
      <c r="AE20" t="str">
        <f t="shared" si="20"/>
        <v xml:space="preserve">["REP"] =  700; </v>
      </c>
      <c r="AF20">
        <f>VLOOKUP(I20,Faction!A$2:B$84,2,FALSE)</f>
        <v>12</v>
      </c>
      <c r="AG20" t="str">
        <f t="shared" si="21"/>
        <v xml:space="preserve">["FACTION"] = 12; </v>
      </c>
      <c r="AH20" t="str">
        <f t="shared" si="22"/>
        <v xml:space="preserve">["TIER"] = 2; </v>
      </c>
      <c r="AI20" t="str">
        <f t="shared" si="23"/>
        <v xml:space="preserve">["MIN_LVL"] = "30"; </v>
      </c>
      <c r="AJ20" t="str">
        <f t="shared" si="24"/>
        <v xml:space="preserve">["NAME"] = { ["EN"] = "Warg-slayer (Advanced)"; }; </v>
      </c>
      <c r="AK20" t="str">
        <f t="shared" si="25"/>
        <v xml:space="preserve">["LORE"] = { ["EN"] = "Defeat many Wargs in Angmar."; }; </v>
      </c>
      <c r="AL20" t="str">
        <f t="shared" si="26"/>
        <v xml:space="preserve">["SUMMARY"] = { ["EN"] = "Defeat 200 wargs in Angmar"; }; </v>
      </c>
      <c r="AM20" t="str">
        <f t="shared" si="27"/>
        <v/>
      </c>
      <c r="AN20" t="str">
        <f t="shared" si="28"/>
        <v>};</v>
      </c>
    </row>
    <row r="21" spans="1:40" x14ac:dyDescent="0.25">
      <c r="A21">
        <v>1879071768</v>
      </c>
      <c r="B21">
        <v>20</v>
      </c>
      <c r="C21" t="s">
        <v>214</v>
      </c>
      <c r="D21" t="s">
        <v>33</v>
      </c>
      <c r="F21" t="s">
        <v>1575</v>
      </c>
      <c r="G21">
        <v>5</v>
      </c>
      <c r="H21">
        <v>500</v>
      </c>
      <c r="I21" t="s">
        <v>90</v>
      </c>
      <c r="J21" t="s">
        <v>571</v>
      </c>
      <c r="K21" t="s">
        <v>593</v>
      </c>
      <c r="L21">
        <v>3</v>
      </c>
      <c r="M21">
        <v>30</v>
      </c>
      <c r="P21" t="str">
        <f t="shared" si="6"/>
        <v>[20] = {["ID"] = 1879071768; }; -- Warg-slayer</v>
      </c>
      <c r="Q21" s="1" t="str">
        <f t="shared" si="7"/>
        <v>[20] = {["ID"] = 1879071768; ["SAVE_INDEX"] = 20; ["TYPE"] = 4; ["VXP"] =    0; ["LP"] =  5; ["REP"] =  500; ["FACTION"] = 12; ["TIER"] = 3; ["MIN_LVL"] = "30"; ["NAME"] = { ["EN"] = "Warg-slayer"; }; ["LORE"] = { ["EN"] = "Defeat Wargs in Angmar."; }; ["SUMMARY"] = { ["EN"] = "Defeat 100 wargs in Angmar"; }; ["TITLE"] = { ["EN"] = "Lord / Lady of Fangs"; }; };</v>
      </c>
      <c r="R21">
        <f t="shared" si="8"/>
        <v>20</v>
      </c>
      <c r="S21" t="str">
        <f t="shared" si="9"/>
        <v>[20] = {</v>
      </c>
      <c r="T21" t="str">
        <f t="shared" si="10"/>
        <v xml:space="preserve">["ID"] = 1879071768; </v>
      </c>
      <c r="U21" t="str">
        <f t="shared" si="11"/>
        <v xml:space="preserve">["ID"] = 1879071768; </v>
      </c>
      <c r="V21" t="str">
        <f t="shared" si="12"/>
        <v/>
      </c>
      <c r="W21" s="1" t="str">
        <f t="shared" si="13"/>
        <v xml:space="preserve">["SAVE_INDEX"] = 20; </v>
      </c>
      <c r="X21">
        <f>VLOOKUP(D21,Type!A$2:B$14,2,FALSE)</f>
        <v>4</v>
      </c>
      <c r="Y21" t="str">
        <f t="shared" si="14"/>
        <v xml:space="preserve">["TYPE"] = 4; </v>
      </c>
      <c r="Z21" t="str">
        <f t="shared" si="15"/>
        <v>0</v>
      </c>
      <c r="AA21" t="str">
        <f t="shared" si="16"/>
        <v xml:space="preserve">["VXP"] =    0; </v>
      </c>
      <c r="AB21" t="str">
        <f t="shared" si="17"/>
        <v>5</v>
      </c>
      <c r="AC21" t="str">
        <f t="shared" si="18"/>
        <v xml:space="preserve">["LP"] =  5; </v>
      </c>
      <c r="AD21" t="str">
        <f t="shared" si="19"/>
        <v>500</v>
      </c>
      <c r="AE21" t="str">
        <f t="shared" si="20"/>
        <v xml:space="preserve">["REP"] =  500; </v>
      </c>
      <c r="AF21">
        <f>VLOOKUP(I21,Faction!A$2:B$84,2,FALSE)</f>
        <v>12</v>
      </c>
      <c r="AG21" t="str">
        <f t="shared" si="21"/>
        <v xml:space="preserve">["FACTION"] = 12; </v>
      </c>
      <c r="AH21" t="str">
        <f t="shared" si="22"/>
        <v xml:space="preserve">["TIER"] = 3; </v>
      </c>
      <c r="AI21" t="str">
        <f t="shared" si="23"/>
        <v xml:space="preserve">["MIN_LVL"] = "30"; </v>
      </c>
      <c r="AJ21" t="str">
        <f t="shared" si="24"/>
        <v xml:space="preserve">["NAME"] = { ["EN"] = "Warg-slayer"; }; </v>
      </c>
      <c r="AK21" t="str">
        <f t="shared" si="25"/>
        <v xml:space="preserve">["LORE"] = { ["EN"] = "Defeat Wargs in Angmar."; }; </v>
      </c>
      <c r="AL21" t="str">
        <f t="shared" si="26"/>
        <v xml:space="preserve">["SUMMARY"] = { ["EN"] = "Defeat 100 wargs in Angmar"; }; </v>
      </c>
      <c r="AM21" t="str">
        <f t="shared" si="27"/>
        <v xml:space="preserve">["TITLE"] = { ["EN"] = "Lord / Lady of Fangs"; }; </v>
      </c>
      <c r="AN21" t="str">
        <f t="shared" si="28"/>
        <v>};</v>
      </c>
    </row>
    <row r="22" spans="1:40" x14ac:dyDescent="0.25">
      <c r="A22">
        <v>1879071771</v>
      </c>
      <c r="B22">
        <v>21</v>
      </c>
      <c r="C22" t="s">
        <v>221</v>
      </c>
      <c r="D22" t="s">
        <v>33</v>
      </c>
      <c r="E22">
        <v>2000</v>
      </c>
      <c r="G22">
        <v>10</v>
      </c>
      <c r="H22">
        <v>700</v>
      </c>
      <c r="I22" t="s">
        <v>90</v>
      </c>
      <c r="J22" t="s">
        <v>575</v>
      </c>
      <c r="K22" t="s">
        <v>1130</v>
      </c>
      <c r="L22">
        <v>2</v>
      </c>
      <c r="M22">
        <v>30</v>
      </c>
      <c r="P22" t="str">
        <f t="shared" si="6"/>
        <v>[21] = {["ID"] = 1879071771; }; -- Wight-slayer (Advanced)</v>
      </c>
      <c r="Q22" s="1" t="str">
        <f t="shared" si="7"/>
        <v>[21] = {["ID"] = 1879071771; ["SAVE_INDEX"] = 21; ["TYPE"] = 4; ["VXP"] = 2000; ["LP"] = 10; ["REP"] =  700; ["FACTION"] = 12; ["TIER"] = 2; ["MIN_LVL"] = "30"; ["NAME"] = { ["EN"] = "Wight-slayer (Advanced)"; }; ["LORE"] = { ["EN"] = "Defeat many wights in Angmar."; }; ["SUMMARY"] = { ["EN"] = "Defeat 200 wights in Angmar"; }; };</v>
      </c>
      <c r="R22">
        <f t="shared" si="8"/>
        <v>21</v>
      </c>
      <c r="S22" t="str">
        <f t="shared" si="9"/>
        <v>[21] = {</v>
      </c>
      <c r="T22" t="str">
        <f t="shared" si="10"/>
        <v xml:space="preserve">["ID"] = 1879071771; </v>
      </c>
      <c r="U22" t="str">
        <f t="shared" si="11"/>
        <v xml:space="preserve">["ID"] = 1879071771; </v>
      </c>
      <c r="V22" t="str">
        <f t="shared" si="12"/>
        <v/>
      </c>
      <c r="W22" s="1" t="str">
        <f t="shared" si="13"/>
        <v xml:space="preserve">["SAVE_INDEX"] = 21; </v>
      </c>
      <c r="X22">
        <f>VLOOKUP(D22,Type!A$2:B$14,2,FALSE)</f>
        <v>4</v>
      </c>
      <c r="Y22" t="str">
        <f t="shared" si="14"/>
        <v xml:space="preserve">["TYPE"] = 4; </v>
      </c>
      <c r="Z22" t="str">
        <f t="shared" si="15"/>
        <v>2000</v>
      </c>
      <c r="AA22" t="str">
        <f t="shared" si="16"/>
        <v xml:space="preserve">["VXP"] = 2000; </v>
      </c>
      <c r="AB22" t="str">
        <f t="shared" si="17"/>
        <v>10</v>
      </c>
      <c r="AC22" t="str">
        <f t="shared" si="18"/>
        <v xml:space="preserve">["LP"] = 10; </v>
      </c>
      <c r="AD22" t="str">
        <f t="shared" si="19"/>
        <v>700</v>
      </c>
      <c r="AE22" t="str">
        <f t="shared" si="20"/>
        <v xml:space="preserve">["REP"] =  700; </v>
      </c>
      <c r="AF22">
        <f>VLOOKUP(I22,Faction!A$2:B$84,2,FALSE)</f>
        <v>12</v>
      </c>
      <c r="AG22" t="str">
        <f t="shared" si="21"/>
        <v xml:space="preserve">["FACTION"] = 12; </v>
      </c>
      <c r="AH22" t="str">
        <f t="shared" si="22"/>
        <v xml:space="preserve">["TIER"] = 2; </v>
      </c>
      <c r="AI22" t="str">
        <f t="shared" si="23"/>
        <v xml:space="preserve">["MIN_LVL"] = "30"; </v>
      </c>
      <c r="AJ22" t="str">
        <f t="shared" si="24"/>
        <v xml:space="preserve">["NAME"] = { ["EN"] = "Wight-slayer (Advanced)"; }; </v>
      </c>
      <c r="AK22" t="str">
        <f t="shared" si="25"/>
        <v xml:space="preserve">["LORE"] = { ["EN"] = "Defeat many wights in Angmar."; }; </v>
      </c>
      <c r="AL22" t="str">
        <f t="shared" si="26"/>
        <v xml:space="preserve">["SUMMARY"] = { ["EN"] = "Defeat 200 wights in Angmar"; }; </v>
      </c>
      <c r="AM22" t="str">
        <f t="shared" si="27"/>
        <v/>
      </c>
      <c r="AN22" t="str">
        <f t="shared" si="28"/>
        <v>};</v>
      </c>
    </row>
    <row r="23" spans="1:40" x14ac:dyDescent="0.25">
      <c r="A23">
        <v>1879071770</v>
      </c>
      <c r="B23">
        <v>22</v>
      </c>
      <c r="C23" t="s">
        <v>219</v>
      </c>
      <c r="D23" t="s">
        <v>33</v>
      </c>
      <c r="F23" t="s">
        <v>573</v>
      </c>
      <c r="G23">
        <v>5</v>
      </c>
      <c r="H23">
        <v>500</v>
      </c>
      <c r="I23" t="s">
        <v>90</v>
      </c>
      <c r="J23" t="s">
        <v>574</v>
      </c>
      <c r="K23" t="s">
        <v>1131</v>
      </c>
      <c r="L23">
        <v>3</v>
      </c>
      <c r="M23">
        <v>30</v>
      </c>
      <c r="P23" t="str">
        <f t="shared" si="6"/>
        <v>[22] = {["ID"] = 1879071770; }; -- Wight-slayer</v>
      </c>
      <c r="Q23" s="1" t="str">
        <f t="shared" si="7"/>
        <v>[22] = {["ID"] = 1879071770; ["SAVE_INDEX"] = 22; ["TYPE"] = 4; ["VXP"] =    0; ["LP"] =  5; ["REP"] =  500; ["FACTION"] = 12; ["TIER"] = 3; ["MIN_LVL"] = "30"; ["NAME"] = { ["EN"] = "Wight-slayer"; }; ["LORE"] = { ["EN"] = "Defeat wights in Angmar."; }; ["SUMMARY"] = { ["EN"] = "Defeat 100 wights in Angmar"; }; ["TITLE"] = { ["EN"] = "Destiny of the Accursed"; }; };</v>
      </c>
      <c r="R23">
        <f t="shared" si="8"/>
        <v>22</v>
      </c>
      <c r="S23" t="str">
        <f t="shared" si="9"/>
        <v>[22] = {</v>
      </c>
      <c r="T23" t="str">
        <f t="shared" si="10"/>
        <v xml:space="preserve">["ID"] = 1879071770; </v>
      </c>
      <c r="U23" t="str">
        <f t="shared" si="11"/>
        <v xml:space="preserve">["ID"] = 1879071770; </v>
      </c>
      <c r="V23" t="str">
        <f t="shared" si="12"/>
        <v/>
      </c>
      <c r="W23" s="1" t="str">
        <f t="shared" si="13"/>
        <v xml:space="preserve">["SAVE_INDEX"] = 22; </v>
      </c>
      <c r="X23">
        <f>VLOOKUP(D23,Type!A$2:B$14,2,FALSE)</f>
        <v>4</v>
      </c>
      <c r="Y23" t="str">
        <f t="shared" si="14"/>
        <v xml:space="preserve">["TYPE"] = 4; </v>
      </c>
      <c r="Z23" t="str">
        <f t="shared" si="15"/>
        <v>0</v>
      </c>
      <c r="AA23" t="str">
        <f t="shared" si="16"/>
        <v xml:space="preserve">["VXP"] =    0; </v>
      </c>
      <c r="AB23" t="str">
        <f t="shared" si="17"/>
        <v>5</v>
      </c>
      <c r="AC23" t="str">
        <f t="shared" si="18"/>
        <v xml:space="preserve">["LP"] =  5; </v>
      </c>
      <c r="AD23" t="str">
        <f t="shared" si="19"/>
        <v>500</v>
      </c>
      <c r="AE23" t="str">
        <f t="shared" si="20"/>
        <v xml:space="preserve">["REP"] =  500; </v>
      </c>
      <c r="AF23">
        <f>VLOOKUP(I23,Faction!A$2:B$84,2,FALSE)</f>
        <v>12</v>
      </c>
      <c r="AG23" t="str">
        <f t="shared" si="21"/>
        <v xml:space="preserve">["FACTION"] = 12; </v>
      </c>
      <c r="AH23" t="str">
        <f t="shared" si="22"/>
        <v xml:space="preserve">["TIER"] = 3; </v>
      </c>
      <c r="AI23" t="str">
        <f t="shared" si="23"/>
        <v xml:space="preserve">["MIN_LVL"] = "30"; </v>
      </c>
      <c r="AJ23" t="str">
        <f t="shared" si="24"/>
        <v xml:space="preserve">["NAME"] = { ["EN"] = "Wight-slayer"; }; </v>
      </c>
      <c r="AK23" t="str">
        <f t="shared" si="25"/>
        <v xml:space="preserve">["LORE"] = { ["EN"] = "Defeat wights in Angmar."; }; </v>
      </c>
      <c r="AL23" t="str">
        <f t="shared" si="26"/>
        <v xml:space="preserve">["SUMMARY"] = { ["EN"] = "Defeat 100 wights in Angmar"; }; </v>
      </c>
      <c r="AM23" t="str">
        <f t="shared" si="27"/>
        <v xml:space="preserve">["TITLE"] = { ["EN"] = "Destiny of the Accursed"; }; </v>
      </c>
      <c r="AN23" t="str">
        <f t="shared" si="28"/>
        <v>};</v>
      </c>
    </row>
    <row r="24" spans="1:40" x14ac:dyDescent="0.25">
      <c r="A24">
        <v>1879071773</v>
      </c>
      <c r="B24">
        <v>23</v>
      </c>
      <c r="C24" t="s">
        <v>284</v>
      </c>
      <c r="D24" t="s">
        <v>33</v>
      </c>
      <c r="E24">
        <v>2000</v>
      </c>
      <c r="G24">
        <v>10</v>
      </c>
      <c r="H24">
        <v>700</v>
      </c>
      <c r="I24" t="s">
        <v>90</v>
      </c>
      <c r="J24" t="s">
        <v>578</v>
      </c>
      <c r="K24" t="s">
        <v>596</v>
      </c>
      <c r="L24">
        <v>2</v>
      </c>
      <c r="M24">
        <v>30</v>
      </c>
      <c r="P24" t="str">
        <f t="shared" si="6"/>
        <v>[23] = {["ID"] = 1879071773; }; -- Worm-slayer (Advanced)</v>
      </c>
      <c r="Q24" s="1" t="str">
        <f t="shared" si="7"/>
        <v>[23] = {["ID"] = 1879071773; ["SAVE_INDEX"] = 23; ["TYPE"] = 4; ["VXP"] = 2000; ["LP"] = 10; ["REP"] =  700; ["FACTION"] = 12; ["TIER"] = 2; ["MIN_LVL"] = "30"; ["NAME"] = { ["EN"] = "Worm-slayer (Advanced)"; }; ["LORE"] = { ["EN"] = "Defeat many Worms in the swamps and caves of Angmar."; }; ["SUMMARY"] = { ["EN"] = "Defeat 200 worms in Angmar"; }; };</v>
      </c>
      <c r="R24">
        <f t="shared" si="8"/>
        <v>23</v>
      </c>
      <c r="S24" t="str">
        <f t="shared" si="9"/>
        <v>[23] = {</v>
      </c>
      <c r="T24" t="str">
        <f t="shared" si="10"/>
        <v xml:space="preserve">["ID"] = 1879071773; </v>
      </c>
      <c r="U24" t="str">
        <f t="shared" si="11"/>
        <v xml:space="preserve">["ID"] = 1879071773; </v>
      </c>
      <c r="V24" t="str">
        <f t="shared" si="12"/>
        <v/>
      </c>
      <c r="W24" s="1" t="str">
        <f t="shared" si="13"/>
        <v xml:space="preserve">["SAVE_INDEX"] = 23; </v>
      </c>
      <c r="X24">
        <f>VLOOKUP(D24,Type!A$2:B$14,2,FALSE)</f>
        <v>4</v>
      </c>
      <c r="Y24" t="str">
        <f t="shared" si="14"/>
        <v xml:space="preserve">["TYPE"] = 4; </v>
      </c>
      <c r="Z24" t="str">
        <f t="shared" si="15"/>
        <v>2000</v>
      </c>
      <c r="AA24" t="str">
        <f t="shared" si="16"/>
        <v xml:space="preserve">["VXP"] = 2000; </v>
      </c>
      <c r="AB24" t="str">
        <f t="shared" si="17"/>
        <v>10</v>
      </c>
      <c r="AC24" t="str">
        <f t="shared" si="18"/>
        <v xml:space="preserve">["LP"] = 10; </v>
      </c>
      <c r="AD24" t="str">
        <f t="shared" si="19"/>
        <v>700</v>
      </c>
      <c r="AE24" t="str">
        <f t="shared" si="20"/>
        <v xml:space="preserve">["REP"] =  700; </v>
      </c>
      <c r="AF24">
        <f>VLOOKUP(I24,Faction!A$2:B$84,2,FALSE)</f>
        <v>12</v>
      </c>
      <c r="AG24" t="str">
        <f t="shared" si="21"/>
        <v xml:space="preserve">["FACTION"] = 12; </v>
      </c>
      <c r="AH24" t="str">
        <f t="shared" si="22"/>
        <v xml:space="preserve">["TIER"] = 2; </v>
      </c>
      <c r="AI24" t="str">
        <f t="shared" si="23"/>
        <v xml:space="preserve">["MIN_LVL"] = "30"; </v>
      </c>
      <c r="AJ24" t="str">
        <f t="shared" si="24"/>
        <v xml:space="preserve">["NAME"] = { ["EN"] = "Worm-slayer (Advanced)"; }; </v>
      </c>
      <c r="AK24" t="str">
        <f t="shared" si="25"/>
        <v xml:space="preserve">["LORE"] = { ["EN"] = "Defeat many Worms in the swamps and caves of Angmar."; }; </v>
      </c>
      <c r="AL24" t="str">
        <f t="shared" si="26"/>
        <v xml:space="preserve">["SUMMARY"] = { ["EN"] = "Defeat 200 worms in Angmar"; }; </v>
      </c>
      <c r="AM24" t="str">
        <f t="shared" si="27"/>
        <v/>
      </c>
      <c r="AN24" t="str">
        <f t="shared" si="28"/>
        <v>};</v>
      </c>
    </row>
    <row r="25" spans="1:40" x14ac:dyDescent="0.25">
      <c r="A25">
        <v>1879071772</v>
      </c>
      <c r="B25">
        <v>24</v>
      </c>
      <c r="C25" t="s">
        <v>282</v>
      </c>
      <c r="D25" t="s">
        <v>33</v>
      </c>
      <c r="F25" t="s">
        <v>576</v>
      </c>
      <c r="G25">
        <v>5</v>
      </c>
      <c r="H25">
        <v>500</v>
      </c>
      <c r="I25" t="s">
        <v>90</v>
      </c>
      <c r="J25" t="s">
        <v>577</v>
      </c>
      <c r="K25" t="s">
        <v>595</v>
      </c>
      <c r="L25">
        <v>3</v>
      </c>
      <c r="M25">
        <v>30</v>
      </c>
      <c r="P25" t="str">
        <f t="shared" si="6"/>
        <v>[24] = {["ID"] = 1879071772; }; -- Worm-slayer</v>
      </c>
      <c r="Q25" s="1" t="str">
        <f t="shared" si="7"/>
        <v>[24] = {["ID"] = 1879071772; ["SAVE_INDEX"] = 24; ["TYPE"] = 4; ["VXP"] =    0; ["LP"] =  5; ["REP"] =  500; ["FACTION"] = 12; ["TIER"] = 3; ["MIN_LVL"] = "30"; ["NAME"] = { ["EN"] = "Worm-slayer"; }; ["LORE"] = { ["EN"] = "Defeat Worms in the swamps and caves of Angmar."; }; ["SUMMARY"] = { ["EN"] = "Defeat 100 worms in Angmar"; }; ["TITLE"] = { ["EN"] = "Weird of the Worms"; }; };</v>
      </c>
      <c r="R25">
        <f t="shared" si="8"/>
        <v>24</v>
      </c>
      <c r="S25" t="str">
        <f t="shared" si="9"/>
        <v>[24] = {</v>
      </c>
      <c r="T25" t="str">
        <f t="shared" si="10"/>
        <v xml:space="preserve">["ID"] = 1879071772; </v>
      </c>
      <c r="U25" t="str">
        <f t="shared" si="11"/>
        <v xml:space="preserve">["ID"] = 1879071772; </v>
      </c>
      <c r="V25" t="str">
        <f t="shared" si="12"/>
        <v/>
      </c>
      <c r="W25" s="1" t="str">
        <f t="shared" si="13"/>
        <v xml:space="preserve">["SAVE_INDEX"] = 24; </v>
      </c>
      <c r="X25">
        <f>VLOOKUP(D25,Type!A$2:B$14,2,FALSE)</f>
        <v>4</v>
      </c>
      <c r="Y25" t="str">
        <f t="shared" si="14"/>
        <v xml:space="preserve">["TYPE"] = 4; </v>
      </c>
      <c r="Z25" t="str">
        <f t="shared" si="15"/>
        <v>0</v>
      </c>
      <c r="AA25" t="str">
        <f t="shared" si="16"/>
        <v xml:space="preserve">["VXP"] =    0; </v>
      </c>
      <c r="AB25" t="str">
        <f t="shared" si="17"/>
        <v>5</v>
      </c>
      <c r="AC25" t="str">
        <f t="shared" si="18"/>
        <v xml:space="preserve">["LP"] =  5; </v>
      </c>
      <c r="AD25" t="str">
        <f t="shared" si="19"/>
        <v>500</v>
      </c>
      <c r="AE25" t="str">
        <f t="shared" si="20"/>
        <v xml:space="preserve">["REP"] =  500; </v>
      </c>
      <c r="AF25">
        <f>VLOOKUP(I25,Faction!A$2:B$84,2,FALSE)</f>
        <v>12</v>
      </c>
      <c r="AG25" t="str">
        <f t="shared" si="21"/>
        <v xml:space="preserve">["FACTION"] = 12; </v>
      </c>
      <c r="AH25" t="str">
        <f t="shared" si="22"/>
        <v xml:space="preserve">["TIER"] = 3; </v>
      </c>
      <c r="AI25" t="str">
        <f t="shared" si="23"/>
        <v xml:space="preserve">["MIN_LVL"] = "30"; </v>
      </c>
      <c r="AJ25" t="str">
        <f t="shared" si="24"/>
        <v xml:space="preserve">["NAME"] = { ["EN"] = "Worm-slayer"; }; </v>
      </c>
      <c r="AK25" t="str">
        <f t="shared" si="25"/>
        <v xml:space="preserve">["LORE"] = { ["EN"] = "Defeat Worms in the swamps and caves of Angmar."; }; </v>
      </c>
      <c r="AL25" t="str">
        <f t="shared" si="26"/>
        <v xml:space="preserve">["SUMMARY"] = { ["EN"] = "Defeat 100 worms in Angmar"; }; </v>
      </c>
      <c r="AM25" t="str">
        <f t="shared" si="27"/>
        <v xml:space="preserve">["TITLE"] = { ["EN"] = "Weird of the Worms"; }; </v>
      </c>
      <c r="AN25" t="str">
        <f t="shared" si="28"/>
        <v>};</v>
      </c>
    </row>
    <row r="26" spans="1:40" x14ac:dyDescent="0.25">
      <c r="A26">
        <v>1879381567</v>
      </c>
      <c r="B26">
        <v>25</v>
      </c>
      <c r="C26" t="s">
        <v>557</v>
      </c>
      <c r="D26" t="s">
        <v>33</v>
      </c>
      <c r="F26" t="s">
        <v>558</v>
      </c>
      <c r="H26">
        <v>700</v>
      </c>
      <c r="I26" t="s">
        <v>90</v>
      </c>
      <c r="J26" t="s">
        <v>559</v>
      </c>
      <c r="K26" t="s">
        <v>588</v>
      </c>
      <c r="L26">
        <v>0</v>
      </c>
      <c r="M26">
        <v>45</v>
      </c>
      <c r="P26" t="str">
        <f t="shared" si="6"/>
        <v>[25] = {["ID"] = 1879381567; }; -- Hidden Threats of Angmar</v>
      </c>
      <c r="Q26" s="1" t="str">
        <f t="shared" si="7"/>
        <v>[25] = {["ID"] = 1879381567; ["SAVE_INDEX"] = 25; ["TYPE"] = 4; ["VXP"] =    0; ["LP"] =  0; ["REP"] =  700; ["FACTION"] = 12; ["TIER"] = 0; ["MIN_LVL"] = "45"; ["NAME"] = { ["EN"] = "Hidden Threats of Angmar"; }; ["LORE"] = { ["EN"] = "Defeat the hidden threats of Angmar."; }; ["SUMMARY"] = { ["EN"] = "Defeat 2 Arch-nemesis in Angmar"; }; ["TITLE"] = { ["EN"] = "Hidden Gem"; }; };</v>
      </c>
      <c r="R26">
        <f t="shared" si="8"/>
        <v>25</v>
      </c>
      <c r="S26" t="str">
        <f t="shared" si="9"/>
        <v>[25] = {</v>
      </c>
      <c r="T26" t="str">
        <f t="shared" si="10"/>
        <v xml:space="preserve">["ID"] = 1879381567; </v>
      </c>
      <c r="U26" t="str">
        <f t="shared" si="11"/>
        <v xml:space="preserve">["ID"] = 1879381567; </v>
      </c>
      <c r="V26" t="str">
        <f t="shared" si="12"/>
        <v/>
      </c>
      <c r="W26" s="1" t="str">
        <f t="shared" si="13"/>
        <v xml:space="preserve">["SAVE_INDEX"] = 25; </v>
      </c>
      <c r="X26">
        <f>VLOOKUP(D26,Type!A$2:B$14,2,FALSE)</f>
        <v>4</v>
      </c>
      <c r="Y26" t="str">
        <f t="shared" si="14"/>
        <v xml:space="preserve">["TYPE"] = 4; </v>
      </c>
      <c r="Z26" t="str">
        <f t="shared" si="15"/>
        <v>0</v>
      </c>
      <c r="AA26" t="str">
        <f t="shared" si="16"/>
        <v xml:space="preserve">["VXP"] =    0; </v>
      </c>
      <c r="AB26" t="str">
        <f t="shared" si="17"/>
        <v>0</v>
      </c>
      <c r="AC26" t="str">
        <f t="shared" si="18"/>
        <v xml:space="preserve">["LP"] =  0; </v>
      </c>
      <c r="AD26" t="str">
        <f t="shared" si="19"/>
        <v>700</v>
      </c>
      <c r="AE26" t="str">
        <f t="shared" si="20"/>
        <v xml:space="preserve">["REP"] =  700; </v>
      </c>
      <c r="AF26">
        <f>VLOOKUP(I26,Faction!A$2:B$84,2,FALSE)</f>
        <v>12</v>
      </c>
      <c r="AG26" t="str">
        <f t="shared" si="21"/>
        <v xml:space="preserve">["FACTION"] = 12; </v>
      </c>
      <c r="AH26" t="str">
        <f t="shared" si="22"/>
        <v xml:space="preserve">["TIER"] = 0; </v>
      </c>
      <c r="AI26" t="str">
        <f t="shared" si="23"/>
        <v xml:space="preserve">["MIN_LVL"] = "45"; </v>
      </c>
      <c r="AJ26" t="str">
        <f t="shared" si="24"/>
        <v xml:space="preserve">["NAME"] = { ["EN"] = "Hidden Threats of Angmar"; }; </v>
      </c>
      <c r="AK26" t="str">
        <f t="shared" si="25"/>
        <v xml:space="preserve">["LORE"] = { ["EN"] = "Defeat the hidden threats of Angmar."; }; </v>
      </c>
      <c r="AL26" t="str">
        <f t="shared" si="26"/>
        <v xml:space="preserve">["SUMMARY"] = { ["EN"] = "Defeat 2 Arch-nemesis in Angmar"; }; </v>
      </c>
      <c r="AM26" t="str">
        <f t="shared" si="27"/>
        <v xml:space="preserve">["TITLE"] = { ["EN"] = "Hidden Gem"; }; </v>
      </c>
      <c r="AN26" t="str">
        <f t="shared" si="28"/>
        <v>};</v>
      </c>
    </row>
    <row r="27" spans="1:40" x14ac:dyDescent="0.25">
      <c r="A27">
        <v>1879321685</v>
      </c>
      <c r="B27">
        <v>26</v>
      </c>
      <c r="C27" t="s">
        <v>549</v>
      </c>
      <c r="D27" t="s">
        <v>69</v>
      </c>
      <c r="E27">
        <v>2000</v>
      </c>
      <c r="F27" t="s">
        <v>550</v>
      </c>
      <c r="G27">
        <v>5</v>
      </c>
      <c r="H27">
        <v>900</v>
      </c>
      <c r="I27" t="s">
        <v>90</v>
      </c>
      <c r="J27" t="s">
        <v>551</v>
      </c>
      <c r="K27" t="s">
        <v>585</v>
      </c>
      <c r="L27">
        <v>0</v>
      </c>
      <c r="M27">
        <v>90</v>
      </c>
      <c r="P27" t="str">
        <f t="shared" si="6"/>
        <v>[26] = {["ID"] = 1879321685; }; -- Roving Threats: Angmar's Roving Enemies</v>
      </c>
      <c r="Q27" s="1" t="str">
        <f t="shared" si="7"/>
        <v>[26] = {["ID"] = 1879321685; ["SAVE_INDEX"] = 26; ["TYPE"] = 6; ["VXP"] = 2000; ["LP"] =  5; ["REP"] =  900; ["FACTION"] = 12; ["TIER"] = 0; ["MIN_LVL"] = "90"; ["NAME"] = { ["EN"] = "Roving Threats: Angmar's Roving Enemies"; }; ["LORE"] = { ["EN"] = "Strong enemies still roam in Angmar."; }; ["SUMMARY"] = { ["EN"] = "Complete 6 Roving Threat quests"; }; ["TITLE"] = { ["EN"] = "Roving Defender of Angmar"; }; };</v>
      </c>
      <c r="R27">
        <f t="shared" si="8"/>
        <v>26</v>
      </c>
      <c r="S27" t="str">
        <f t="shared" si="9"/>
        <v>[26] = {</v>
      </c>
      <c r="T27" t="str">
        <f t="shared" si="10"/>
        <v xml:space="preserve">["ID"] = 1879321685; </v>
      </c>
      <c r="U27" t="str">
        <f t="shared" si="11"/>
        <v xml:space="preserve">["ID"] = 1879321685; </v>
      </c>
      <c r="V27" t="str">
        <f t="shared" si="12"/>
        <v/>
      </c>
      <c r="W27" s="1" t="str">
        <f t="shared" si="13"/>
        <v xml:space="preserve">["SAVE_INDEX"] = 26; </v>
      </c>
      <c r="X27">
        <f>VLOOKUP(D27,Type!A$2:B$14,2,FALSE)</f>
        <v>6</v>
      </c>
      <c r="Y27" t="str">
        <f t="shared" si="14"/>
        <v xml:space="preserve">["TYPE"] = 6; </v>
      </c>
      <c r="Z27" t="str">
        <f t="shared" si="15"/>
        <v>2000</v>
      </c>
      <c r="AA27" t="str">
        <f t="shared" si="16"/>
        <v xml:space="preserve">["VXP"] = 2000; </v>
      </c>
      <c r="AB27" t="str">
        <f t="shared" si="17"/>
        <v>5</v>
      </c>
      <c r="AC27" t="str">
        <f t="shared" si="18"/>
        <v xml:space="preserve">["LP"] =  5; </v>
      </c>
      <c r="AD27" t="str">
        <f t="shared" si="19"/>
        <v>900</v>
      </c>
      <c r="AE27" t="str">
        <f t="shared" si="20"/>
        <v xml:space="preserve">["REP"] =  900; </v>
      </c>
      <c r="AF27">
        <f>VLOOKUP(I27,Faction!A$2:B$84,2,FALSE)</f>
        <v>12</v>
      </c>
      <c r="AG27" t="str">
        <f t="shared" si="21"/>
        <v xml:space="preserve">["FACTION"] = 12; </v>
      </c>
      <c r="AH27" t="str">
        <f t="shared" si="22"/>
        <v xml:space="preserve">["TIER"] = 0; </v>
      </c>
      <c r="AI27" t="str">
        <f t="shared" si="23"/>
        <v xml:space="preserve">["MIN_LVL"] = "90"; </v>
      </c>
      <c r="AJ27" t="str">
        <f t="shared" si="24"/>
        <v xml:space="preserve">["NAME"] = { ["EN"] = "Roving Threats: Angmar's Roving Enemies"; }; </v>
      </c>
      <c r="AK27" t="str">
        <f t="shared" si="25"/>
        <v xml:space="preserve">["LORE"] = { ["EN"] = "Strong enemies still roam in Angmar."; }; </v>
      </c>
      <c r="AL27" t="str">
        <f t="shared" si="26"/>
        <v xml:space="preserve">["SUMMARY"] = { ["EN"] = "Complete 6 Roving Threat quests"; }; </v>
      </c>
      <c r="AM27" t="str">
        <f t="shared" si="27"/>
        <v xml:space="preserve">["TITLE"] = { ["EN"] = "Roving Defender of Angmar"; }; </v>
      </c>
      <c r="AN27" t="str">
        <f t="shared" si="28"/>
        <v>};</v>
      </c>
    </row>
    <row r="28" spans="1:40" x14ac:dyDescent="0.25">
      <c r="A28">
        <v>1879321682</v>
      </c>
      <c r="B28">
        <v>27</v>
      </c>
      <c r="C28" t="s">
        <v>537</v>
      </c>
      <c r="D28" t="s">
        <v>17</v>
      </c>
      <c r="E28">
        <v>2000</v>
      </c>
      <c r="F28" t="s">
        <v>538</v>
      </c>
      <c r="G28">
        <v>10</v>
      </c>
      <c r="H28">
        <v>900</v>
      </c>
      <c r="I28" t="s">
        <v>90</v>
      </c>
      <c r="J28" t="s">
        <v>539</v>
      </c>
      <c r="K28" t="s">
        <v>1132</v>
      </c>
      <c r="L28">
        <v>0</v>
      </c>
      <c r="M28">
        <v>90</v>
      </c>
      <c r="P28" t="str">
        <f t="shared" si="6"/>
        <v>[27] = {["ID"] = 1879321682; }; -- Treasure of Angmar</v>
      </c>
      <c r="Q28" s="1" t="str">
        <f t="shared" si="7"/>
        <v>[27] = {["ID"] = 1879321682; ["SAVE_INDEX"] = 27; ["TYPE"] = 3; ["VXP"] = 2000; ["LP"] = 10; ["REP"] =  900; ["FACTION"] = 12; ["TIER"] = 0; ["MIN_LVL"] = "90"; ["NAME"] = { ["EN"] = "Treasure of Angmar"; }; ["LORE"] = { ["EN"] = "Find ancient treasure in Angmar."; }; ["SUMMARY"] = { ["EN"] = "Find Angmar's treasure that has been lost over the years."; }; ["TITLE"] = { ["EN"] = "Treasure Seeker of Angmar"; }; };</v>
      </c>
      <c r="R28">
        <f t="shared" si="8"/>
        <v>27</v>
      </c>
      <c r="S28" t="str">
        <f t="shared" si="9"/>
        <v>[27] = {</v>
      </c>
      <c r="T28" t="str">
        <f t="shared" si="10"/>
        <v xml:space="preserve">["ID"] = 1879321682; </v>
      </c>
      <c r="U28" t="str">
        <f t="shared" si="11"/>
        <v xml:space="preserve">["ID"] = 1879321682; </v>
      </c>
      <c r="V28" t="str">
        <f t="shared" si="12"/>
        <v/>
      </c>
      <c r="W28" s="1" t="str">
        <f t="shared" si="13"/>
        <v xml:space="preserve">["SAVE_INDEX"] = 27; </v>
      </c>
      <c r="X28">
        <f>VLOOKUP(D28,Type!A$2:B$14,2,FALSE)</f>
        <v>3</v>
      </c>
      <c r="Y28" t="str">
        <f t="shared" si="14"/>
        <v xml:space="preserve">["TYPE"] = 3; </v>
      </c>
      <c r="Z28" t="str">
        <f t="shared" si="15"/>
        <v>2000</v>
      </c>
      <c r="AA28" t="str">
        <f t="shared" si="16"/>
        <v xml:space="preserve">["VXP"] = 2000; </v>
      </c>
      <c r="AB28" t="str">
        <f t="shared" si="17"/>
        <v>10</v>
      </c>
      <c r="AC28" t="str">
        <f t="shared" si="18"/>
        <v xml:space="preserve">["LP"] = 10; </v>
      </c>
      <c r="AD28" t="str">
        <f t="shared" si="19"/>
        <v>900</v>
      </c>
      <c r="AE28" t="str">
        <f t="shared" si="20"/>
        <v xml:space="preserve">["REP"] =  900; </v>
      </c>
      <c r="AF28">
        <f>VLOOKUP(I28,Faction!A$2:B$84,2,FALSE)</f>
        <v>12</v>
      </c>
      <c r="AG28" t="str">
        <f t="shared" si="21"/>
        <v xml:space="preserve">["FACTION"] = 12; </v>
      </c>
      <c r="AH28" t="str">
        <f t="shared" si="22"/>
        <v xml:space="preserve">["TIER"] = 0; </v>
      </c>
      <c r="AI28" t="str">
        <f t="shared" si="23"/>
        <v xml:space="preserve">["MIN_LVL"] = "90"; </v>
      </c>
      <c r="AJ28" t="str">
        <f t="shared" si="24"/>
        <v xml:space="preserve">["NAME"] = { ["EN"] = "Treasure of Angmar"; }; </v>
      </c>
      <c r="AK28" t="str">
        <f t="shared" si="25"/>
        <v xml:space="preserve">["LORE"] = { ["EN"] = "Find ancient treasure in Angmar."; }; </v>
      </c>
      <c r="AL28" t="str">
        <f t="shared" si="26"/>
        <v xml:space="preserve">["SUMMARY"] = { ["EN"] = "Find Angmar's treasure that has been lost over the years."; }; </v>
      </c>
      <c r="AM28" t="str">
        <f t="shared" si="27"/>
        <v xml:space="preserve">["TITLE"] = { ["EN"] = "Treasure Seeker of Angmar"; }; </v>
      </c>
      <c r="AN28" t="str">
        <f t="shared" si="28"/>
        <v>};</v>
      </c>
    </row>
    <row r="29" spans="1:40" x14ac:dyDescent="0.25">
      <c r="W29" s="1" t="str">
        <f t="shared" ref="W29:W37" si="29">IF(LEN(B29)&gt;0,CONCATENATE("[""SAVE_INDEX""] = ",REPT(" ",3-LEN(B29)),B29,"; "),"")</f>
        <v/>
      </c>
    </row>
    <row r="30" spans="1:40" x14ac:dyDescent="0.25">
      <c r="W30" s="1" t="str">
        <f t="shared" si="29"/>
        <v/>
      </c>
    </row>
    <row r="31" spans="1:40" x14ac:dyDescent="0.25">
      <c r="W31" s="1" t="str">
        <f t="shared" si="29"/>
        <v/>
      </c>
    </row>
    <row r="32" spans="1:40" x14ac:dyDescent="0.25">
      <c r="W32" s="1" t="str">
        <f t="shared" si="29"/>
        <v/>
      </c>
    </row>
    <row r="33" spans="23:23" x14ac:dyDescent="0.25">
      <c r="W33" s="1" t="str">
        <f t="shared" si="29"/>
        <v/>
      </c>
    </row>
    <row r="34" spans="23:23" x14ac:dyDescent="0.25">
      <c r="W34" s="1" t="str">
        <f t="shared" si="29"/>
        <v/>
      </c>
    </row>
    <row r="35" spans="23:23" x14ac:dyDescent="0.25">
      <c r="W35" s="1" t="str">
        <f t="shared" si="29"/>
        <v/>
      </c>
    </row>
    <row r="36" spans="23:23" x14ac:dyDescent="0.25">
      <c r="W36" s="1" t="str">
        <f t="shared" si="29"/>
        <v/>
      </c>
    </row>
    <row r="37" spans="23:23" x14ac:dyDescent="0.25">
      <c r="W37" s="1" t="str">
        <f t="shared" si="29"/>
        <v/>
      </c>
    </row>
    <row r="38" spans="23:23" x14ac:dyDescent="0.25">
      <c r="W38" s="1"/>
    </row>
    <row r="39" spans="23:23" x14ac:dyDescent="0.25">
      <c r="W39" s="1"/>
    </row>
    <row r="40" spans="23:23" x14ac:dyDescent="0.25">
      <c r="W40" s="1"/>
    </row>
    <row r="41" spans="23:23" x14ac:dyDescent="0.25">
      <c r="W41" s="1"/>
    </row>
    <row r="42" spans="23:23" x14ac:dyDescent="0.25">
      <c r="W42" s="1"/>
    </row>
    <row r="43" spans="23:23" x14ac:dyDescent="0.25">
      <c r="W43" s="1"/>
    </row>
    <row r="44" spans="23:23" x14ac:dyDescent="0.25">
      <c r="W44" s="1"/>
    </row>
    <row r="45" spans="23:23" x14ac:dyDescent="0.25">
      <c r="W45" s="1"/>
    </row>
    <row r="46" spans="23:23" x14ac:dyDescent="0.25">
      <c r="W46" s="1"/>
    </row>
    <row r="47" spans="23:23" x14ac:dyDescent="0.25">
      <c r="W47" s="1"/>
    </row>
    <row r="48" spans="23:23" x14ac:dyDescent="0.25">
      <c r="W48" s="1"/>
    </row>
    <row r="49" spans="23:23" x14ac:dyDescent="0.25">
      <c r="W49" s="1"/>
    </row>
    <row r="50" spans="23:23" x14ac:dyDescent="0.25">
      <c r="W50" s="1"/>
    </row>
    <row r="51" spans="23:23" x14ac:dyDescent="0.25">
      <c r="W51" s="1"/>
    </row>
    <row r="52" spans="23:23" x14ac:dyDescent="0.25">
      <c r="W52" s="1"/>
    </row>
    <row r="53" spans="23:23" x14ac:dyDescent="0.25">
      <c r="W53" s="1"/>
    </row>
    <row r="54" spans="23:23" x14ac:dyDescent="0.25">
      <c r="W54" s="1"/>
    </row>
    <row r="55" spans="23:23" x14ac:dyDescent="0.25">
      <c r="W55" s="1"/>
    </row>
    <row r="56" spans="23:23" x14ac:dyDescent="0.25">
      <c r="W56" s="1"/>
    </row>
    <row r="57" spans="23:23" x14ac:dyDescent="0.25">
      <c r="W57" s="1"/>
    </row>
    <row r="58" spans="23:23" x14ac:dyDescent="0.25">
      <c r="W58" s="1"/>
    </row>
    <row r="59" spans="23:23" x14ac:dyDescent="0.25">
      <c r="W59" s="1"/>
    </row>
    <row r="60" spans="23:23" x14ac:dyDescent="0.25">
      <c r="W60" s="1"/>
    </row>
    <row r="61" spans="23:23" x14ac:dyDescent="0.25">
      <c r="W61" s="1"/>
    </row>
    <row r="62" spans="23:23" x14ac:dyDescent="0.25">
      <c r="W62" s="1"/>
    </row>
    <row r="63" spans="23:23" x14ac:dyDescent="0.25">
      <c r="W63" s="1"/>
    </row>
    <row r="64" spans="23:23" x14ac:dyDescent="0.25">
      <c r="W64" s="1"/>
    </row>
    <row r="65" spans="23:23" x14ac:dyDescent="0.25">
      <c r="W65" s="1"/>
    </row>
    <row r="66" spans="23:23" x14ac:dyDescent="0.25">
      <c r="W66" s="1"/>
    </row>
    <row r="67" spans="23:23" x14ac:dyDescent="0.25">
      <c r="W67" s="1"/>
    </row>
    <row r="68" spans="23:23" x14ac:dyDescent="0.25">
      <c r="W68" s="1"/>
    </row>
    <row r="69" spans="23:23" x14ac:dyDescent="0.25">
      <c r="W69" s="1"/>
    </row>
    <row r="70" spans="23:23" x14ac:dyDescent="0.25">
      <c r="W70" s="1"/>
    </row>
    <row r="71" spans="23:23" x14ac:dyDescent="0.25">
      <c r="W71" s="1"/>
    </row>
    <row r="72" spans="23:23" x14ac:dyDescent="0.25">
      <c r="W72" s="1"/>
    </row>
    <row r="73" spans="23:23" x14ac:dyDescent="0.25">
      <c r="W73" s="1"/>
    </row>
    <row r="74" spans="23:23" x14ac:dyDescent="0.25">
      <c r="W74" s="1"/>
    </row>
    <row r="75" spans="23:23" x14ac:dyDescent="0.25">
      <c r="W75" s="1"/>
    </row>
    <row r="76" spans="23:23" x14ac:dyDescent="0.25">
      <c r="W76" s="1"/>
    </row>
    <row r="77" spans="23:23" x14ac:dyDescent="0.25">
      <c r="W77" s="1"/>
    </row>
    <row r="78" spans="23:23" x14ac:dyDescent="0.25">
      <c r="W78" s="1"/>
    </row>
    <row r="79" spans="23:23" x14ac:dyDescent="0.25">
      <c r="W79" s="1"/>
    </row>
    <row r="80" spans="23:23" x14ac:dyDescent="0.25">
      <c r="W80" s="1"/>
    </row>
    <row r="81" spans="23:23" x14ac:dyDescent="0.25">
      <c r="W81" s="1"/>
    </row>
    <row r="82" spans="23:23" x14ac:dyDescent="0.25">
      <c r="W82" s="1"/>
    </row>
    <row r="83" spans="23:23" x14ac:dyDescent="0.25">
      <c r="W83" s="1"/>
    </row>
    <row r="84" spans="23:23" x14ac:dyDescent="0.25">
      <c r="W84" s="1"/>
    </row>
    <row r="85" spans="23:23" x14ac:dyDescent="0.25">
      <c r="W85" s="1"/>
    </row>
    <row r="86" spans="23:23" x14ac:dyDescent="0.25">
      <c r="W86" s="1"/>
    </row>
    <row r="87" spans="23:23" x14ac:dyDescent="0.25">
      <c r="W87" s="1"/>
    </row>
    <row r="88" spans="23:23" x14ac:dyDescent="0.25">
      <c r="W88" s="1"/>
    </row>
    <row r="89" spans="23:23" x14ac:dyDescent="0.25">
      <c r="W89" s="1"/>
    </row>
    <row r="90" spans="23:23" x14ac:dyDescent="0.25">
      <c r="W90" s="1"/>
    </row>
    <row r="91" spans="23:23" x14ac:dyDescent="0.25">
      <c r="W91" s="1"/>
    </row>
    <row r="92" spans="23:23" x14ac:dyDescent="0.25">
      <c r="W92" s="1"/>
    </row>
    <row r="93" spans="23:23" x14ac:dyDescent="0.25">
      <c r="W93" s="1"/>
    </row>
    <row r="94" spans="23:23" x14ac:dyDescent="0.25">
      <c r="W94" s="1"/>
    </row>
    <row r="95" spans="23:23" x14ac:dyDescent="0.25">
      <c r="W95" s="1"/>
    </row>
    <row r="96" spans="23:23" x14ac:dyDescent="0.25">
      <c r="W96" s="1"/>
    </row>
    <row r="97" spans="23:23" x14ac:dyDescent="0.25">
      <c r="W97" s="1"/>
    </row>
    <row r="98" spans="23:23" x14ac:dyDescent="0.25">
      <c r="W98" s="1"/>
    </row>
    <row r="99" spans="23:23" x14ac:dyDescent="0.25">
      <c r="W99" s="1"/>
    </row>
    <row r="100" spans="23:23" x14ac:dyDescent="0.25">
      <c r="W100" s="1"/>
    </row>
    <row r="101" spans="23:23" x14ac:dyDescent="0.25">
      <c r="W101" s="1"/>
    </row>
    <row r="102" spans="23:23" x14ac:dyDescent="0.25">
      <c r="W102" s="1"/>
    </row>
    <row r="103" spans="23:23" x14ac:dyDescent="0.25">
      <c r="W103" s="1"/>
    </row>
    <row r="104" spans="23:23" x14ac:dyDescent="0.25">
      <c r="W104" s="1"/>
    </row>
    <row r="105" spans="23:23" x14ac:dyDescent="0.25">
      <c r="W105" s="1"/>
    </row>
    <row r="106" spans="23:23" x14ac:dyDescent="0.25">
      <c r="W106" s="1"/>
    </row>
    <row r="107" spans="23:23" x14ac:dyDescent="0.25">
      <c r="W107" s="1"/>
    </row>
    <row r="108" spans="23:23" x14ac:dyDescent="0.25">
      <c r="W108" s="1"/>
    </row>
    <row r="109" spans="23:23" x14ac:dyDescent="0.25">
      <c r="W109" s="1"/>
    </row>
    <row r="110" spans="23:23" x14ac:dyDescent="0.25">
      <c r="W110" s="1"/>
    </row>
    <row r="111" spans="23:23" x14ac:dyDescent="0.25">
      <c r="W111" s="1"/>
    </row>
    <row r="112" spans="23:23" x14ac:dyDescent="0.25">
      <c r="W112" s="1"/>
    </row>
    <row r="113" spans="23:23" x14ac:dyDescent="0.25">
      <c r="W113" s="1"/>
    </row>
    <row r="114" spans="23:23" x14ac:dyDescent="0.25">
      <c r="W114" s="1"/>
    </row>
    <row r="115" spans="23:23" x14ac:dyDescent="0.25">
      <c r="W115" s="1"/>
    </row>
    <row r="116" spans="23:23" x14ac:dyDescent="0.25">
      <c r="W116" s="1"/>
    </row>
    <row r="117" spans="23:23" x14ac:dyDescent="0.25">
      <c r="W117" s="1"/>
    </row>
    <row r="118" spans="23:23" x14ac:dyDescent="0.25">
      <c r="W118" s="1"/>
    </row>
    <row r="119" spans="23:23" x14ac:dyDescent="0.25">
      <c r="W119" s="1"/>
    </row>
    <row r="120" spans="23:23" x14ac:dyDescent="0.25">
      <c r="W120" s="1"/>
    </row>
    <row r="121" spans="23:23" x14ac:dyDescent="0.25">
      <c r="W121" s="1"/>
    </row>
    <row r="122" spans="23:23" x14ac:dyDescent="0.25">
      <c r="W122" s="1"/>
    </row>
    <row r="123" spans="23:23" x14ac:dyDescent="0.25">
      <c r="W123" s="1"/>
    </row>
    <row r="124" spans="23:23" x14ac:dyDescent="0.25">
      <c r="W124" s="1"/>
    </row>
    <row r="125" spans="23:23" x14ac:dyDescent="0.25">
      <c r="W125" s="1"/>
    </row>
    <row r="126" spans="23:23" x14ac:dyDescent="0.25">
      <c r="W126" s="1"/>
    </row>
    <row r="127" spans="23:23" x14ac:dyDescent="0.25">
      <c r="W127" s="1"/>
    </row>
    <row r="128" spans="23:23" x14ac:dyDescent="0.25">
      <c r="W128" s="1"/>
    </row>
    <row r="129" spans="23:23" x14ac:dyDescent="0.25">
      <c r="W129" s="1"/>
    </row>
    <row r="130" spans="23:23" x14ac:dyDescent="0.25">
      <c r="W130" s="1"/>
    </row>
    <row r="131" spans="23:23" x14ac:dyDescent="0.25">
      <c r="W131" s="1"/>
    </row>
    <row r="132" spans="23:23" x14ac:dyDescent="0.25">
      <c r="W132" s="1"/>
    </row>
    <row r="133" spans="23:23" x14ac:dyDescent="0.25">
      <c r="W133" s="1"/>
    </row>
    <row r="134" spans="23:23" x14ac:dyDescent="0.25">
      <c r="W134" s="1"/>
    </row>
    <row r="135" spans="23:23" x14ac:dyDescent="0.25">
      <c r="W135" s="1"/>
    </row>
    <row r="136" spans="23:23" x14ac:dyDescent="0.25">
      <c r="W136" s="1"/>
    </row>
    <row r="137" spans="23:23" x14ac:dyDescent="0.25">
      <c r="W137" s="1"/>
    </row>
    <row r="138" spans="23:23" x14ac:dyDescent="0.25">
      <c r="W138" s="1"/>
    </row>
    <row r="139" spans="23:23" x14ac:dyDescent="0.25">
      <c r="W139" s="1"/>
    </row>
    <row r="140" spans="23:23" x14ac:dyDescent="0.25">
      <c r="W140" s="1"/>
    </row>
    <row r="141" spans="23:23" x14ac:dyDescent="0.25">
      <c r="W141" s="1"/>
    </row>
    <row r="142" spans="23:23" x14ac:dyDescent="0.25">
      <c r="W142" s="1"/>
    </row>
    <row r="143" spans="23:23" x14ac:dyDescent="0.25">
      <c r="W143" s="1"/>
    </row>
    <row r="144" spans="23:23" x14ac:dyDescent="0.25">
      <c r="W144" s="1"/>
    </row>
    <row r="145" spans="23:23" x14ac:dyDescent="0.25">
      <c r="W145" s="1"/>
    </row>
    <row r="146" spans="23:23" x14ac:dyDescent="0.25">
      <c r="W146" s="1"/>
    </row>
    <row r="147" spans="23:23" x14ac:dyDescent="0.25">
      <c r="W147" s="1"/>
    </row>
    <row r="148" spans="23:23" x14ac:dyDescent="0.25">
      <c r="W148" s="1"/>
    </row>
    <row r="149" spans="23:23" x14ac:dyDescent="0.25">
      <c r="W149" s="1"/>
    </row>
    <row r="150" spans="23:23" x14ac:dyDescent="0.25">
      <c r="W150" s="1"/>
    </row>
    <row r="151" spans="23:23" x14ac:dyDescent="0.25">
      <c r="W151" s="1"/>
    </row>
    <row r="152" spans="23:23" x14ac:dyDescent="0.25">
      <c r="W152" s="1"/>
    </row>
    <row r="153" spans="23:23" x14ac:dyDescent="0.25">
      <c r="W153" s="1"/>
    </row>
    <row r="154" spans="23:23" x14ac:dyDescent="0.25">
      <c r="W154" s="1"/>
    </row>
    <row r="155" spans="23:23" x14ac:dyDescent="0.25">
      <c r="W155" s="1"/>
    </row>
    <row r="156" spans="23:23" x14ac:dyDescent="0.25">
      <c r="W156" s="1"/>
    </row>
    <row r="157" spans="23:23" x14ac:dyDescent="0.25">
      <c r="W157" s="1"/>
    </row>
    <row r="158" spans="23:23" x14ac:dyDescent="0.25">
      <c r="W158" s="1"/>
    </row>
    <row r="159" spans="23:23" x14ac:dyDescent="0.25">
      <c r="W159" s="1"/>
    </row>
    <row r="160" spans="23:23" x14ac:dyDescent="0.25">
      <c r="W160" s="1"/>
    </row>
    <row r="161" spans="23:23" x14ac:dyDescent="0.25">
      <c r="W161" s="1"/>
    </row>
    <row r="162" spans="23:23" x14ac:dyDescent="0.25">
      <c r="W162" s="1"/>
    </row>
    <row r="163" spans="23:23" x14ac:dyDescent="0.25">
      <c r="W163" s="1"/>
    </row>
    <row r="164" spans="23:23" x14ac:dyDescent="0.25">
      <c r="W164" s="1"/>
    </row>
    <row r="165" spans="23:23" x14ac:dyDescent="0.25">
      <c r="W165" s="1"/>
    </row>
    <row r="166" spans="23:23" x14ac:dyDescent="0.25">
      <c r="W166" s="1"/>
    </row>
    <row r="167" spans="23:23" x14ac:dyDescent="0.25">
      <c r="W167" s="1"/>
    </row>
    <row r="168" spans="23:23" x14ac:dyDescent="0.25">
      <c r="W168" s="1"/>
    </row>
    <row r="169" spans="23:23" x14ac:dyDescent="0.25">
      <c r="W169" s="1"/>
    </row>
    <row r="170" spans="23:23" x14ac:dyDescent="0.25">
      <c r="W170" s="1"/>
    </row>
    <row r="171" spans="23:23" x14ac:dyDescent="0.25">
      <c r="W171" s="1"/>
    </row>
    <row r="172" spans="23:23" x14ac:dyDescent="0.25">
      <c r="W172" s="1"/>
    </row>
    <row r="173" spans="23:23" x14ac:dyDescent="0.25">
      <c r="W173" s="1"/>
    </row>
    <row r="174" spans="23:23" x14ac:dyDescent="0.25">
      <c r="W174" s="1"/>
    </row>
    <row r="175" spans="23:23" x14ac:dyDescent="0.25">
      <c r="W175" s="1"/>
    </row>
    <row r="176" spans="23:23" x14ac:dyDescent="0.25">
      <c r="W176" s="1"/>
    </row>
    <row r="177" spans="23:23" x14ac:dyDescent="0.25">
      <c r="W177" s="1"/>
    </row>
    <row r="178" spans="23:23" x14ac:dyDescent="0.25">
      <c r="W178" s="1"/>
    </row>
    <row r="179" spans="23:23" x14ac:dyDescent="0.25">
      <c r="W179" s="1"/>
    </row>
    <row r="180" spans="23:23" x14ac:dyDescent="0.25">
      <c r="W180" s="1"/>
    </row>
    <row r="181" spans="23:23" x14ac:dyDescent="0.25">
      <c r="W181" s="1"/>
    </row>
    <row r="182" spans="23:23" x14ac:dyDescent="0.25">
      <c r="W182" s="1"/>
    </row>
    <row r="183" spans="23:23" x14ac:dyDescent="0.25">
      <c r="W183" s="1"/>
    </row>
    <row r="184" spans="23:23" x14ac:dyDescent="0.25">
      <c r="W184" s="1"/>
    </row>
    <row r="185" spans="23:23" x14ac:dyDescent="0.25">
      <c r="W185" s="1"/>
    </row>
    <row r="186" spans="23:23" x14ac:dyDescent="0.25">
      <c r="W186" s="1"/>
    </row>
    <row r="187" spans="23:23" x14ac:dyDescent="0.25">
      <c r="W187" s="1"/>
    </row>
    <row r="188" spans="23:23" x14ac:dyDescent="0.25">
      <c r="W188" s="1"/>
    </row>
    <row r="189" spans="23:23" x14ac:dyDescent="0.25">
      <c r="W189" s="1"/>
    </row>
    <row r="190" spans="23:23" x14ac:dyDescent="0.25">
      <c r="W190" s="1"/>
    </row>
    <row r="191" spans="23:23" x14ac:dyDescent="0.25">
      <c r="W191" s="1"/>
    </row>
    <row r="192" spans="23:23" x14ac:dyDescent="0.25">
      <c r="W192" s="1"/>
    </row>
    <row r="193" spans="23:23" x14ac:dyDescent="0.25">
      <c r="W193" s="1"/>
    </row>
    <row r="194" spans="23:23" x14ac:dyDescent="0.25">
      <c r="W194" s="1"/>
    </row>
    <row r="195" spans="23:23" x14ac:dyDescent="0.25">
      <c r="W195" s="1"/>
    </row>
    <row r="196" spans="23:23" x14ac:dyDescent="0.25">
      <c r="W196" s="1"/>
    </row>
    <row r="197" spans="23:23" x14ac:dyDescent="0.25">
      <c r="W197" s="1"/>
    </row>
    <row r="198" spans="23:23" x14ac:dyDescent="0.25">
      <c r="W198" s="1"/>
    </row>
    <row r="199" spans="23:23" x14ac:dyDescent="0.25">
      <c r="W199" s="1"/>
    </row>
    <row r="200" spans="23:23" x14ac:dyDescent="0.25">
      <c r="W200" s="1"/>
    </row>
    <row r="201" spans="23:23" x14ac:dyDescent="0.25">
      <c r="W201" s="1"/>
    </row>
    <row r="202" spans="23:23" x14ac:dyDescent="0.25">
      <c r="W202" s="1"/>
    </row>
    <row r="203" spans="23:23" x14ac:dyDescent="0.25">
      <c r="W203" s="1"/>
    </row>
    <row r="204" spans="23:23" x14ac:dyDescent="0.25">
      <c r="W204" s="1"/>
    </row>
    <row r="205" spans="23:23" x14ac:dyDescent="0.25">
      <c r="W205" s="1"/>
    </row>
    <row r="206" spans="23:23" x14ac:dyDescent="0.25">
      <c r="W206" s="1"/>
    </row>
    <row r="207" spans="23:23" x14ac:dyDescent="0.25">
      <c r="W207" s="1"/>
    </row>
    <row r="208" spans="23:23" x14ac:dyDescent="0.25">
      <c r="W208" s="1"/>
    </row>
    <row r="209" spans="23:23" x14ac:dyDescent="0.25">
      <c r="W209" s="1"/>
    </row>
    <row r="210" spans="23:23" x14ac:dyDescent="0.25">
      <c r="W210" s="1"/>
    </row>
    <row r="211" spans="23:23" x14ac:dyDescent="0.25">
      <c r="W211" s="1"/>
    </row>
    <row r="212" spans="23:23" x14ac:dyDescent="0.25">
      <c r="W212" s="1"/>
    </row>
    <row r="213" spans="23:23" x14ac:dyDescent="0.25">
      <c r="W213" s="1"/>
    </row>
    <row r="214" spans="23:23" x14ac:dyDescent="0.25">
      <c r="W214" s="1"/>
    </row>
    <row r="215" spans="23:23" x14ac:dyDescent="0.25">
      <c r="W215" s="1"/>
    </row>
    <row r="216" spans="23:23" x14ac:dyDescent="0.25">
      <c r="W216" s="1"/>
    </row>
    <row r="217" spans="23:23" x14ac:dyDescent="0.25">
      <c r="W217" s="1"/>
    </row>
    <row r="218" spans="23:23" x14ac:dyDescent="0.25">
      <c r="W218" s="1"/>
    </row>
    <row r="219" spans="23:23" x14ac:dyDescent="0.25">
      <c r="W219" s="1"/>
    </row>
    <row r="220" spans="23:23" x14ac:dyDescent="0.25">
      <c r="W220" s="1"/>
    </row>
    <row r="221" spans="23:23" x14ac:dyDescent="0.25">
      <c r="W221" s="1"/>
    </row>
    <row r="222" spans="23:23" x14ac:dyDescent="0.25">
      <c r="W222" s="1"/>
    </row>
    <row r="223" spans="23:23" x14ac:dyDescent="0.25">
      <c r="W223" s="1"/>
    </row>
    <row r="224" spans="23:23" x14ac:dyDescent="0.25">
      <c r="W224" s="1"/>
    </row>
    <row r="225" spans="23:23" x14ac:dyDescent="0.25">
      <c r="W225" s="1"/>
    </row>
    <row r="226" spans="23:23" x14ac:dyDescent="0.25">
      <c r="W226" s="1"/>
    </row>
    <row r="227" spans="23:23" x14ac:dyDescent="0.25">
      <c r="W227" s="1"/>
    </row>
    <row r="228" spans="23:23" x14ac:dyDescent="0.25">
      <c r="W228" s="1"/>
    </row>
    <row r="229" spans="23:23" x14ac:dyDescent="0.25">
      <c r="W229" s="1"/>
    </row>
    <row r="230" spans="23:23" x14ac:dyDescent="0.25">
      <c r="W230" s="1"/>
    </row>
    <row r="231" spans="23:23" x14ac:dyDescent="0.25">
      <c r="W231" s="1"/>
    </row>
    <row r="232" spans="23:23" x14ac:dyDescent="0.25">
      <c r="W232" s="1"/>
    </row>
    <row r="233" spans="23:23" x14ac:dyDescent="0.25">
      <c r="W233" s="1"/>
    </row>
    <row r="234" spans="23:23" x14ac:dyDescent="0.25">
      <c r="W234" s="1"/>
    </row>
    <row r="235" spans="23:23" x14ac:dyDescent="0.25">
      <c r="W235" s="1"/>
    </row>
    <row r="236" spans="23:23" x14ac:dyDescent="0.25">
      <c r="W236" s="1"/>
    </row>
    <row r="237" spans="23:23" x14ac:dyDescent="0.25">
      <c r="W237" s="1"/>
    </row>
    <row r="238" spans="23:23" x14ac:dyDescent="0.25">
      <c r="W238" s="1"/>
    </row>
    <row r="239" spans="23:23" x14ac:dyDescent="0.25">
      <c r="W239" s="1"/>
    </row>
    <row r="240" spans="23:23" x14ac:dyDescent="0.25">
      <c r="W240" s="1"/>
    </row>
    <row r="241" spans="23:23" x14ac:dyDescent="0.25">
      <c r="W241" s="1"/>
    </row>
    <row r="242" spans="23:23" x14ac:dyDescent="0.25">
      <c r="W242" s="1"/>
    </row>
    <row r="243" spans="23:23" x14ac:dyDescent="0.25">
      <c r="W243" s="1"/>
    </row>
    <row r="244" spans="23:23" x14ac:dyDescent="0.25">
      <c r="W244" s="1"/>
    </row>
    <row r="245" spans="23:23" x14ac:dyDescent="0.25">
      <c r="W245" s="1"/>
    </row>
    <row r="246" spans="23:23" x14ac:dyDescent="0.25">
      <c r="W246" s="1"/>
    </row>
    <row r="247" spans="23:23" x14ac:dyDescent="0.25">
      <c r="W247" s="1"/>
    </row>
    <row r="248" spans="23:23" x14ac:dyDescent="0.25">
      <c r="W248" s="1"/>
    </row>
    <row r="249" spans="23:23" x14ac:dyDescent="0.25">
      <c r="W249" s="1"/>
    </row>
    <row r="250" spans="23:23" x14ac:dyDescent="0.25">
      <c r="W250" s="1"/>
    </row>
    <row r="251" spans="23:23" x14ac:dyDescent="0.25">
      <c r="W251" s="1"/>
    </row>
    <row r="252" spans="23:23" x14ac:dyDescent="0.25">
      <c r="W252" s="1"/>
    </row>
    <row r="253" spans="23:23" x14ac:dyDescent="0.25">
      <c r="W253" s="1"/>
    </row>
    <row r="254" spans="23:23" x14ac:dyDescent="0.25">
      <c r="W254" s="1"/>
    </row>
    <row r="255" spans="23:23" x14ac:dyDescent="0.25">
      <c r="W255" s="1"/>
    </row>
    <row r="256" spans="23:23" x14ac:dyDescent="0.25">
      <c r="W256" s="1"/>
    </row>
    <row r="257" spans="23:23" x14ac:dyDescent="0.25">
      <c r="W257" s="1"/>
    </row>
    <row r="258" spans="23:23" x14ac:dyDescent="0.25">
      <c r="W258" s="1"/>
    </row>
    <row r="259" spans="23:23" x14ac:dyDescent="0.25">
      <c r="W259" s="1"/>
    </row>
    <row r="260" spans="23:23" x14ac:dyDescent="0.25">
      <c r="W260" s="1"/>
    </row>
    <row r="261" spans="23:23" x14ac:dyDescent="0.25">
      <c r="W261" s="1"/>
    </row>
    <row r="262" spans="23:23" x14ac:dyDescent="0.25">
      <c r="W262" s="1"/>
    </row>
    <row r="263" spans="23:23" x14ac:dyDescent="0.25">
      <c r="W263" s="1"/>
    </row>
    <row r="264" spans="23:23" x14ac:dyDescent="0.25">
      <c r="W264" s="1"/>
    </row>
    <row r="265" spans="23:23" x14ac:dyDescent="0.25">
      <c r="W265" s="1"/>
    </row>
    <row r="266" spans="23:23" x14ac:dyDescent="0.25">
      <c r="W266" s="1"/>
    </row>
    <row r="267" spans="23:23" x14ac:dyDescent="0.25">
      <c r="W267" s="1"/>
    </row>
    <row r="268" spans="23:23" x14ac:dyDescent="0.25">
      <c r="W268" s="1"/>
    </row>
    <row r="269" spans="23:23" x14ac:dyDescent="0.25">
      <c r="W269" s="1"/>
    </row>
    <row r="270" spans="23:23" x14ac:dyDescent="0.25">
      <c r="W270" s="1"/>
    </row>
    <row r="271" spans="23:23" x14ac:dyDescent="0.25">
      <c r="W271" s="1"/>
    </row>
    <row r="272" spans="23:23" x14ac:dyDescent="0.25">
      <c r="W272" s="1"/>
    </row>
    <row r="273" spans="23:23" x14ac:dyDescent="0.25">
      <c r="W273" s="1"/>
    </row>
    <row r="274" spans="23:23" x14ac:dyDescent="0.25">
      <c r="W274" s="1"/>
    </row>
    <row r="275" spans="23:23" x14ac:dyDescent="0.25">
      <c r="W275" s="1"/>
    </row>
    <row r="276" spans="23:23" x14ac:dyDescent="0.25">
      <c r="W276" s="1"/>
    </row>
    <row r="277" spans="23:23" x14ac:dyDescent="0.25">
      <c r="W277" s="1"/>
    </row>
    <row r="278" spans="23:23" x14ac:dyDescent="0.25">
      <c r="W278" s="1"/>
    </row>
    <row r="279" spans="23:23" x14ac:dyDescent="0.25">
      <c r="W279" s="1"/>
    </row>
    <row r="280" spans="23:23" x14ac:dyDescent="0.25">
      <c r="W280" s="1"/>
    </row>
    <row r="281" spans="23:23" x14ac:dyDescent="0.25">
      <c r="W281" s="1"/>
    </row>
    <row r="282" spans="23:23" x14ac:dyDescent="0.25">
      <c r="W282" s="1"/>
    </row>
    <row r="283" spans="23:23" x14ac:dyDescent="0.25">
      <c r="W283" s="1"/>
    </row>
    <row r="284" spans="23:23" x14ac:dyDescent="0.25">
      <c r="W284" s="1"/>
    </row>
    <row r="285" spans="23:23" x14ac:dyDescent="0.25">
      <c r="W285" s="1"/>
    </row>
    <row r="286" spans="23:23" x14ac:dyDescent="0.25">
      <c r="W286" s="1"/>
    </row>
    <row r="287" spans="23:23" x14ac:dyDescent="0.25">
      <c r="W287" s="1"/>
    </row>
    <row r="288" spans="23:23" x14ac:dyDescent="0.25">
      <c r="W288" s="1"/>
    </row>
    <row r="289" spans="23:23" x14ac:dyDescent="0.25">
      <c r="W289" s="1"/>
    </row>
    <row r="290" spans="23:23" x14ac:dyDescent="0.25">
      <c r="W290" s="1"/>
    </row>
    <row r="291" spans="23:23" x14ac:dyDescent="0.25">
      <c r="W291" s="1"/>
    </row>
  </sheetData>
  <conditionalFormatting sqref="B1">
    <cfRule type="duplicateValues" dxfId="17" priority="3"/>
  </conditionalFormatting>
  <conditionalFormatting sqref="B1:B1048576">
    <cfRule type="duplicateValues" dxfId="16" priority="2"/>
  </conditionalFormatting>
  <conditionalFormatting sqref="N2:N28">
    <cfRule type="duplicateValues" dxfId="15"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408E-C218-4918-87BC-C955B0D091BA}">
  <dimension ref="A1:AN291"/>
  <sheetViews>
    <sheetView workbookViewId="0">
      <pane xSplit="3" ySplit="1" topLeftCell="D2" activePane="bottomRight" state="frozen"/>
      <selection pane="topRight" activeCell="C1" sqref="C1"/>
      <selection pane="bottomLeft" activeCell="A2" sqref="A2"/>
      <selection pane="bottomRight" activeCell="P7" sqref="P7"/>
    </sheetView>
  </sheetViews>
  <sheetFormatPr defaultRowHeight="15" x14ac:dyDescent="0.25"/>
  <cols>
    <col min="1" max="1" width="11" bestFit="1" customWidth="1"/>
    <col min="3" max="3" width="32" customWidth="1"/>
    <col min="10" max="10" width="27.42578125" customWidth="1"/>
    <col min="15" max="15" width="12.140625" bestFit="1" customWidth="1"/>
    <col min="16" max="16" width="12.140625" customWidth="1"/>
    <col min="17" max="17" width="19.5703125" customWidth="1"/>
    <col min="23" max="23" width="14" customWidth="1"/>
  </cols>
  <sheetData>
    <row r="1" spans="1:40" x14ac:dyDescent="0.25">
      <c r="A1" t="s">
        <v>1253</v>
      </c>
      <c r="B1" t="s">
        <v>1050</v>
      </c>
      <c r="C1" t="s">
        <v>1074</v>
      </c>
      <c r="D1" t="s">
        <v>0</v>
      </c>
      <c r="E1" t="s">
        <v>1</v>
      </c>
      <c r="F1" t="s">
        <v>403</v>
      </c>
      <c r="G1" t="s">
        <v>2</v>
      </c>
      <c r="H1" t="s">
        <v>3</v>
      </c>
      <c r="I1" t="s">
        <v>4</v>
      </c>
      <c r="J1" t="s">
        <v>156</v>
      </c>
      <c r="K1" t="s">
        <v>7</v>
      </c>
      <c r="L1" t="s">
        <v>5</v>
      </c>
      <c r="M1" t="s">
        <v>1180</v>
      </c>
      <c r="N1" t="s">
        <v>1585</v>
      </c>
      <c r="O1" t="s">
        <v>169</v>
      </c>
      <c r="P1" t="s">
        <v>1587</v>
      </c>
      <c r="Q1" t="s">
        <v>172</v>
      </c>
      <c r="R1" t="s">
        <v>168</v>
      </c>
      <c r="S1" t="s">
        <v>170</v>
      </c>
      <c r="T1" t="s">
        <v>1253</v>
      </c>
      <c r="U1" t="s">
        <v>1586</v>
      </c>
      <c r="V1" t="s">
        <v>1585</v>
      </c>
      <c r="W1" t="s">
        <v>1050</v>
      </c>
      <c r="X1" t="s">
        <v>67</v>
      </c>
      <c r="Y1" t="s">
        <v>76</v>
      </c>
      <c r="Z1" t="s">
        <v>173</v>
      </c>
      <c r="AA1" t="s">
        <v>1</v>
      </c>
      <c r="AB1" t="s">
        <v>174</v>
      </c>
      <c r="AC1" t="s">
        <v>2</v>
      </c>
      <c r="AD1" t="s">
        <v>175</v>
      </c>
      <c r="AE1" t="s">
        <v>3</v>
      </c>
      <c r="AF1" t="s">
        <v>155</v>
      </c>
      <c r="AG1" t="s">
        <v>4</v>
      </c>
      <c r="AH1" t="s">
        <v>5</v>
      </c>
      <c r="AI1" t="s">
        <v>1255</v>
      </c>
      <c r="AJ1" t="s">
        <v>1073</v>
      </c>
      <c r="AK1" t="s">
        <v>1072</v>
      </c>
      <c r="AL1" t="s">
        <v>156</v>
      </c>
      <c r="AM1" t="s">
        <v>6</v>
      </c>
      <c r="AN1" t="s">
        <v>171</v>
      </c>
    </row>
    <row r="2" spans="1:40" x14ac:dyDescent="0.25">
      <c r="A2">
        <v>1879303544</v>
      </c>
      <c r="B2">
        <v>1</v>
      </c>
      <c r="C2" t="s">
        <v>597</v>
      </c>
      <c r="D2" t="s">
        <v>70</v>
      </c>
      <c r="E2">
        <v>2000</v>
      </c>
      <c r="H2">
        <v>1200</v>
      </c>
      <c r="I2" t="s">
        <v>91</v>
      </c>
      <c r="J2" t="s">
        <v>598</v>
      </c>
      <c r="K2" t="s">
        <v>644</v>
      </c>
      <c r="L2">
        <v>0</v>
      </c>
      <c r="M2">
        <v>30</v>
      </c>
      <c r="P2" t="str">
        <f>CONCATENATE(S2,U2,V2,AN2," -- ",C2)</f>
        <v xml:space="preserve"> [1] = {["ID"] = 1879303544; }; -- Deeds of Forochel</v>
      </c>
      <c r="Q2" s="1" t="str">
        <f>CONCATENATE(S2,T2,W2,Y2,AA2,AC2,AE2,AG2,AH2,AI2,AJ2,AK2,AL2,AM2,AN2)</f>
        <v xml:space="preserve"> [1] = {["ID"] = 1879303544; ["SAVE_INDEX"] =  1; ["TYPE"] = 7; ["VXP"] = 2000; ["LP"] =  0; ["REP"] = 1200; ["FACTION"] = 13; ["TIER"] = 0; ["MIN_LVL"] = "30"; ["NAME"] = { ["EN"] = "Deeds of Forochel"; }; ["LORE"] = { ["EN"] = "There is much to do while travelling through the lands of Forochel."; }; ["SUMMARY"] = { ["EN"] = "Complete 2 meta deeds and 2 quest deeds"; }; };</v>
      </c>
      <c r="R2">
        <f>ROW()-1</f>
        <v>1</v>
      </c>
      <c r="S2" t="str">
        <f t="shared" ref="S2" si="0">CONCATENATE(REPT(" ",2-LEN(R2)),"[",R2,"] = {")</f>
        <v xml:space="preserve"> [1] = {</v>
      </c>
      <c r="T2" t="str">
        <f>IF(LEN(A2)&gt;0,CONCATENATE("[""ID""] = ",A2,"; "),"                     ")</f>
        <v xml:space="preserve">["ID"] = 1879303544; </v>
      </c>
      <c r="U2" t="str">
        <f>IF(LEN(A2)&gt;0,CONCATENATE("[""ID""] = ",A2,"; "),"")</f>
        <v xml:space="preserve">["ID"] = 1879303544; </v>
      </c>
      <c r="V2" t="str">
        <f>IF(LEN(N2)&gt;0,CONCATENATE("[""CAT_ID""] = ",N2,"; "),"")</f>
        <v/>
      </c>
      <c r="W2" s="1" t="str">
        <f>IF(LEN(B2)&gt;0,CONCATENATE("[""SAVE_INDEX""] = ",REPT(" ",2-LEN(B2)),B2,"; "),"")</f>
        <v xml:space="preserve">["SAVE_INDEX"] =  1; </v>
      </c>
      <c r="X2">
        <f>VLOOKUP(D2,Type!A$2:B$14,2,FALSE)</f>
        <v>7</v>
      </c>
      <c r="Y2" t="str">
        <f t="shared" ref="Y2" si="1">CONCATENATE("[""TYPE""] = ",X2,"; ")</f>
        <v xml:space="preserve">["TYPE"] = 7; </v>
      </c>
      <c r="Z2" t="str">
        <f t="shared" ref="Z2" si="2">TEXT(E2,0)</f>
        <v>2000</v>
      </c>
      <c r="AA2" t="str">
        <f>CONCATENATE("[""VXP""] = ",REPT(" ",4-LEN(Z2)),TEXT(Z2,"0"),"; ")</f>
        <v xml:space="preserve">["VXP"] = 2000; </v>
      </c>
      <c r="AB2" t="str">
        <f>TEXT(G2,0)</f>
        <v>0</v>
      </c>
      <c r="AC2" t="str">
        <f>CONCATENATE("[""LP""] = ",REPT(" ",2-LEN(AB2)),TEXT(AB2,"0"),"; ")</f>
        <v xml:space="preserve">["LP"] =  0; </v>
      </c>
      <c r="AD2" t="str">
        <f>TEXT(H2,0)</f>
        <v>1200</v>
      </c>
      <c r="AE2" t="str">
        <f>CONCATENATE("[""REP""] = ",REPT(" ",4-LEN(AD2)),TEXT(AD2,"0"),"; ")</f>
        <v xml:space="preserve">["REP"] = 1200; </v>
      </c>
      <c r="AF2">
        <f>VLOOKUP(I2,Faction!A$2:B$84,2,FALSE)</f>
        <v>13</v>
      </c>
      <c r="AG2" t="str">
        <f t="shared" ref="AG2" si="3">CONCATENATE("[""FACTION""] = ",TEXT(AF2,"0"),"; ")</f>
        <v xml:space="preserve">["FACTION"] = 13; </v>
      </c>
      <c r="AH2" t="str">
        <f t="shared" ref="AH2" si="4">CONCATENATE("[""TIER""] = ",TEXT(L2,"0"),"; ")</f>
        <v xml:space="preserve">["TIER"] = 0; </v>
      </c>
      <c r="AI2" t="str">
        <f>IF(LEN(M2)&gt;0,CONCATENATE("[""MIN_LVL""] = ",REPT(" ",2-LEN(M2)),"""",M2,"""; "),"                    ")</f>
        <v xml:space="preserve">["MIN_LVL"] = "30"; </v>
      </c>
      <c r="AJ2" t="str">
        <f>CONCATENATE("[""NAME""] = { [""EN""] = """,C2,"""; }; ")</f>
        <v xml:space="preserve">["NAME"] = { ["EN"] = "Deeds of Forochel"; }; </v>
      </c>
      <c r="AK2" t="str">
        <f>CONCATENATE("[""LORE""] = { [""EN""] = """,K2,"""; }; ")</f>
        <v xml:space="preserve">["LORE"] = { ["EN"] = "There is much to do while travelling through the lands of Forochel."; }; </v>
      </c>
      <c r="AL2" t="str">
        <f t="shared" ref="AL2" si="5">CONCATENATE("[""SUMMARY""] = { [""EN""] = """,J2,"""; }; ")</f>
        <v xml:space="preserve">["SUMMARY"] = { ["EN"] = "Complete 2 meta deeds and 2 quest deeds"; }; </v>
      </c>
      <c r="AM2" t="str">
        <f>IF(LEN(F2)&gt;0,CONCATENATE("[""TITLE""] = { [""EN""] = """,F2,"""; }; "),"")</f>
        <v/>
      </c>
      <c r="AN2" t="str">
        <f>CONCATENATE("};")</f>
        <v>};</v>
      </c>
    </row>
    <row r="3" spans="1:40" x14ac:dyDescent="0.25">
      <c r="A3">
        <v>1879303327</v>
      </c>
      <c r="B3">
        <v>2</v>
      </c>
      <c r="C3" t="s">
        <v>599</v>
      </c>
      <c r="D3" t="s">
        <v>17</v>
      </c>
      <c r="E3">
        <v>2000</v>
      </c>
      <c r="H3">
        <v>900</v>
      </c>
      <c r="I3" t="s">
        <v>91</v>
      </c>
      <c r="J3" t="s">
        <v>600</v>
      </c>
      <c r="K3" t="s">
        <v>1133</v>
      </c>
      <c r="L3">
        <v>1</v>
      </c>
      <c r="M3">
        <v>30</v>
      </c>
      <c r="P3" t="str">
        <f t="shared" ref="P3:P24" si="6">CONCATENATE(S3,U3,V3,AN3," -- ",C3)</f>
        <v xml:space="preserve"> [2] = {["ID"] = 1879303327; }; -- Explorer of Forochel</v>
      </c>
      <c r="Q3" s="1" t="str">
        <f t="shared" ref="Q3:Q24" si="7">CONCATENATE(S3,T3,W3,Y3,AA3,AC3,AE3,AG3,AH3,AI3,AJ3,AK3,AL3,AM3,AN3)</f>
        <v xml:space="preserve"> [2] = {["ID"] = 1879303327; ["SAVE_INDEX"] =  2; ["TYPE"] = 3; ["VXP"] = 2000; ["LP"] =  0; ["REP"] =  900; ["FACTION"] = 13; ["TIER"] = 1; ["MIN_LVL"] = "30"; ["NAME"] = { ["EN"] = "Explorer of Forochel"; }; ["LORE"] = { ["EN"] = "Explorer the brutal wilderness of Forochel."; }; ["SUMMARY"] = { ["EN"] = "Complete 2 explorer deeds"; }; };</v>
      </c>
      <c r="R3">
        <f t="shared" ref="R3:R24" si="8">ROW()-1</f>
        <v>2</v>
      </c>
      <c r="S3" t="str">
        <f t="shared" ref="S3:S24" si="9">CONCATENATE(REPT(" ",2-LEN(R3)),"[",R3,"] = {")</f>
        <v xml:space="preserve"> [2] = {</v>
      </c>
      <c r="T3" t="str">
        <f t="shared" ref="T3:T24" si="10">IF(LEN(A3)&gt;0,CONCATENATE("[""ID""] = ",A3,"; "),"                     ")</f>
        <v xml:space="preserve">["ID"] = 1879303327; </v>
      </c>
      <c r="U3" t="str">
        <f t="shared" ref="U3:U24" si="11">IF(LEN(A3)&gt;0,CONCATENATE("[""ID""] = ",A3,"; "),"")</f>
        <v xml:space="preserve">["ID"] = 1879303327; </v>
      </c>
      <c r="V3" t="str">
        <f t="shared" ref="V3:V24" si="12">IF(LEN(N3)&gt;0,CONCATENATE("[""CAT_ID""] = ",N3,"; "),"")</f>
        <v/>
      </c>
      <c r="W3" s="1" t="str">
        <f t="shared" ref="W3:W24" si="13">IF(LEN(B3)&gt;0,CONCATENATE("[""SAVE_INDEX""] = ",REPT(" ",2-LEN(B3)),B3,"; "),"")</f>
        <v xml:space="preserve">["SAVE_INDEX"] =  2; </v>
      </c>
      <c r="X3">
        <f>VLOOKUP(D3,Type!A$2:B$14,2,FALSE)</f>
        <v>3</v>
      </c>
      <c r="Y3" t="str">
        <f t="shared" ref="Y3:Y24" si="14">CONCATENATE("[""TYPE""] = ",X3,"; ")</f>
        <v xml:space="preserve">["TYPE"] = 3; </v>
      </c>
      <c r="Z3" t="str">
        <f t="shared" ref="Z3:Z24" si="15">TEXT(E3,0)</f>
        <v>2000</v>
      </c>
      <c r="AA3" t="str">
        <f t="shared" ref="AA3:AA24" si="16">CONCATENATE("[""VXP""] = ",REPT(" ",4-LEN(Z3)),TEXT(Z3,"0"),"; ")</f>
        <v xml:space="preserve">["VXP"] = 2000; </v>
      </c>
      <c r="AB3" t="str">
        <f t="shared" ref="AB3:AB24" si="17">TEXT(G3,0)</f>
        <v>0</v>
      </c>
      <c r="AC3" t="str">
        <f t="shared" ref="AC3:AC24" si="18">CONCATENATE("[""LP""] = ",REPT(" ",2-LEN(AB3)),TEXT(AB3,"0"),"; ")</f>
        <v xml:space="preserve">["LP"] =  0; </v>
      </c>
      <c r="AD3" t="str">
        <f t="shared" ref="AD3:AD24" si="19">TEXT(H3,0)</f>
        <v>900</v>
      </c>
      <c r="AE3" t="str">
        <f t="shared" ref="AE3:AE24" si="20">CONCATENATE("[""REP""] = ",REPT(" ",4-LEN(AD3)),TEXT(AD3,"0"),"; ")</f>
        <v xml:space="preserve">["REP"] =  900; </v>
      </c>
      <c r="AF3">
        <f>VLOOKUP(I3,Faction!A$2:B$84,2,FALSE)</f>
        <v>13</v>
      </c>
      <c r="AG3" t="str">
        <f t="shared" ref="AG3:AG24" si="21">CONCATENATE("[""FACTION""] = ",TEXT(AF3,"0"),"; ")</f>
        <v xml:space="preserve">["FACTION"] = 13; </v>
      </c>
      <c r="AH3" t="str">
        <f t="shared" ref="AH3:AH24" si="22">CONCATENATE("[""TIER""] = ",TEXT(L3,"0"),"; ")</f>
        <v xml:space="preserve">["TIER"] = 1; </v>
      </c>
      <c r="AI3" t="str">
        <f t="shared" ref="AI3:AI24" si="23">IF(LEN(M3)&gt;0,CONCATENATE("[""MIN_LVL""] = ",REPT(" ",2-LEN(M3)),"""",M3,"""; "),"                    ")</f>
        <v xml:space="preserve">["MIN_LVL"] = "30"; </v>
      </c>
      <c r="AJ3" t="str">
        <f t="shared" ref="AJ3:AJ24" si="24">CONCATENATE("[""NAME""] = { [""EN""] = """,C3,"""; }; ")</f>
        <v xml:space="preserve">["NAME"] = { ["EN"] = "Explorer of Forochel"; }; </v>
      </c>
      <c r="AK3" t="str">
        <f t="shared" ref="AK3:AK24" si="25">CONCATENATE("[""LORE""] = { [""EN""] = """,K3,"""; }; ")</f>
        <v xml:space="preserve">["LORE"] = { ["EN"] = "Explorer the brutal wilderness of Forochel."; }; </v>
      </c>
      <c r="AL3" t="str">
        <f t="shared" ref="AL3:AL24" si="26">CONCATENATE("[""SUMMARY""] = { [""EN""] = """,J3,"""; }; ")</f>
        <v xml:space="preserve">["SUMMARY"] = { ["EN"] = "Complete 2 explorer deeds"; }; </v>
      </c>
      <c r="AM3" t="str">
        <f t="shared" ref="AM3:AM24" si="27">IF(LEN(F3)&gt;0,CONCATENATE("[""TITLE""] = { [""EN""] = """,F3,"""; }; "),"")</f>
        <v/>
      </c>
      <c r="AN3" t="str">
        <f t="shared" ref="AN3:AN24" si="28">CONCATENATE("};")</f>
        <v>};</v>
      </c>
    </row>
    <row r="4" spans="1:40" x14ac:dyDescent="0.25">
      <c r="A4">
        <v>1879109786</v>
      </c>
      <c r="B4">
        <v>4</v>
      </c>
      <c r="C4" t="s">
        <v>605</v>
      </c>
      <c r="D4" t="s">
        <v>17</v>
      </c>
      <c r="E4">
        <v>2000</v>
      </c>
      <c r="G4">
        <v>5</v>
      </c>
      <c r="H4">
        <v>500</v>
      </c>
      <c r="I4" t="s">
        <v>91</v>
      </c>
      <c r="J4" t="s">
        <v>606</v>
      </c>
      <c r="K4" t="s">
        <v>647</v>
      </c>
      <c r="L4">
        <v>2</v>
      </c>
      <c r="M4">
        <v>30</v>
      </c>
      <c r="P4" t="str">
        <f t="shared" si="6"/>
        <v xml:space="preserve"> [3] = {["ID"] = 1879109786; }; -- The Battle for Forochel</v>
      </c>
      <c r="Q4" s="1" t="str">
        <f>CONCATENATE(S4,T4,W4,Y4,AA4,AC4,AE4,AG4,AH4,AI4,AJ4,AK4,AL4,AM4,AN4)</f>
        <v xml:space="preserve"> [3] = {["ID"] = 1879109786; ["SAVE_INDEX"] =  4; ["TYPE"] = 3; ["VXP"] = 2000; ["LP"] =  5; ["REP"] =  500; ["FACTION"] = 13; ["TIER"] = 2; ["MIN_LVL"] = "30"; ["NAME"] = { ["EN"] = "The Battle for Forochel"; }; ["LORE"] = { ["EN"] = "Discover each of the key battlegrounds for control of the Ice Bay of Forochel."; }; ["SUMMARY"] = { ["EN"] = "Find 4 Gauradan camps"; }; };</v>
      </c>
      <c r="R4">
        <f t="shared" si="8"/>
        <v>3</v>
      </c>
      <c r="S4" t="str">
        <f>CONCATENATE(REPT(" ",2-LEN(R4)),"[",R4,"] = {")</f>
        <v xml:space="preserve"> [3] = {</v>
      </c>
      <c r="T4" t="str">
        <f>IF(LEN(A4)&gt;0,CONCATENATE("[""ID""] = ",A4,"; "),"                     ")</f>
        <v xml:space="preserve">["ID"] = 1879109786; </v>
      </c>
      <c r="U4" t="str">
        <f t="shared" si="11"/>
        <v xml:space="preserve">["ID"] = 1879109786; </v>
      </c>
      <c r="V4" t="str">
        <f t="shared" si="12"/>
        <v/>
      </c>
      <c r="W4" s="1" t="str">
        <f>IF(LEN(B4)&gt;0,CONCATENATE("[""SAVE_INDEX""] = ",REPT(" ",2-LEN(B4)),B4,"; "),"")</f>
        <v xml:space="preserve">["SAVE_INDEX"] =  4; </v>
      </c>
      <c r="X4">
        <f>VLOOKUP(D4,Type!A$2:B$14,2,FALSE)</f>
        <v>3</v>
      </c>
      <c r="Y4" t="str">
        <f>CONCATENATE("[""TYPE""] = ",X4,"; ")</f>
        <v xml:space="preserve">["TYPE"] = 3; </v>
      </c>
      <c r="Z4" t="str">
        <f>TEXT(E4,0)</f>
        <v>2000</v>
      </c>
      <c r="AA4" t="str">
        <f>CONCATENATE("[""VXP""] = ",REPT(" ",4-LEN(Z4)),TEXT(Z4,"0"),"; ")</f>
        <v xml:space="preserve">["VXP"] = 2000; </v>
      </c>
      <c r="AB4" t="str">
        <f>TEXT(G4,0)</f>
        <v>5</v>
      </c>
      <c r="AC4" t="str">
        <f>CONCATENATE("[""LP""] = ",REPT(" ",2-LEN(AB4)),TEXT(AB4,"0"),"; ")</f>
        <v xml:space="preserve">["LP"] =  5; </v>
      </c>
      <c r="AD4" t="str">
        <f>TEXT(H4,0)</f>
        <v>500</v>
      </c>
      <c r="AE4" t="str">
        <f>CONCATENATE("[""REP""] = ",REPT(" ",4-LEN(AD4)),TEXT(AD4,"0"),"; ")</f>
        <v xml:space="preserve">["REP"] =  500; </v>
      </c>
      <c r="AF4">
        <f>VLOOKUP(I4,Faction!A$2:B$84,2,FALSE)</f>
        <v>13</v>
      </c>
      <c r="AG4" t="str">
        <f>CONCATENATE("[""FACTION""] = ",TEXT(AF4,"0"),"; ")</f>
        <v xml:space="preserve">["FACTION"] = 13; </v>
      </c>
      <c r="AH4" t="str">
        <f>CONCATENATE("[""TIER""] = ",TEXT(L4,"0"),"; ")</f>
        <v xml:space="preserve">["TIER"] = 2; </v>
      </c>
      <c r="AI4" t="str">
        <f>IF(LEN(M4)&gt;0,CONCATENATE("[""MIN_LVL""] = ",REPT(" ",2-LEN(M4)),"""",M4,"""; "),"                    ")</f>
        <v xml:space="preserve">["MIN_LVL"] = "30"; </v>
      </c>
      <c r="AJ4" t="str">
        <f>CONCATENATE("[""NAME""] = { [""EN""] = """,C4,"""; }; ")</f>
        <v xml:space="preserve">["NAME"] = { ["EN"] = "The Battle for Forochel"; }; </v>
      </c>
      <c r="AK4" t="str">
        <f>CONCATENATE("[""LORE""] = { [""EN""] = """,K4,"""; }; ")</f>
        <v xml:space="preserve">["LORE"] = { ["EN"] = "Discover each of the key battlegrounds for control of the Ice Bay of Forochel."; }; </v>
      </c>
      <c r="AL4" t="str">
        <f>CONCATENATE("[""SUMMARY""] = { [""EN""] = """,J4,"""; }; ")</f>
        <v xml:space="preserve">["SUMMARY"] = { ["EN"] = "Find 4 Gauradan camps"; }; </v>
      </c>
      <c r="AM4" t="str">
        <f>IF(LEN(F4)&gt;0,CONCATENATE("[""TITLE""] = { [""EN""] = """,F4,"""; }; "),"")</f>
        <v/>
      </c>
      <c r="AN4" t="str">
        <f t="shared" si="28"/>
        <v>};</v>
      </c>
    </row>
    <row r="5" spans="1:40" x14ac:dyDescent="0.25">
      <c r="A5">
        <v>1879109787</v>
      </c>
      <c r="B5">
        <v>3</v>
      </c>
      <c r="C5" t="s">
        <v>603</v>
      </c>
      <c r="D5" t="s">
        <v>17</v>
      </c>
      <c r="E5">
        <v>2000</v>
      </c>
      <c r="G5">
        <v>5</v>
      </c>
      <c r="H5">
        <v>500</v>
      </c>
      <c r="I5" t="s">
        <v>91</v>
      </c>
      <c r="J5" t="s">
        <v>604</v>
      </c>
      <c r="K5" t="s">
        <v>646</v>
      </c>
      <c r="L5">
        <v>2</v>
      </c>
      <c r="M5">
        <v>30</v>
      </c>
      <c r="P5" t="str">
        <f t="shared" si="6"/>
        <v xml:space="preserve"> [4] = {["ID"] = 1879109787; }; -- Ancient Stones of Forochel</v>
      </c>
      <c r="Q5" s="1" t="str">
        <f t="shared" si="7"/>
        <v xml:space="preserve"> [4] = {["ID"] = 1879109787; ["SAVE_INDEX"] =  3; ["TYPE"] = 3; ["VXP"] = 2000; ["LP"] =  5; ["REP"] =  500; ["FACTION"] = 13; ["TIER"] = 2; ["MIN_LVL"] = "30"; ["NAME"] = { ["EN"] = "Ancient Stones of Forochel"; }; ["LORE"] = { ["EN"] = "While the Lossoth of Forochel are not great builders, the dwarves long ago had many mines and encampments in the North."; }; ["SUMMARY"] = { ["EN"] = "Find 5 ancient structures in Forochel"; }; };</v>
      </c>
      <c r="R5">
        <f t="shared" si="8"/>
        <v>4</v>
      </c>
      <c r="S5" t="str">
        <f t="shared" si="9"/>
        <v xml:space="preserve"> [4] = {</v>
      </c>
      <c r="T5" t="str">
        <f t="shared" si="10"/>
        <v xml:space="preserve">["ID"] = 1879109787; </v>
      </c>
      <c r="U5" t="str">
        <f t="shared" si="11"/>
        <v xml:space="preserve">["ID"] = 1879109787; </v>
      </c>
      <c r="V5" t="str">
        <f t="shared" si="12"/>
        <v/>
      </c>
      <c r="W5" s="1" t="str">
        <f t="shared" si="13"/>
        <v xml:space="preserve">["SAVE_INDEX"] =  3; </v>
      </c>
      <c r="X5">
        <f>VLOOKUP(D5,Type!A$2:B$14,2,FALSE)</f>
        <v>3</v>
      </c>
      <c r="Y5" t="str">
        <f t="shared" si="14"/>
        <v xml:space="preserve">["TYPE"] = 3; </v>
      </c>
      <c r="Z5" t="str">
        <f t="shared" si="15"/>
        <v>2000</v>
      </c>
      <c r="AA5" t="str">
        <f t="shared" si="16"/>
        <v xml:space="preserve">["VXP"] = 2000; </v>
      </c>
      <c r="AB5" t="str">
        <f t="shared" si="17"/>
        <v>5</v>
      </c>
      <c r="AC5" t="str">
        <f t="shared" si="18"/>
        <v xml:space="preserve">["LP"] =  5; </v>
      </c>
      <c r="AD5" t="str">
        <f t="shared" si="19"/>
        <v>500</v>
      </c>
      <c r="AE5" t="str">
        <f t="shared" si="20"/>
        <v xml:space="preserve">["REP"] =  500; </v>
      </c>
      <c r="AF5">
        <f>VLOOKUP(I5,Faction!A$2:B$84,2,FALSE)</f>
        <v>13</v>
      </c>
      <c r="AG5" t="str">
        <f t="shared" si="21"/>
        <v xml:space="preserve">["FACTION"] = 13; </v>
      </c>
      <c r="AH5" t="str">
        <f t="shared" si="22"/>
        <v xml:space="preserve">["TIER"] = 2; </v>
      </c>
      <c r="AI5" t="str">
        <f t="shared" si="23"/>
        <v xml:space="preserve">["MIN_LVL"] = "30"; </v>
      </c>
      <c r="AJ5" t="str">
        <f t="shared" si="24"/>
        <v xml:space="preserve">["NAME"] = { ["EN"] = "Ancient Stones of Forochel"; }; </v>
      </c>
      <c r="AK5" t="str">
        <f t="shared" si="25"/>
        <v xml:space="preserve">["LORE"] = { ["EN"] = "While the Lossoth of Forochel are not great builders, the dwarves long ago had many mines and encampments in the North."; }; </v>
      </c>
      <c r="AL5" t="str">
        <f t="shared" si="26"/>
        <v xml:space="preserve">["SUMMARY"] = { ["EN"] = "Find 5 ancient structures in Forochel"; }; </v>
      </c>
      <c r="AM5" t="str">
        <f t="shared" si="27"/>
        <v/>
      </c>
      <c r="AN5" t="str">
        <f t="shared" si="28"/>
        <v>};</v>
      </c>
    </row>
    <row r="6" spans="1:40" x14ac:dyDescent="0.25">
      <c r="A6">
        <v>1879109790</v>
      </c>
      <c r="B6">
        <v>5</v>
      </c>
      <c r="C6" t="s">
        <v>614</v>
      </c>
      <c r="D6" t="s">
        <v>70</v>
      </c>
      <c r="E6">
        <v>2000</v>
      </c>
      <c r="G6">
        <v>15</v>
      </c>
      <c r="H6">
        <v>700</v>
      </c>
      <c r="I6" t="s">
        <v>91</v>
      </c>
      <c r="J6" t="s">
        <v>615</v>
      </c>
      <c r="K6" t="s">
        <v>649</v>
      </c>
      <c r="L6">
        <v>1</v>
      </c>
      <c r="P6" t="str">
        <f t="shared" si="6"/>
        <v xml:space="preserve"> [5] = {["ID"] = 1879109790; }; -- Forochel Pioneer</v>
      </c>
      <c r="Q6" s="1" t="str">
        <f t="shared" si="7"/>
        <v xml:space="preserve"> [5] = {["ID"] = 1879109790; ["SAVE_INDEX"] =  5; ["TYPE"] = 7; ["VXP"] = 2000; ["LP"] = 15; ["REP"] =  700; ["FACTION"] = 13; ["TIER"] = 1;                     ["NAME"] = { ["EN"] = "Forochel Pioneer"; }; ["LORE"] = { ["EN"] = "The brutal wilderness of Forochel would keep all but the hardiest at bay, but for those with the spirit to endure and thrive in its environment, its call may prove irresistable at the last."; }; ["SUMMARY"] = { ["EN"] = "Complete 30 quests in Forochel"; }; };</v>
      </c>
      <c r="R6">
        <f t="shared" si="8"/>
        <v>5</v>
      </c>
      <c r="S6" t="str">
        <f t="shared" si="9"/>
        <v xml:space="preserve"> [5] = {</v>
      </c>
      <c r="T6" t="str">
        <f t="shared" si="10"/>
        <v xml:space="preserve">["ID"] = 1879109790; </v>
      </c>
      <c r="U6" t="str">
        <f t="shared" si="11"/>
        <v xml:space="preserve">["ID"] = 1879109790; </v>
      </c>
      <c r="V6" t="str">
        <f t="shared" si="12"/>
        <v/>
      </c>
      <c r="W6" s="1" t="str">
        <f t="shared" si="13"/>
        <v xml:space="preserve">["SAVE_INDEX"] =  5; </v>
      </c>
      <c r="X6">
        <f>VLOOKUP(D6,Type!A$2:B$14,2,FALSE)</f>
        <v>7</v>
      </c>
      <c r="Y6" t="str">
        <f t="shared" si="14"/>
        <v xml:space="preserve">["TYPE"] = 7; </v>
      </c>
      <c r="Z6" t="str">
        <f t="shared" si="15"/>
        <v>2000</v>
      </c>
      <c r="AA6" t="str">
        <f t="shared" si="16"/>
        <v xml:space="preserve">["VXP"] = 2000; </v>
      </c>
      <c r="AB6" t="str">
        <f t="shared" si="17"/>
        <v>15</v>
      </c>
      <c r="AC6" t="str">
        <f t="shared" si="18"/>
        <v xml:space="preserve">["LP"] = 15; </v>
      </c>
      <c r="AD6" t="str">
        <f t="shared" si="19"/>
        <v>700</v>
      </c>
      <c r="AE6" t="str">
        <f t="shared" si="20"/>
        <v xml:space="preserve">["REP"] =  700; </v>
      </c>
      <c r="AF6">
        <f>VLOOKUP(I6,Faction!A$2:B$84,2,FALSE)</f>
        <v>13</v>
      </c>
      <c r="AG6" t="str">
        <f t="shared" si="21"/>
        <v xml:space="preserve">["FACTION"] = 13; </v>
      </c>
      <c r="AH6" t="str">
        <f t="shared" si="22"/>
        <v xml:space="preserve">["TIER"] = 1; </v>
      </c>
      <c r="AI6" t="str">
        <f t="shared" si="23"/>
        <v xml:space="preserve">                    </v>
      </c>
      <c r="AJ6" t="str">
        <f t="shared" si="24"/>
        <v xml:space="preserve">["NAME"] = { ["EN"] = "Forochel Pioneer"; }; </v>
      </c>
      <c r="AK6" t="str">
        <f t="shared" si="25"/>
        <v xml:space="preserve">["LORE"] = { ["EN"] = "The brutal wilderness of Forochel would keep all but the hardiest at bay, but for those with the spirit to endure and thrive in its environment, its call may prove irresistable at the last."; }; </v>
      </c>
      <c r="AL6" t="str">
        <f t="shared" si="26"/>
        <v xml:space="preserve">["SUMMARY"] = { ["EN"] = "Complete 30 quests in Forochel"; }; </v>
      </c>
      <c r="AM6" t="str">
        <f t="shared" si="27"/>
        <v/>
      </c>
      <c r="AN6" t="str">
        <f t="shared" si="28"/>
        <v>};</v>
      </c>
    </row>
    <row r="7" spans="1:40" x14ac:dyDescent="0.25">
      <c r="A7">
        <v>1879109789</v>
      </c>
      <c r="B7">
        <v>6</v>
      </c>
      <c r="C7" t="s">
        <v>612</v>
      </c>
      <c r="D7" t="s">
        <v>70</v>
      </c>
      <c r="E7">
        <v>2000</v>
      </c>
      <c r="G7">
        <v>10</v>
      </c>
      <c r="H7">
        <v>500</v>
      </c>
      <c r="I7" t="s">
        <v>91</v>
      </c>
      <c r="J7" t="s">
        <v>613</v>
      </c>
      <c r="K7" t="s">
        <v>648</v>
      </c>
      <c r="L7">
        <v>2</v>
      </c>
      <c r="P7" t="str">
        <f t="shared" si="6"/>
        <v xml:space="preserve"> [6] = {["ID"] = 1879109789; }; -- Forochel Survivor</v>
      </c>
      <c r="Q7" s="1" t="str">
        <f t="shared" si="7"/>
        <v xml:space="preserve"> [6] = {["ID"] = 1879109789; ["SAVE_INDEX"] =  6; ["TYPE"] = 7; ["VXP"] = 2000; ["LP"] = 10; ["REP"] =  500; ["FACTION"] = 13; ["TIER"] = 2;                     ["NAME"] = { ["EN"] = "Forochel Survivor"; }; ["LORE"] = { ["EN"] = "The greatest danger in Forochel is the harsh environment itself. The bitter winds and ice have torn the life from more hardy folk than the claws of the kalpa-kita or spears of the Gauredain -- though those dangers come a close second."; }; ["SUMMARY"] = { ["EN"] = "Complete 20 quests in Forochel"; }; };</v>
      </c>
      <c r="R7">
        <f t="shared" si="8"/>
        <v>6</v>
      </c>
      <c r="S7" t="str">
        <f t="shared" si="9"/>
        <v xml:space="preserve"> [6] = {</v>
      </c>
      <c r="T7" t="str">
        <f t="shared" si="10"/>
        <v xml:space="preserve">["ID"] = 1879109789; </v>
      </c>
      <c r="U7" t="str">
        <f t="shared" si="11"/>
        <v xml:space="preserve">["ID"] = 1879109789; </v>
      </c>
      <c r="V7" t="str">
        <f t="shared" si="12"/>
        <v/>
      </c>
      <c r="W7" s="1" t="str">
        <f t="shared" si="13"/>
        <v xml:space="preserve">["SAVE_INDEX"] =  6; </v>
      </c>
      <c r="X7">
        <f>VLOOKUP(D7,Type!A$2:B$14,2,FALSE)</f>
        <v>7</v>
      </c>
      <c r="Y7" t="str">
        <f t="shared" si="14"/>
        <v xml:space="preserve">["TYPE"] = 7; </v>
      </c>
      <c r="Z7" t="str">
        <f t="shared" si="15"/>
        <v>2000</v>
      </c>
      <c r="AA7" t="str">
        <f t="shared" si="16"/>
        <v xml:space="preserve">["VXP"] = 2000; </v>
      </c>
      <c r="AB7" t="str">
        <f t="shared" si="17"/>
        <v>10</v>
      </c>
      <c r="AC7" t="str">
        <f t="shared" si="18"/>
        <v xml:space="preserve">["LP"] = 10; </v>
      </c>
      <c r="AD7" t="str">
        <f t="shared" si="19"/>
        <v>500</v>
      </c>
      <c r="AE7" t="str">
        <f t="shared" si="20"/>
        <v xml:space="preserve">["REP"] =  500; </v>
      </c>
      <c r="AF7">
        <f>VLOOKUP(I7,Faction!A$2:B$84,2,FALSE)</f>
        <v>13</v>
      </c>
      <c r="AG7" t="str">
        <f t="shared" si="21"/>
        <v xml:space="preserve">["FACTION"] = 13; </v>
      </c>
      <c r="AH7" t="str">
        <f t="shared" si="22"/>
        <v xml:space="preserve">["TIER"] = 2; </v>
      </c>
      <c r="AI7" t="str">
        <f t="shared" si="23"/>
        <v xml:space="preserve">                    </v>
      </c>
      <c r="AJ7" t="str">
        <f t="shared" si="24"/>
        <v xml:space="preserve">["NAME"] = { ["EN"] = "Forochel Survivor"; }; </v>
      </c>
      <c r="AK7" t="str">
        <f t="shared" si="25"/>
        <v xml:space="preserve">["LORE"] = { ["EN"] = "The greatest danger in Forochel is the harsh environment itself. The bitter winds and ice have torn the life from more hardy folk than the claws of the kalpa-kita or spears of the Gauredain -- though those dangers come a close second."; }; </v>
      </c>
      <c r="AL7" t="str">
        <f t="shared" si="26"/>
        <v xml:space="preserve">["SUMMARY"] = { ["EN"] = "Complete 20 quests in Forochel"; }; </v>
      </c>
      <c r="AM7" t="str">
        <f t="shared" si="27"/>
        <v/>
      </c>
      <c r="AN7" t="str">
        <f t="shared" si="28"/>
        <v>};</v>
      </c>
    </row>
    <row r="8" spans="1:40" x14ac:dyDescent="0.25">
      <c r="A8">
        <v>1879109788</v>
      </c>
      <c r="B8">
        <v>7</v>
      </c>
      <c r="C8" t="s">
        <v>610</v>
      </c>
      <c r="D8" t="s">
        <v>70</v>
      </c>
      <c r="E8">
        <v>2000</v>
      </c>
      <c r="G8">
        <v>10</v>
      </c>
      <c r="H8">
        <v>300</v>
      </c>
      <c r="I8" t="s">
        <v>91</v>
      </c>
      <c r="J8" t="s">
        <v>611</v>
      </c>
      <c r="K8" t="s">
        <v>1134</v>
      </c>
      <c r="L8">
        <v>3</v>
      </c>
      <c r="P8" t="str">
        <f t="shared" si="6"/>
        <v xml:space="preserve"> [7] = {["ID"] = 1879109788; }; -- Forochel Expeditionary</v>
      </c>
      <c r="Q8" s="1" t="str">
        <f t="shared" si="7"/>
        <v xml:space="preserve"> [7] = {["ID"] = 1879109788; ["SAVE_INDEX"] =  7; ["TYPE"] = 7; ["VXP"] = 2000; ["LP"] = 10; ["REP"] =  300; ["FACTION"] = 13; ["TIER"] = 3;                     ["NAME"] = { ["EN"] = "Forochel Expeditionary"; }; ["LORE"] = { ["EN"] = "The Lossoth of Forochel are engaged in a constant struggle against their enemies the Gauredain, against the savage northern wild-life, and against the elements themselves. While one might expect them to receive help gratefully, this constant hardship has also bred a strong independence among their people -- it will take a great deal of effort to win them over to the cause of the Free Peoples of Eriador."; }; ["SUMMARY"] = { ["EN"] = "Complete 10 quests in Forochel"; }; };</v>
      </c>
      <c r="R8">
        <f t="shared" si="8"/>
        <v>7</v>
      </c>
      <c r="S8" t="str">
        <f t="shared" si="9"/>
        <v xml:space="preserve"> [7] = {</v>
      </c>
      <c r="T8" t="str">
        <f t="shared" si="10"/>
        <v xml:space="preserve">["ID"] = 1879109788; </v>
      </c>
      <c r="U8" t="str">
        <f t="shared" si="11"/>
        <v xml:space="preserve">["ID"] = 1879109788; </v>
      </c>
      <c r="V8" t="str">
        <f t="shared" si="12"/>
        <v/>
      </c>
      <c r="W8" s="1" t="str">
        <f t="shared" si="13"/>
        <v xml:space="preserve">["SAVE_INDEX"] =  7; </v>
      </c>
      <c r="X8">
        <f>VLOOKUP(D8,Type!A$2:B$14,2,FALSE)</f>
        <v>7</v>
      </c>
      <c r="Y8" t="str">
        <f t="shared" si="14"/>
        <v xml:space="preserve">["TYPE"] = 7; </v>
      </c>
      <c r="Z8" t="str">
        <f t="shared" si="15"/>
        <v>2000</v>
      </c>
      <c r="AA8" t="str">
        <f t="shared" si="16"/>
        <v xml:space="preserve">["VXP"] = 2000; </v>
      </c>
      <c r="AB8" t="str">
        <f t="shared" si="17"/>
        <v>10</v>
      </c>
      <c r="AC8" t="str">
        <f t="shared" si="18"/>
        <v xml:space="preserve">["LP"] = 10; </v>
      </c>
      <c r="AD8" t="str">
        <f t="shared" si="19"/>
        <v>300</v>
      </c>
      <c r="AE8" t="str">
        <f t="shared" si="20"/>
        <v xml:space="preserve">["REP"] =  300; </v>
      </c>
      <c r="AF8">
        <f>VLOOKUP(I8,Faction!A$2:B$84,2,FALSE)</f>
        <v>13</v>
      </c>
      <c r="AG8" t="str">
        <f t="shared" si="21"/>
        <v xml:space="preserve">["FACTION"] = 13; </v>
      </c>
      <c r="AH8" t="str">
        <f t="shared" si="22"/>
        <v xml:space="preserve">["TIER"] = 3; </v>
      </c>
      <c r="AI8" t="str">
        <f t="shared" si="23"/>
        <v xml:space="preserve">                    </v>
      </c>
      <c r="AJ8" t="str">
        <f t="shared" si="24"/>
        <v xml:space="preserve">["NAME"] = { ["EN"] = "Forochel Expeditionary"; }; </v>
      </c>
      <c r="AK8" t="str">
        <f t="shared" si="25"/>
        <v xml:space="preserve">["LORE"] = { ["EN"] = "The Lossoth of Forochel are engaged in a constant struggle against their enemies the Gauredain, against the savage northern wild-life, and against the elements themselves. While one might expect them to receive help gratefully, this constant hardship has also bred a strong independence among their people -- it will take a great deal of effort to win them over to the cause of the Free Peoples of Eriador."; }; </v>
      </c>
      <c r="AL8" t="str">
        <f t="shared" si="26"/>
        <v xml:space="preserve">["SUMMARY"] = { ["EN"] = "Complete 10 quests in Forochel"; }; </v>
      </c>
      <c r="AM8" t="str">
        <f t="shared" si="27"/>
        <v/>
      </c>
      <c r="AN8" t="str">
        <f t="shared" si="28"/>
        <v>};</v>
      </c>
    </row>
    <row r="9" spans="1:40" x14ac:dyDescent="0.25">
      <c r="A9">
        <v>1879303307</v>
      </c>
      <c r="B9">
        <v>9</v>
      </c>
      <c r="C9" t="s">
        <v>601</v>
      </c>
      <c r="D9" t="s">
        <v>33</v>
      </c>
      <c r="E9">
        <v>2000</v>
      </c>
      <c r="H9">
        <v>900</v>
      </c>
      <c r="I9" t="s">
        <v>91</v>
      </c>
      <c r="J9" t="s">
        <v>602</v>
      </c>
      <c r="K9" t="s">
        <v>645</v>
      </c>
      <c r="L9">
        <v>1</v>
      </c>
      <c r="M9">
        <v>30</v>
      </c>
      <c r="P9" t="str">
        <f t="shared" si="6"/>
        <v xml:space="preserve"> [8] = {["ID"] = 1879303307; }; -- Slayer of Forochel</v>
      </c>
      <c r="Q9" s="1" t="str">
        <f t="shared" si="7"/>
        <v xml:space="preserve"> [8] = {["ID"] = 1879303307; ["SAVE_INDEX"] =  9; ["TYPE"] = 4; ["VXP"] = 2000; ["LP"] =  0; ["REP"] =  900; ["FACTION"] = 13; ["TIER"] = 1; ["MIN_LVL"] = "30"; ["NAME"] = { ["EN"] = "Slayer of Forochel"; }; ["LORE"] = { ["EN"] = "There are many villainous monsters roaming Forochel, and the Free Peoples must do their part to slay them."; }; ["SUMMARY"] = { ["EN"] = "Complete 6 slayer deeds in Forochel"; }; };</v>
      </c>
      <c r="R9">
        <f t="shared" si="8"/>
        <v>8</v>
      </c>
      <c r="S9" t="str">
        <f t="shared" si="9"/>
        <v xml:space="preserve"> [8] = {</v>
      </c>
      <c r="T9" t="str">
        <f t="shared" si="10"/>
        <v xml:space="preserve">["ID"] = 1879303307; </v>
      </c>
      <c r="U9" t="str">
        <f t="shared" si="11"/>
        <v xml:space="preserve">["ID"] = 1879303307; </v>
      </c>
      <c r="V9" t="str">
        <f t="shared" si="12"/>
        <v/>
      </c>
      <c r="W9" s="1" t="str">
        <f t="shared" si="13"/>
        <v xml:space="preserve">["SAVE_INDEX"] =  9; </v>
      </c>
      <c r="X9">
        <f>VLOOKUP(D9,Type!A$2:B$14,2,FALSE)</f>
        <v>4</v>
      </c>
      <c r="Y9" t="str">
        <f t="shared" si="14"/>
        <v xml:space="preserve">["TYPE"] = 4; </v>
      </c>
      <c r="Z9" t="str">
        <f t="shared" si="15"/>
        <v>2000</v>
      </c>
      <c r="AA9" t="str">
        <f t="shared" si="16"/>
        <v xml:space="preserve">["VXP"] = 2000; </v>
      </c>
      <c r="AB9" t="str">
        <f t="shared" si="17"/>
        <v>0</v>
      </c>
      <c r="AC9" t="str">
        <f t="shared" si="18"/>
        <v xml:space="preserve">["LP"] =  0; </v>
      </c>
      <c r="AD9" t="str">
        <f t="shared" si="19"/>
        <v>900</v>
      </c>
      <c r="AE9" t="str">
        <f t="shared" si="20"/>
        <v xml:space="preserve">["REP"] =  900; </v>
      </c>
      <c r="AF9">
        <f>VLOOKUP(I9,Faction!A$2:B$84,2,FALSE)</f>
        <v>13</v>
      </c>
      <c r="AG9" t="str">
        <f t="shared" si="21"/>
        <v xml:space="preserve">["FACTION"] = 13; </v>
      </c>
      <c r="AH9" t="str">
        <f t="shared" si="22"/>
        <v xml:space="preserve">["TIER"] = 1; </v>
      </c>
      <c r="AI9" t="str">
        <f t="shared" si="23"/>
        <v xml:space="preserve">["MIN_LVL"] = "30"; </v>
      </c>
      <c r="AJ9" t="str">
        <f t="shared" si="24"/>
        <v xml:space="preserve">["NAME"] = { ["EN"] = "Slayer of Forochel"; }; </v>
      </c>
      <c r="AK9" t="str">
        <f t="shared" si="25"/>
        <v xml:space="preserve">["LORE"] = { ["EN"] = "There are many villainous monsters roaming Forochel, and the Free Peoples must do their part to slay them."; }; </v>
      </c>
      <c r="AL9" t="str">
        <f t="shared" si="26"/>
        <v xml:space="preserve">["SUMMARY"] = { ["EN"] = "Complete 6 slayer deeds in Forochel"; }; </v>
      </c>
      <c r="AM9" t="str">
        <f t="shared" si="27"/>
        <v/>
      </c>
      <c r="AN9" t="str">
        <f t="shared" si="28"/>
        <v>};</v>
      </c>
    </row>
    <row r="10" spans="1:40" x14ac:dyDescent="0.25">
      <c r="A10">
        <v>1879109792</v>
      </c>
      <c r="B10">
        <v>10</v>
      </c>
      <c r="C10" t="s">
        <v>555</v>
      </c>
      <c r="D10" t="s">
        <v>33</v>
      </c>
      <c r="E10">
        <v>2000</v>
      </c>
      <c r="G10">
        <v>10</v>
      </c>
      <c r="H10">
        <v>700</v>
      </c>
      <c r="I10" t="s">
        <v>91</v>
      </c>
      <c r="J10" t="s">
        <v>623</v>
      </c>
      <c r="K10" t="s">
        <v>653</v>
      </c>
      <c r="L10">
        <v>2</v>
      </c>
      <c r="M10">
        <v>30</v>
      </c>
      <c r="P10" t="str">
        <f t="shared" si="6"/>
        <v xml:space="preserve"> [9] = {["ID"] = 1879109792; }; -- Angmarim-slayer (Advanced)</v>
      </c>
      <c r="Q10" s="1" t="str">
        <f t="shared" si="7"/>
        <v xml:space="preserve"> [9] = {["ID"] = 1879109792; ["SAVE_INDEX"] = 10; ["TYPE"] = 4; ["VXP"] = 2000; ["LP"] = 10; ["REP"] =  700; ["FACTION"] = 13; ["TIER"] = 2; ["MIN_LVL"] = "30"; ["NAME"] = { ["EN"] = "Angmarim-slayer (Advanced)"; }; ["LORE"] = { ["EN"] = "It seems that the Angmarim may at best be searching for something, or perhaps simply meddling in the conflicts between the Lossoth and the Gauredain. A full-strength invasion does not seem to be their purpose in Forochel -- at least, not yet."; }; ["SUMMARY"] = { ["EN"] = "Defeat 200 Angmarim in Forochel"; }; };</v>
      </c>
      <c r="R10">
        <f t="shared" si="8"/>
        <v>9</v>
      </c>
      <c r="S10" t="str">
        <f t="shared" si="9"/>
        <v xml:space="preserve"> [9] = {</v>
      </c>
      <c r="T10" t="str">
        <f t="shared" si="10"/>
        <v xml:space="preserve">["ID"] = 1879109792; </v>
      </c>
      <c r="U10" t="str">
        <f t="shared" si="11"/>
        <v xml:space="preserve">["ID"] = 1879109792; </v>
      </c>
      <c r="V10" t="str">
        <f t="shared" si="12"/>
        <v/>
      </c>
      <c r="W10" s="1" t="str">
        <f t="shared" si="13"/>
        <v xml:space="preserve">["SAVE_INDEX"] = 10; </v>
      </c>
      <c r="X10">
        <f>VLOOKUP(D10,Type!A$2:B$14,2,FALSE)</f>
        <v>4</v>
      </c>
      <c r="Y10" t="str">
        <f t="shared" si="14"/>
        <v xml:space="preserve">["TYPE"] = 4; </v>
      </c>
      <c r="Z10" t="str">
        <f t="shared" si="15"/>
        <v>2000</v>
      </c>
      <c r="AA10" t="str">
        <f t="shared" si="16"/>
        <v xml:space="preserve">["VXP"] = 2000; </v>
      </c>
      <c r="AB10" t="str">
        <f t="shared" si="17"/>
        <v>10</v>
      </c>
      <c r="AC10" t="str">
        <f t="shared" si="18"/>
        <v xml:space="preserve">["LP"] = 10; </v>
      </c>
      <c r="AD10" t="str">
        <f t="shared" si="19"/>
        <v>700</v>
      </c>
      <c r="AE10" t="str">
        <f t="shared" si="20"/>
        <v xml:space="preserve">["REP"] =  700; </v>
      </c>
      <c r="AF10">
        <f>VLOOKUP(I10,Faction!A$2:B$84,2,FALSE)</f>
        <v>13</v>
      </c>
      <c r="AG10" t="str">
        <f t="shared" si="21"/>
        <v xml:space="preserve">["FACTION"] = 13; </v>
      </c>
      <c r="AH10" t="str">
        <f t="shared" si="22"/>
        <v xml:space="preserve">["TIER"] = 2; </v>
      </c>
      <c r="AI10" t="str">
        <f t="shared" si="23"/>
        <v xml:space="preserve">["MIN_LVL"] = "30"; </v>
      </c>
      <c r="AJ10" t="str">
        <f t="shared" si="24"/>
        <v xml:space="preserve">["NAME"] = { ["EN"] = "Angmarim-slayer (Advanced)"; }; </v>
      </c>
      <c r="AK10" t="str">
        <f t="shared" si="25"/>
        <v xml:space="preserve">["LORE"] = { ["EN"] = "It seems that the Angmarim may at best be searching for something, or perhaps simply meddling in the conflicts between the Lossoth and the Gauredain. A full-strength invasion does not seem to be their purpose in Forochel -- at least, not yet."; }; </v>
      </c>
      <c r="AL10" t="str">
        <f t="shared" si="26"/>
        <v xml:space="preserve">["SUMMARY"] = { ["EN"] = "Defeat 200 Angmarim in Forochel"; }; </v>
      </c>
      <c r="AM10" t="str">
        <f t="shared" si="27"/>
        <v/>
      </c>
      <c r="AN10" t="str">
        <f t="shared" si="28"/>
        <v>};</v>
      </c>
    </row>
    <row r="11" spans="1:40" x14ac:dyDescent="0.25">
      <c r="A11">
        <v>1879109791</v>
      </c>
      <c r="B11">
        <v>11</v>
      </c>
      <c r="C11" t="s">
        <v>552</v>
      </c>
      <c r="D11" t="s">
        <v>33</v>
      </c>
      <c r="F11" t="s">
        <v>621</v>
      </c>
      <c r="G11">
        <v>5</v>
      </c>
      <c r="H11">
        <v>500</v>
      </c>
      <c r="I11" t="s">
        <v>91</v>
      </c>
      <c r="J11" t="s">
        <v>622</v>
      </c>
      <c r="K11" t="s">
        <v>652</v>
      </c>
      <c r="L11">
        <v>3</v>
      </c>
      <c r="M11">
        <v>30</v>
      </c>
      <c r="P11" t="str">
        <f t="shared" si="6"/>
        <v>[10] = {["ID"] = 1879109791; }; -- Angmarim-slayer</v>
      </c>
      <c r="Q11" s="1" t="str">
        <f t="shared" si="7"/>
        <v>[10] = {["ID"] = 1879109791; ["SAVE_INDEX"] = 11; ["TYPE"] = 4; ["VXP"] =    0; ["LP"] =  5; ["REP"] =  500; ["FACTION"] = 13; ["TIER"] = 3; ["MIN_LVL"] = "30"; ["NAME"] = { ["EN"] = "Angmarim-slayer"; }; ["LORE"] = { ["EN"] = "So it seems that the shadowy fingers of Angmar have stretched even into desolate Forochel, sewing the seeds of conflict here as in all places they touch. Here at least, it seems that their preparations are less ready than elsewhere, or perhaps they find little of value, for they rely mostly on their less trustworthy allies -- the Dourhands and the savage Gauredain -- rather than their well-ordered hordes of Orcs and evil Men."; }; ["SUMMARY"] = { ["EN"] = "Defeat 100 Angmarim in Forochel"; }; ["TITLE"] = { ["EN"] = "Angmar's Bane"; }; };</v>
      </c>
      <c r="R11">
        <f t="shared" si="8"/>
        <v>10</v>
      </c>
      <c r="S11" t="str">
        <f t="shared" si="9"/>
        <v>[10] = {</v>
      </c>
      <c r="T11" t="str">
        <f t="shared" si="10"/>
        <v xml:space="preserve">["ID"] = 1879109791; </v>
      </c>
      <c r="U11" t="str">
        <f t="shared" si="11"/>
        <v xml:space="preserve">["ID"] = 1879109791; </v>
      </c>
      <c r="V11" t="str">
        <f t="shared" si="12"/>
        <v/>
      </c>
      <c r="W11" s="1" t="str">
        <f t="shared" si="13"/>
        <v xml:space="preserve">["SAVE_INDEX"] = 11; </v>
      </c>
      <c r="X11">
        <f>VLOOKUP(D11,Type!A$2:B$14,2,FALSE)</f>
        <v>4</v>
      </c>
      <c r="Y11" t="str">
        <f t="shared" si="14"/>
        <v xml:space="preserve">["TYPE"] = 4; </v>
      </c>
      <c r="Z11" t="str">
        <f t="shared" si="15"/>
        <v>0</v>
      </c>
      <c r="AA11" t="str">
        <f t="shared" si="16"/>
        <v xml:space="preserve">["VXP"] =    0; </v>
      </c>
      <c r="AB11" t="str">
        <f t="shared" si="17"/>
        <v>5</v>
      </c>
      <c r="AC11" t="str">
        <f t="shared" si="18"/>
        <v xml:space="preserve">["LP"] =  5; </v>
      </c>
      <c r="AD11" t="str">
        <f t="shared" si="19"/>
        <v>500</v>
      </c>
      <c r="AE11" t="str">
        <f t="shared" si="20"/>
        <v xml:space="preserve">["REP"] =  500; </v>
      </c>
      <c r="AF11">
        <f>VLOOKUP(I11,Faction!A$2:B$84,2,FALSE)</f>
        <v>13</v>
      </c>
      <c r="AG11" t="str">
        <f t="shared" si="21"/>
        <v xml:space="preserve">["FACTION"] = 13; </v>
      </c>
      <c r="AH11" t="str">
        <f t="shared" si="22"/>
        <v xml:space="preserve">["TIER"] = 3; </v>
      </c>
      <c r="AI11" t="str">
        <f t="shared" si="23"/>
        <v xml:space="preserve">["MIN_LVL"] = "30"; </v>
      </c>
      <c r="AJ11" t="str">
        <f t="shared" si="24"/>
        <v xml:space="preserve">["NAME"] = { ["EN"] = "Angmarim-slayer"; }; </v>
      </c>
      <c r="AK11" t="str">
        <f t="shared" si="25"/>
        <v xml:space="preserve">["LORE"] = { ["EN"] = "So it seems that the shadowy fingers of Angmar have stretched even into desolate Forochel, sewing the seeds of conflict here as in all places they touch. Here at least, it seems that their preparations are less ready than elsewhere, or perhaps they find little of value, for they rely mostly on their less trustworthy allies -- the Dourhands and the savage Gauredain -- rather than their well-ordered hordes of Orcs and evil Men."; }; </v>
      </c>
      <c r="AL11" t="str">
        <f t="shared" si="26"/>
        <v xml:space="preserve">["SUMMARY"] = { ["EN"] = "Defeat 100 Angmarim in Forochel"; }; </v>
      </c>
      <c r="AM11" t="str">
        <f t="shared" si="27"/>
        <v xml:space="preserve">["TITLE"] = { ["EN"] = "Angmar's Bane"; }; </v>
      </c>
      <c r="AN11" t="str">
        <f t="shared" si="28"/>
        <v>};</v>
      </c>
    </row>
    <row r="12" spans="1:40" x14ac:dyDescent="0.25">
      <c r="A12">
        <v>1879109794</v>
      </c>
      <c r="B12">
        <v>12</v>
      </c>
      <c r="C12" t="s">
        <v>627</v>
      </c>
      <c r="D12" t="s">
        <v>33</v>
      </c>
      <c r="E12">
        <v>2000</v>
      </c>
      <c r="G12">
        <v>10</v>
      </c>
      <c r="H12">
        <v>700</v>
      </c>
      <c r="I12" t="s">
        <v>91</v>
      </c>
      <c r="J12" t="s">
        <v>628</v>
      </c>
      <c r="K12" t="s">
        <v>1135</v>
      </c>
      <c r="L12">
        <v>2</v>
      </c>
      <c r="M12">
        <v>30</v>
      </c>
      <c r="P12" t="str">
        <f t="shared" si="6"/>
        <v>[11] = {["ID"] = 1879109794; }; -- Dourhand-slayer (Advanced)</v>
      </c>
      <c r="Q12" s="1" t="str">
        <f t="shared" si="7"/>
        <v>[11] = {["ID"] = 1879109794; ["SAVE_INDEX"] = 12; ["TYPE"] = 4; ["VXP"] = 2000; ["LP"] = 10; ["REP"] =  700; ["FACTION"] = 13; ["TIER"] = 2; ["MIN_LVL"] = "30"; ["NAME"] = { ["EN"] = "Dourhand-slayer (Advanced)"; }; ["LORE"] = { ["EN"] = "The attempts by the Dourhands to claim a legitimate descent from the Dwarf-lords of old seems futile at this point, as their dark alliance with Angmar becomes more common knowledge among the dwarves of Middle-earth -- but if anything, this turn of events has only made them more dangerous and desperate, as they now fight for the very survival of their misguided house."; }; ["SUMMARY"] = { ["EN"] = "Defeat 200 Dourhand Dwarves in Forochel"; }; };</v>
      </c>
      <c r="R12">
        <f t="shared" si="8"/>
        <v>11</v>
      </c>
      <c r="S12" t="str">
        <f t="shared" si="9"/>
        <v>[11] = {</v>
      </c>
      <c r="T12" t="str">
        <f t="shared" si="10"/>
        <v xml:space="preserve">["ID"] = 1879109794; </v>
      </c>
      <c r="U12" t="str">
        <f t="shared" si="11"/>
        <v xml:space="preserve">["ID"] = 1879109794; </v>
      </c>
      <c r="V12" t="str">
        <f t="shared" si="12"/>
        <v/>
      </c>
      <c r="W12" s="1" t="str">
        <f t="shared" si="13"/>
        <v xml:space="preserve">["SAVE_INDEX"] = 12; </v>
      </c>
      <c r="X12">
        <f>VLOOKUP(D12,Type!A$2:B$14,2,FALSE)</f>
        <v>4</v>
      </c>
      <c r="Y12" t="str">
        <f t="shared" si="14"/>
        <v xml:space="preserve">["TYPE"] = 4; </v>
      </c>
      <c r="Z12" t="str">
        <f t="shared" si="15"/>
        <v>2000</v>
      </c>
      <c r="AA12" t="str">
        <f t="shared" si="16"/>
        <v xml:space="preserve">["VXP"] = 2000; </v>
      </c>
      <c r="AB12" t="str">
        <f t="shared" si="17"/>
        <v>10</v>
      </c>
      <c r="AC12" t="str">
        <f t="shared" si="18"/>
        <v xml:space="preserve">["LP"] = 10; </v>
      </c>
      <c r="AD12" t="str">
        <f t="shared" si="19"/>
        <v>700</v>
      </c>
      <c r="AE12" t="str">
        <f t="shared" si="20"/>
        <v xml:space="preserve">["REP"] =  700; </v>
      </c>
      <c r="AF12">
        <f>VLOOKUP(I12,Faction!A$2:B$84,2,FALSE)</f>
        <v>13</v>
      </c>
      <c r="AG12" t="str">
        <f t="shared" si="21"/>
        <v xml:space="preserve">["FACTION"] = 13; </v>
      </c>
      <c r="AH12" t="str">
        <f t="shared" si="22"/>
        <v xml:space="preserve">["TIER"] = 2; </v>
      </c>
      <c r="AI12" t="str">
        <f t="shared" si="23"/>
        <v xml:space="preserve">["MIN_LVL"] = "30"; </v>
      </c>
      <c r="AJ12" t="str">
        <f t="shared" si="24"/>
        <v xml:space="preserve">["NAME"] = { ["EN"] = "Dourhand-slayer (Advanced)"; }; </v>
      </c>
      <c r="AK12" t="str">
        <f t="shared" si="25"/>
        <v xml:space="preserve">["LORE"] = { ["EN"] = "The attempts by the Dourhands to claim a legitimate descent from the Dwarf-lords of old seems futile at this point, as their dark alliance with Angmar becomes more common knowledge among the dwarves of Middle-earth -- but if anything, this turn of events has only made them more dangerous and desperate, as they now fight for the very survival of their misguided house."; }; </v>
      </c>
      <c r="AL12" t="str">
        <f t="shared" si="26"/>
        <v xml:space="preserve">["SUMMARY"] = { ["EN"] = "Defeat 200 Dourhand Dwarves in Forochel"; }; </v>
      </c>
      <c r="AM12" t="str">
        <f t="shared" si="27"/>
        <v/>
      </c>
      <c r="AN12" t="str">
        <f t="shared" si="28"/>
        <v>};</v>
      </c>
    </row>
    <row r="13" spans="1:40" x14ac:dyDescent="0.25">
      <c r="A13">
        <v>1879109793</v>
      </c>
      <c r="B13">
        <v>13</v>
      </c>
      <c r="C13" t="s">
        <v>624</v>
      </c>
      <c r="D13" t="s">
        <v>33</v>
      </c>
      <c r="F13" t="s">
        <v>625</v>
      </c>
      <c r="G13">
        <v>5</v>
      </c>
      <c r="H13">
        <v>500</v>
      </c>
      <c r="I13" t="s">
        <v>91</v>
      </c>
      <c r="J13" t="s">
        <v>626</v>
      </c>
      <c r="K13" t="s">
        <v>654</v>
      </c>
      <c r="L13">
        <v>3</v>
      </c>
      <c r="M13">
        <v>30</v>
      </c>
      <c r="P13" t="str">
        <f t="shared" si="6"/>
        <v>[12] = {["ID"] = 1879109793; }; -- Dourhand-slayer</v>
      </c>
      <c r="Q13" s="1" t="str">
        <f t="shared" si="7"/>
        <v>[12] = {["ID"] = 1879109793; ["SAVE_INDEX"] = 13; ["TYPE"] = 4; ["VXP"] =    0; ["LP"] =  5; ["REP"] =  500; ["FACTION"] = 13; ["TIER"] = 3; ["MIN_LVL"] = "30"; ["NAME"] = { ["EN"] = "Dourhand-slayer"; }; ["LORE"] = { ["EN"] = "Old dwarf-ruins litter the landscape of Forochel. Being the hardiest of the Free Peoples, the dwarves claim that they were the first to settle here long ago, in hopes of finding riches beneath the frozen earth -- but most of these settlements were abandoned long ago. Hoping to strengthen their claims as legitimate heirs of the ancient Dwarf-lords, the Dourhands seek to re-build these settlements with the aid of their Angmarim allies, but this has brought their cousins the Longbeards north as well, seeking to dispute their claims, no matter the worth (or lack thereof) of the mines here."; }; ["SUMMARY"] = { ["EN"] = "Defeat 100 Dourhand Dwarves in Forochel"; }; ["TITLE"] = { ["EN"] = "Warden of the Mines"; }; };</v>
      </c>
      <c r="R13">
        <f t="shared" si="8"/>
        <v>12</v>
      </c>
      <c r="S13" t="str">
        <f t="shared" si="9"/>
        <v>[12] = {</v>
      </c>
      <c r="T13" t="str">
        <f t="shared" si="10"/>
        <v xml:space="preserve">["ID"] = 1879109793; </v>
      </c>
      <c r="U13" t="str">
        <f t="shared" si="11"/>
        <v xml:space="preserve">["ID"] = 1879109793; </v>
      </c>
      <c r="V13" t="str">
        <f t="shared" si="12"/>
        <v/>
      </c>
      <c r="W13" s="1" t="str">
        <f t="shared" si="13"/>
        <v xml:space="preserve">["SAVE_INDEX"] = 13; </v>
      </c>
      <c r="X13">
        <f>VLOOKUP(D13,Type!A$2:B$14,2,FALSE)</f>
        <v>4</v>
      </c>
      <c r="Y13" t="str">
        <f t="shared" si="14"/>
        <v xml:space="preserve">["TYPE"] = 4; </v>
      </c>
      <c r="Z13" t="str">
        <f t="shared" si="15"/>
        <v>0</v>
      </c>
      <c r="AA13" t="str">
        <f t="shared" si="16"/>
        <v xml:space="preserve">["VXP"] =    0; </v>
      </c>
      <c r="AB13" t="str">
        <f t="shared" si="17"/>
        <v>5</v>
      </c>
      <c r="AC13" t="str">
        <f t="shared" si="18"/>
        <v xml:space="preserve">["LP"] =  5; </v>
      </c>
      <c r="AD13" t="str">
        <f t="shared" si="19"/>
        <v>500</v>
      </c>
      <c r="AE13" t="str">
        <f t="shared" si="20"/>
        <v xml:space="preserve">["REP"] =  500; </v>
      </c>
      <c r="AF13">
        <f>VLOOKUP(I13,Faction!A$2:B$84,2,FALSE)</f>
        <v>13</v>
      </c>
      <c r="AG13" t="str">
        <f t="shared" si="21"/>
        <v xml:space="preserve">["FACTION"] = 13; </v>
      </c>
      <c r="AH13" t="str">
        <f t="shared" si="22"/>
        <v xml:space="preserve">["TIER"] = 3; </v>
      </c>
      <c r="AI13" t="str">
        <f t="shared" si="23"/>
        <v xml:space="preserve">["MIN_LVL"] = "30"; </v>
      </c>
      <c r="AJ13" t="str">
        <f t="shared" si="24"/>
        <v xml:space="preserve">["NAME"] = { ["EN"] = "Dourhand-slayer"; }; </v>
      </c>
      <c r="AK13" t="str">
        <f t="shared" si="25"/>
        <v xml:space="preserve">["LORE"] = { ["EN"] = "Old dwarf-ruins litter the landscape of Forochel. Being the hardiest of the Free Peoples, the dwarves claim that they were the first to settle here long ago, in hopes of finding riches beneath the frozen earth -- but most of these settlements were abandoned long ago. Hoping to strengthen their claims as legitimate heirs of the ancient Dwarf-lords, the Dourhands seek to re-build these settlements with the aid of their Angmarim allies, but this has brought their cousins the Longbeards north as well, seeking to dispute their claims, no matter the worth (or lack thereof) of the mines here."; }; </v>
      </c>
      <c r="AL13" t="str">
        <f t="shared" si="26"/>
        <v xml:space="preserve">["SUMMARY"] = { ["EN"] = "Defeat 100 Dourhand Dwarves in Forochel"; }; </v>
      </c>
      <c r="AM13" t="str">
        <f t="shared" si="27"/>
        <v xml:space="preserve">["TITLE"] = { ["EN"] = "Warden of the Mines"; }; </v>
      </c>
      <c r="AN13" t="str">
        <f t="shared" si="28"/>
        <v>};</v>
      </c>
    </row>
    <row r="14" spans="1:40" x14ac:dyDescent="0.25">
      <c r="A14">
        <v>1879109796</v>
      </c>
      <c r="B14">
        <v>14</v>
      </c>
      <c r="C14" t="s">
        <v>458</v>
      </c>
      <c r="D14" t="s">
        <v>33</v>
      </c>
      <c r="E14">
        <v>2000</v>
      </c>
      <c r="G14">
        <v>10</v>
      </c>
      <c r="H14">
        <v>700</v>
      </c>
      <c r="I14" t="s">
        <v>91</v>
      </c>
      <c r="J14" t="s">
        <v>631</v>
      </c>
      <c r="K14" t="s">
        <v>656</v>
      </c>
      <c r="L14">
        <v>2</v>
      </c>
      <c r="M14">
        <v>30</v>
      </c>
      <c r="P14" t="str">
        <f t="shared" si="6"/>
        <v>[13] = {["ID"] = 1879109796; }; -- Gauradan-slayer (Advanced)</v>
      </c>
      <c r="Q14" s="1" t="str">
        <f t="shared" si="7"/>
        <v>[13] = {["ID"] = 1879109796; ["SAVE_INDEX"] = 14; ["TYPE"] = 4; ["VXP"] = 2000; ["LP"] = 10; ["REP"] =  700; ["FACTION"] = 13; ["TIER"] = 2; ["MIN_LVL"] = "30"; ["NAME"] = { ["EN"] = "Gauradan-slayer (Advanced)"; }; ["LORE"] = { ["EN"] = "It seems odd indeed that two people such as the Gauredain and the Lossoth should do battle to claim such a forbidding and difficult land as Forochel, and yet they strive endlessly over it. It seems that home is the place you know, and wherever that might be, Men, dwarves, hobbits, Elves, Orcs -- and whatever else -- will fight to defend it."; }; ["SUMMARY"] = { ["EN"] = "Defeat 200 Gauradan in Forochel"; }; };</v>
      </c>
      <c r="R14">
        <f t="shared" si="8"/>
        <v>13</v>
      </c>
      <c r="S14" t="str">
        <f t="shared" si="9"/>
        <v>[13] = {</v>
      </c>
      <c r="T14" t="str">
        <f t="shared" si="10"/>
        <v xml:space="preserve">["ID"] = 1879109796; </v>
      </c>
      <c r="U14" t="str">
        <f t="shared" si="11"/>
        <v xml:space="preserve">["ID"] = 1879109796; </v>
      </c>
      <c r="V14" t="str">
        <f t="shared" si="12"/>
        <v/>
      </c>
      <c r="W14" s="1" t="str">
        <f t="shared" si="13"/>
        <v xml:space="preserve">["SAVE_INDEX"] = 14; </v>
      </c>
      <c r="X14">
        <f>VLOOKUP(D14,Type!A$2:B$14,2,FALSE)</f>
        <v>4</v>
      </c>
      <c r="Y14" t="str">
        <f t="shared" si="14"/>
        <v xml:space="preserve">["TYPE"] = 4; </v>
      </c>
      <c r="Z14" t="str">
        <f t="shared" si="15"/>
        <v>2000</v>
      </c>
      <c r="AA14" t="str">
        <f t="shared" si="16"/>
        <v xml:space="preserve">["VXP"] = 2000; </v>
      </c>
      <c r="AB14" t="str">
        <f t="shared" si="17"/>
        <v>10</v>
      </c>
      <c r="AC14" t="str">
        <f t="shared" si="18"/>
        <v xml:space="preserve">["LP"] = 10; </v>
      </c>
      <c r="AD14" t="str">
        <f t="shared" si="19"/>
        <v>700</v>
      </c>
      <c r="AE14" t="str">
        <f t="shared" si="20"/>
        <v xml:space="preserve">["REP"] =  700; </v>
      </c>
      <c r="AF14">
        <f>VLOOKUP(I14,Faction!A$2:B$84,2,FALSE)</f>
        <v>13</v>
      </c>
      <c r="AG14" t="str">
        <f t="shared" si="21"/>
        <v xml:space="preserve">["FACTION"] = 13; </v>
      </c>
      <c r="AH14" t="str">
        <f t="shared" si="22"/>
        <v xml:space="preserve">["TIER"] = 2; </v>
      </c>
      <c r="AI14" t="str">
        <f t="shared" si="23"/>
        <v xml:space="preserve">["MIN_LVL"] = "30"; </v>
      </c>
      <c r="AJ14" t="str">
        <f t="shared" si="24"/>
        <v xml:space="preserve">["NAME"] = { ["EN"] = "Gauradan-slayer (Advanced)"; }; </v>
      </c>
      <c r="AK14" t="str">
        <f t="shared" si="25"/>
        <v xml:space="preserve">["LORE"] = { ["EN"] = "It seems odd indeed that two people such as the Gauredain and the Lossoth should do battle to claim such a forbidding and difficult land as Forochel, and yet they strive endlessly over it. It seems that home is the place you know, and wherever that might be, Men, dwarves, hobbits, Elves, Orcs -- and whatever else -- will fight to defend it."; }; </v>
      </c>
      <c r="AL14" t="str">
        <f t="shared" si="26"/>
        <v xml:space="preserve">["SUMMARY"] = { ["EN"] = "Defeat 200 Gauradan in Forochel"; }; </v>
      </c>
      <c r="AM14" t="str">
        <f t="shared" si="27"/>
        <v/>
      </c>
      <c r="AN14" t="str">
        <f t="shared" si="28"/>
        <v>};</v>
      </c>
    </row>
    <row r="15" spans="1:40" x14ac:dyDescent="0.25">
      <c r="A15">
        <v>1879109795</v>
      </c>
      <c r="B15">
        <v>15</v>
      </c>
      <c r="C15" t="s">
        <v>455</v>
      </c>
      <c r="D15" t="s">
        <v>33</v>
      </c>
      <c r="F15" t="s">
        <v>629</v>
      </c>
      <c r="G15">
        <v>5</v>
      </c>
      <c r="H15">
        <v>500</v>
      </c>
      <c r="I15" t="s">
        <v>91</v>
      </c>
      <c r="J15" t="s">
        <v>630</v>
      </c>
      <c r="K15" t="s">
        <v>655</v>
      </c>
      <c r="L15">
        <v>3</v>
      </c>
      <c r="M15">
        <v>30</v>
      </c>
      <c r="P15" t="str">
        <f t="shared" si="6"/>
        <v>[14] = {["ID"] = 1879109795; }; -- Gauradan-slayer</v>
      </c>
      <c r="Q15" s="1" t="str">
        <f t="shared" si="7"/>
        <v>[14] = {["ID"] = 1879109795; ["SAVE_INDEX"] = 15; ["TYPE"] = 4; ["VXP"] =    0; ["LP"] =  5; ["REP"] =  500; ["FACTION"] = 13; ["TIER"] = 3; ["MIN_LVL"] = "30"; ["NAME"] = { ["EN"] = "Gauradan-slayer"; }; ["LORE"] = { ["EN"] = "At last you have come upon the homeland of the Gauredain -- and in seeing it, it becomes clear how they came to be such powerful brutes, shaped by the vicious elements and hardships of Forochel, it is hard to imagine them otherwise -- and yet the Lossoth still maintain the trappings of civilization under the same hardships. Have the Gauredain chosen their path in this fashion, or is their brutal path some long-ago contrivance of the Enemy?"; }; ["SUMMARY"] = { ["EN"] = "Defeat 100 Gauradan in Forochel"; }; ["TITLE"] = { ["EN"] = "Repulser of Savages"; }; };</v>
      </c>
      <c r="R15">
        <f t="shared" si="8"/>
        <v>14</v>
      </c>
      <c r="S15" t="str">
        <f t="shared" si="9"/>
        <v>[14] = {</v>
      </c>
      <c r="T15" t="str">
        <f t="shared" si="10"/>
        <v xml:space="preserve">["ID"] = 1879109795; </v>
      </c>
      <c r="U15" t="str">
        <f t="shared" si="11"/>
        <v xml:space="preserve">["ID"] = 1879109795; </v>
      </c>
      <c r="V15" t="str">
        <f t="shared" si="12"/>
        <v/>
      </c>
      <c r="W15" s="1" t="str">
        <f t="shared" si="13"/>
        <v xml:space="preserve">["SAVE_INDEX"] = 15; </v>
      </c>
      <c r="X15">
        <f>VLOOKUP(D15,Type!A$2:B$14,2,FALSE)</f>
        <v>4</v>
      </c>
      <c r="Y15" t="str">
        <f t="shared" si="14"/>
        <v xml:space="preserve">["TYPE"] = 4; </v>
      </c>
      <c r="Z15" t="str">
        <f t="shared" si="15"/>
        <v>0</v>
      </c>
      <c r="AA15" t="str">
        <f t="shared" si="16"/>
        <v xml:space="preserve">["VXP"] =    0; </v>
      </c>
      <c r="AB15" t="str">
        <f t="shared" si="17"/>
        <v>5</v>
      </c>
      <c r="AC15" t="str">
        <f t="shared" si="18"/>
        <v xml:space="preserve">["LP"] =  5; </v>
      </c>
      <c r="AD15" t="str">
        <f t="shared" si="19"/>
        <v>500</v>
      </c>
      <c r="AE15" t="str">
        <f t="shared" si="20"/>
        <v xml:space="preserve">["REP"] =  500; </v>
      </c>
      <c r="AF15">
        <f>VLOOKUP(I15,Faction!A$2:B$84,2,FALSE)</f>
        <v>13</v>
      </c>
      <c r="AG15" t="str">
        <f t="shared" si="21"/>
        <v xml:space="preserve">["FACTION"] = 13; </v>
      </c>
      <c r="AH15" t="str">
        <f t="shared" si="22"/>
        <v xml:space="preserve">["TIER"] = 3; </v>
      </c>
      <c r="AI15" t="str">
        <f t="shared" si="23"/>
        <v xml:space="preserve">["MIN_LVL"] = "30"; </v>
      </c>
      <c r="AJ15" t="str">
        <f t="shared" si="24"/>
        <v xml:space="preserve">["NAME"] = { ["EN"] = "Gauradan-slayer"; }; </v>
      </c>
      <c r="AK15" t="str">
        <f t="shared" si="25"/>
        <v xml:space="preserve">["LORE"] = { ["EN"] = "At last you have come upon the homeland of the Gauredain -- and in seeing it, it becomes clear how they came to be such powerful brutes, shaped by the vicious elements and hardships of Forochel, it is hard to imagine them otherwise -- and yet the Lossoth still maintain the trappings of civilization under the same hardships. Have the Gauredain chosen their path in this fashion, or is their brutal path some long-ago contrivance of the Enemy?"; }; </v>
      </c>
      <c r="AL15" t="str">
        <f t="shared" si="26"/>
        <v xml:space="preserve">["SUMMARY"] = { ["EN"] = "Defeat 100 Gauradan in Forochel"; }; </v>
      </c>
      <c r="AM15" t="str">
        <f t="shared" si="27"/>
        <v xml:space="preserve">["TITLE"] = { ["EN"] = "Repulser of Savages"; }; </v>
      </c>
      <c r="AN15" t="str">
        <f t="shared" si="28"/>
        <v>};</v>
      </c>
    </row>
    <row r="16" spans="1:40" x14ac:dyDescent="0.25">
      <c r="A16">
        <v>1879109798</v>
      </c>
      <c r="B16">
        <v>16</v>
      </c>
      <c r="C16" t="s">
        <v>634</v>
      </c>
      <c r="D16" t="s">
        <v>33</v>
      </c>
      <c r="E16">
        <v>2000</v>
      </c>
      <c r="G16">
        <v>10</v>
      </c>
      <c r="H16">
        <v>700</v>
      </c>
      <c r="I16" t="s">
        <v>91</v>
      </c>
      <c r="J16" t="s">
        <v>635</v>
      </c>
      <c r="K16" t="s">
        <v>1136</v>
      </c>
      <c r="L16">
        <v>2</v>
      </c>
      <c r="M16">
        <v>30</v>
      </c>
      <c r="P16" t="str">
        <f t="shared" si="6"/>
        <v>[15] = {["ID"] = 1879109798; }; -- Grim-slayer (Advanced)</v>
      </c>
      <c r="Q16" s="1" t="str">
        <f t="shared" si="7"/>
        <v>[15] = {["ID"] = 1879109798; ["SAVE_INDEX"] = 16; ["TYPE"] = 4; ["VXP"] = 2000; ["LP"] = 10; ["REP"] =  700; ["FACTION"] = 13; ["TIER"] = 2; ["MIN_LVL"] = "30"; ["NAME"] = { ["EN"] = "Grim-slayer (Advanced)"; }; ["LORE"] = { ["EN"] = "If there is the slightest trace of a once-living spirit within the grim, it would seem that it is not enough to show any sign of compassion or mercy. At the slightest sign of warmth or life they strike, seemingly intent on snuffing it out in a howling assault of hail and hatred."; }; ["SUMMARY"] = { ["EN"] = "Defeat 80 Grims in Forochel"; }; };</v>
      </c>
      <c r="R16">
        <f t="shared" si="8"/>
        <v>15</v>
      </c>
      <c r="S16" t="str">
        <f t="shared" si="9"/>
        <v>[15] = {</v>
      </c>
      <c r="T16" t="str">
        <f t="shared" si="10"/>
        <v xml:space="preserve">["ID"] = 1879109798; </v>
      </c>
      <c r="U16" t="str">
        <f t="shared" si="11"/>
        <v xml:space="preserve">["ID"] = 1879109798; </v>
      </c>
      <c r="V16" t="str">
        <f t="shared" si="12"/>
        <v/>
      </c>
      <c r="W16" s="1" t="str">
        <f t="shared" si="13"/>
        <v xml:space="preserve">["SAVE_INDEX"] = 16; </v>
      </c>
      <c r="X16">
        <f>VLOOKUP(D16,Type!A$2:B$14,2,FALSE)</f>
        <v>4</v>
      </c>
      <c r="Y16" t="str">
        <f t="shared" si="14"/>
        <v xml:space="preserve">["TYPE"] = 4; </v>
      </c>
      <c r="Z16" t="str">
        <f t="shared" si="15"/>
        <v>2000</v>
      </c>
      <c r="AA16" t="str">
        <f t="shared" si="16"/>
        <v xml:space="preserve">["VXP"] = 2000; </v>
      </c>
      <c r="AB16" t="str">
        <f t="shared" si="17"/>
        <v>10</v>
      </c>
      <c r="AC16" t="str">
        <f t="shared" si="18"/>
        <v xml:space="preserve">["LP"] = 10; </v>
      </c>
      <c r="AD16" t="str">
        <f t="shared" si="19"/>
        <v>700</v>
      </c>
      <c r="AE16" t="str">
        <f t="shared" si="20"/>
        <v xml:space="preserve">["REP"] =  700; </v>
      </c>
      <c r="AF16">
        <f>VLOOKUP(I16,Faction!A$2:B$84,2,FALSE)</f>
        <v>13</v>
      </c>
      <c r="AG16" t="str">
        <f t="shared" si="21"/>
        <v xml:space="preserve">["FACTION"] = 13; </v>
      </c>
      <c r="AH16" t="str">
        <f t="shared" si="22"/>
        <v xml:space="preserve">["TIER"] = 2; </v>
      </c>
      <c r="AI16" t="str">
        <f t="shared" si="23"/>
        <v xml:space="preserve">["MIN_LVL"] = "30"; </v>
      </c>
      <c r="AJ16" t="str">
        <f t="shared" si="24"/>
        <v xml:space="preserve">["NAME"] = { ["EN"] = "Grim-slayer (Advanced)"; }; </v>
      </c>
      <c r="AK16" t="str">
        <f t="shared" si="25"/>
        <v xml:space="preserve">["LORE"] = { ["EN"] = "If there is the slightest trace of a once-living spirit within the grim, it would seem that it is not enough to show any sign of compassion or mercy. At the slightest sign of warmth or life they strike, seemingly intent on snuffing it out in a howling assault of hail and hatred."; }; </v>
      </c>
      <c r="AL16" t="str">
        <f t="shared" si="26"/>
        <v xml:space="preserve">["SUMMARY"] = { ["EN"] = "Defeat 80 Grims in Forochel"; }; </v>
      </c>
      <c r="AM16" t="str">
        <f t="shared" si="27"/>
        <v/>
      </c>
      <c r="AN16" t="str">
        <f t="shared" si="28"/>
        <v>};</v>
      </c>
    </row>
    <row r="17" spans="1:40" x14ac:dyDescent="0.25">
      <c r="A17">
        <v>1879109797</v>
      </c>
      <c r="B17">
        <v>17</v>
      </c>
      <c r="C17" t="s">
        <v>632</v>
      </c>
      <c r="D17" t="s">
        <v>33</v>
      </c>
      <c r="F17" t="s">
        <v>1577</v>
      </c>
      <c r="G17">
        <v>5</v>
      </c>
      <c r="H17">
        <v>500</v>
      </c>
      <c r="I17" t="s">
        <v>91</v>
      </c>
      <c r="J17" t="s">
        <v>633</v>
      </c>
      <c r="K17" t="s">
        <v>1137</v>
      </c>
      <c r="L17">
        <v>3</v>
      </c>
      <c r="M17">
        <v>30</v>
      </c>
      <c r="P17" t="str">
        <f t="shared" si="6"/>
        <v>[16] = {["ID"] = 1879109797; }; -- Grim-slayer</v>
      </c>
      <c r="Q17" s="1" t="str">
        <f t="shared" si="7"/>
        <v>[16] = {["ID"] = 1879109797; ["SAVE_INDEX"] = 17; ["TYPE"] = 4; ["VXP"] =    0; ["LP"] =  5; ["REP"] =  500; ["FACTION"] = 13; ["TIER"] = 3; ["MIN_LVL"] = "30"; ["NAME"] = { ["EN"] = "Grim-slayer"; }; ["LORE"] = { ["EN"] = "The Gauredain believe that the grims are the wandering souls of those among their people who were cast out for their cowardice, damned to eternally wander the frozen snow-fields after they froze to death in the ice. Those few among the wise who know of these creatures, however, suspect that they are more likely fell spirits left wandering the northern wastes long after the fall of their ancient Dark Lord."; }; ["SUMMARY"] = { ["EN"] = "Defeat 40 Grims in Forochel"; }; ["TITLE"] = { ["EN"] = "the Ice-render"; }; };</v>
      </c>
      <c r="R17">
        <f t="shared" si="8"/>
        <v>16</v>
      </c>
      <c r="S17" t="str">
        <f t="shared" si="9"/>
        <v>[16] = {</v>
      </c>
      <c r="T17" t="str">
        <f t="shared" si="10"/>
        <v xml:space="preserve">["ID"] = 1879109797; </v>
      </c>
      <c r="U17" t="str">
        <f t="shared" si="11"/>
        <v xml:space="preserve">["ID"] = 1879109797; </v>
      </c>
      <c r="V17" t="str">
        <f t="shared" si="12"/>
        <v/>
      </c>
      <c r="W17" s="1" t="str">
        <f t="shared" si="13"/>
        <v xml:space="preserve">["SAVE_INDEX"] = 17; </v>
      </c>
      <c r="X17">
        <f>VLOOKUP(D17,Type!A$2:B$14,2,FALSE)</f>
        <v>4</v>
      </c>
      <c r="Y17" t="str">
        <f t="shared" si="14"/>
        <v xml:space="preserve">["TYPE"] = 4; </v>
      </c>
      <c r="Z17" t="str">
        <f t="shared" si="15"/>
        <v>0</v>
      </c>
      <c r="AA17" t="str">
        <f t="shared" si="16"/>
        <v xml:space="preserve">["VXP"] =    0; </v>
      </c>
      <c r="AB17" t="str">
        <f t="shared" si="17"/>
        <v>5</v>
      </c>
      <c r="AC17" t="str">
        <f t="shared" si="18"/>
        <v xml:space="preserve">["LP"] =  5; </v>
      </c>
      <c r="AD17" t="str">
        <f t="shared" si="19"/>
        <v>500</v>
      </c>
      <c r="AE17" t="str">
        <f t="shared" si="20"/>
        <v xml:space="preserve">["REP"] =  500; </v>
      </c>
      <c r="AF17">
        <f>VLOOKUP(I17,Faction!A$2:B$84,2,FALSE)</f>
        <v>13</v>
      </c>
      <c r="AG17" t="str">
        <f t="shared" si="21"/>
        <v xml:space="preserve">["FACTION"] = 13; </v>
      </c>
      <c r="AH17" t="str">
        <f t="shared" si="22"/>
        <v xml:space="preserve">["TIER"] = 3; </v>
      </c>
      <c r="AI17" t="str">
        <f t="shared" si="23"/>
        <v xml:space="preserve">["MIN_LVL"] = "30"; </v>
      </c>
      <c r="AJ17" t="str">
        <f t="shared" si="24"/>
        <v xml:space="preserve">["NAME"] = { ["EN"] = "Grim-slayer"; }; </v>
      </c>
      <c r="AK17" t="str">
        <f t="shared" si="25"/>
        <v xml:space="preserve">["LORE"] = { ["EN"] = "The Gauredain believe that the grims are the wandering souls of those among their people who were cast out for their cowardice, damned to eternally wander the frozen snow-fields after they froze to death in the ice. Those few among the wise who know of these creatures, however, suspect that they are more likely fell spirits left wandering the northern wastes long after the fall of their ancient Dark Lord."; }; </v>
      </c>
      <c r="AL17" t="str">
        <f t="shared" si="26"/>
        <v xml:space="preserve">["SUMMARY"] = { ["EN"] = "Defeat 40 Grims in Forochel"; }; </v>
      </c>
      <c r="AM17" t="str">
        <f t="shared" si="27"/>
        <v xml:space="preserve">["TITLE"] = { ["EN"] = "the Ice-render"; }; </v>
      </c>
      <c r="AN17" t="str">
        <f t="shared" si="28"/>
        <v>};</v>
      </c>
    </row>
    <row r="18" spans="1:40" x14ac:dyDescent="0.25">
      <c r="A18">
        <v>1879109800</v>
      </c>
      <c r="B18">
        <v>18</v>
      </c>
      <c r="C18" t="s">
        <v>639</v>
      </c>
      <c r="D18" t="s">
        <v>33</v>
      </c>
      <c r="E18">
        <v>2000</v>
      </c>
      <c r="G18">
        <v>10</v>
      </c>
      <c r="H18">
        <v>700</v>
      </c>
      <c r="I18" t="s">
        <v>91</v>
      </c>
      <c r="J18" t="s">
        <v>640</v>
      </c>
      <c r="K18" t="s">
        <v>658</v>
      </c>
      <c r="L18">
        <v>2</v>
      </c>
      <c r="M18">
        <v>30</v>
      </c>
      <c r="P18" t="str">
        <f t="shared" si="6"/>
        <v>[17] = {["ID"] = 1879109800; }; -- Sabre-tooth Slayer (Advanced)</v>
      </c>
      <c r="Q18" s="1" t="str">
        <f t="shared" si="7"/>
        <v>[17] = {["ID"] = 1879109800; ["SAVE_INDEX"] = 18; ["TYPE"] = 4; ["VXP"] = 2000; ["LP"] = 10; ["REP"] =  700; ["FACTION"] = 13; ["TIER"] = 2; ["MIN_LVL"] = "30"; ["NAME"] = { ["EN"] = "Sabre-tooth Slayer (Advanced)"; }; ["LORE"] = { ["EN"] = "The sabre-tooth cats are a deadly and frequent hazard of the forests of Forochel. Only the bravest hunters amongst the Lossoth will dare to hunt in the vicinity of a Sabertooth den, and even they occasionally fail to return."; }; ["SUMMARY"] = { ["EN"] = "Defeat 200 Sabre-tooths in Forochel"; }; };</v>
      </c>
      <c r="R18">
        <f t="shared" si="8"/>
        <v>17</v>
      </c>
      <c r="S18" t="str">
        <f t="shared" si="9"/>
        <v>[17] = {</v>
      </c>
      <c r="T18" t="str">
        <f t="shared" si="10"/>
        <v xml:space="preserve">["ID"] = 1879109800; </v>
      </c>
      <c r="U18" t="str">
        <f t="shared" si="11"/>
        <v xml:space="preserve">["ID"] = 1879109800; </v>
      </c>
      <c r="V18" t="str">
        <f t="shared" si="12"/>
        <v/>
      </c>
      <c r="W18" s="1" t="str">
        <f t="shared" si="13"/>
        <v xml:space="preserve">["SAVE_INDEX"] = 18; </v>
      </c>
      <c r="X18">
        <f>VLOOKUP(D18,Type!A$2:B$14,2,FALSE)</f>
        <v>4</v>
      </c>
      <c r="Y18" t="str">
        <f t="shared" si="14"/>
        <v xml:space="preserve">["TYPE"] = 4; </v>
      </c>
      <c r="Z18" t="str">
        <f t="shared" si="15"/>
        <v>2000</v>
      </c>
      <c r="AA18" t="str">
        <f t="shared" si="16"/>
        <v xml:space="preserve">["VXP"] = 2000; </v>
      </c>
      <c r="AB18" t="str">
        <f t="shared" si="17"/>
        <v>10</v>
      </c>
      <c r="AC18" t="str">
        <f t="shared" si="18"/>
        <v xml:space="preserve">["LP"] = 10; </v>
      </c>
      <c r="AD18" t="str">
        <f t="shared" si="19"/>
        <v>700</v>
      </c>
      <c r="AE18" t="str">
        <f t="shared" si="20"/>
        <v xml:space="preserve">["REP"] =  700; </v>
      </c>
      <c r="AF18">
        <f>VLOOKUP(I18,Faction!A$2:B$84,2,FALSE)</f>
        <v>13</v>
      </c>
      <c r="AG18" t="str">
        <f t="shared" si="21"/>
        <v xml:space="preserve">["FACTION"] = 13; </v>
      </c>
      <c r="AH18" t="str">
        <f t="shared" si="22"/>
        <v xml:space="preserve">["TIER"] = 2; </v>
      </c>
      <c r="AI18" t="str">
        <f t="shared" si="23"/>
        <v xml:space="preserve">["MIN_LVL"] = "30"; </v>
      </c>
      <c r="AJ18" t="str">
        <f t="shared" si="24"/>
        <v xml:space="preserve">["NAME"] = { ["EN"] = "Sabre-tooth Slayer (Advanced)"; }; </v>
      </c>
      <c r="AK18" t="str">
        <f t="shared" si="25"/>
        <v xml:space="preserve">["LORE"] = { ["EN"] = "The sabre-tooth cats are a deadly and frequent hazard of the forests of Forochel. Only the bravest hunters amongst the Lossoth will dare to hunt in the vicinity of a Sabertooth den, and even they occasionally fail to return."; }; </v>
      </c>
      <c r="AL18" t="str">
        <f t="shared" si="26"/>
        <v xml:space="preserve">["SUMMARY"] = { ["EN"] = "Defeat 200 Sabre-tooths in Forochel"; }; </v>
      </c>
      <c r="AM18" t="str">
        <f t="shared" si="27"/>
        <v/>
      </c>
      <c r="AN18" t="str">
        <f t="shared" si="28"/>
        <v>};</v>
      </c>
    </row>
    <row r="19" spans="1:40" x14ac:dyDescent="0.25">
      <c r="A19">
        <v>1879109799</v>
      </c>
      <c r="B19">
        <v>19</v>
      </c>
      <c r="C19" t="s">
        <v>636</v>
      </c>
      <c r="D19" t="s">
        <v>33</v>
      </c>
      <c r="F19" t="s">
        <v>637</v>
      </c>
      <c r="G19">
        <v>5</v>
      </c>
      <c r="H19">
        <v>500</v>
      </c>
      <c r="I19" t="s">
        <v>91</v>
      </c>
      <c r="J19" t="s">
        <v>638</v>
      </c>
      <c r="K19" t="s">
        <v>657</v>
      </c>
      <c r="L19">
        <v>3</v>
      </c>
      <c r="M19">
        <v>30</v>
      </c>
      <c r="P19" t="str">
        <f t="shared" si="6"/>
        <v>[18] = {["ID"] = 1879109799; }; -- Sabre-tooth Slayer</v>
      </c>
      <c r="Q19" s="1" t="str">
        <f t="shared" si="7"/>
        <v>[18] = {["ID"] = 1879109799; ["SAVE_INDEX"] = 19; ["TYPE"] = 4; ["VXP"] =    0; ["LP"] =  5; ["REP"] =  500; ["FACTION"] = 13; ["TIER"] = 3; ["MIN_LVL"] = "30"; ["NAME"] = { ["EN"] = "Sabre-tooth Slayer"; }; ["LORE"] = { ["EN"] = "These savage cats are predators of a particularly vicious and undiscerning nature. The Lossoth make sure to respect their territory during the hunt, lest they become a meal for these deadly creatures. Likewise what livestock they raise is under constant threat by these voracious beasts."; }; ["SUMMARY"] = { ["EN"] = "Defeat 100 Sabre-tooths in Forochel"; }; ["TITLE"] = { ["EN"] = "Fang-breaker"; }; };</v>
      </c>
      <c r="R19">
        <f t="shared" si="8"/>
        <v>18</v>
      </c>
      <c r="S19" t="str">
        <f t="shared" si="9"/>
        <v>[18] = {</v>
      </c>
      <c r="T19" t="str">
        <f t="shared" si="10"/>
        <v xml:space="preserve">["ID"] = 1879109799; </v>
      </c>
      <c r="U19" t="str">
        <f t="shared" si="11"/>
        <v xml:space="preserve">["ID"] = 1879109799; </v>
      </c>
      <c r="V19" t="str">
        <f t="shared" si="12"/>
        <v/>
      </c>
      <c r="W19" s="1" t="str">
        <f t="shared" si="13"/>
        <v xml:space="preserve">["SAVE_INDEX"] = 19; </v>
      </c>
      <c r="X19">
        <f>VLOOKUP(D19,Type!A$2:B$14,2,FALSE)</f>
        <v>4</v>
      </c>
      <c r="Y19" t="str">
        <f t="shared" si="14"/>
        <v xml:space="preserve">["TYPE"] = 4; </v>
      </c>
      <c r="Z19" t="str">
        <f t="shared" si="15"/>
        <v>0</v>
      </c>
      <c r="AA19" t="str">
        <f t="shared" si="16"/>
        <v xml:space="preserve">["VXP"] =    0; </v>
      </c>
      <c r="AB19" t="str">
        <f t="shared" si="17"/>
        <v>5</v>
      </c>
      <c r="AC19" t="str">
        <f t="shared" si="18"/>
        <v xml:space="preserve">["LP"] =  5; </v>
      </c>
      <c r="AD19" t="str">
        <f t="shared" si="19"/>
        <v>500</v>
      </c>
      <c r="AE19" t="str">
        <f t="shared" si="20"/>
        <v xml:space="preserve">["REP"] =  500; </v>
      </c>
      <c r="AF19">
        <f>VLOOKUP(I19,Faction!A$2:B$84,2,FALSE)</f>
        <v>13</v>
      </c>
      <c r="AG19" t="str">
        <f t="shared" si="21"/>
        <v xml:space="preserve">["FACTION"] = 13; </v>
      </c>
      <c r="AH19" t="str">
        <f t="shared" si="22"/>
        <v xml:space="preserve">["TIER"] = 3; </v>
      </c>
      <c r="AI19" t="str">
        <f t="shared" si="23"/>
        <v xml:space="preserve">["MIN_LVL"] = "30"; </v>
      </c>
      <c r="AJ19" t="str">
        <f t="shared" si="24"/>
        <v xml:space="preserve">["NAME"] = { ["EN"] = "Sabre-tooth Slayer"; }; </v>
      </c>
      <c r="AK19" t="str">
        <f t="shared" si="25"/>
        <v xml:space="preserve">["LORE"] = { ["EN"] = "These savage cats are predators of a particularly vicious and undiscerning nature. The Lossoth make sure to respect their territory during the hunt, lest they become a meal for these deadly creatures. Likewise what livestock they raise is under constant threat by these voracious beasts."; }; </v>
      </c>
      <c r="AL19" t="str">
        <f t="shared" si="26"/>
        <v xml:space="preserve">["SUMMARY"] = { ["EN"] = "Defeat 100 Sabre-tooths in Forochel"; }; </v>
      </c>
      <c r="AM19" t="str">
        <f t="shared" si="27"/>
        <v xml:space="preserve">["TITLE"] = { ["EN"] = "Fang-breaker"; }; </v>
      </c>
      <c r="AN19" t="str">
        <f t="shared" si="28"/>
        <v>};</v>
      </c>
    </row>
    <row r="20" spans="1:40" x14ac:dyDescent="0.25">
      <c r="A20">
        <v>1879109802</v>
      </c>
      <c r="B20">
        <v>20</v>
      </c>
      <c r="C20" t="s">
        <v>284</v>
      </c>
      <c r="D20" t="s">
        <v>33</v>
      </c>
      <c r="E20">
        <v>2000</v>
      </c>
      <c r="G20">
        <v>10</v>
      </c>
      <c r="H20">
        <v>700</v>
      </c>
      <c r="I20" t="s">
        <v>91</v>
      </c>
      <c r="J20" t="s">
        <v>643</v>
      </c>
      <c r="K20" t="s">
        <v>660</v>
      </c>
      <c r="L20">
        <v>2</v>
      </c>
      <c r="M20">
        <v>30</v>
      </c>
      <c r="P20" t="str">
        <f t="shared" si="6"/>
        <v>[19] = {["ID"] = 1879109802; }; -- Worm-slayer (Advanced)</v>
      </c>
      <c r="Q20" s="1" t="str">
        <f t="shared" si="7"/>
        <v>[19] = {["ID"] = 1879109802; ["SAVE_INDEX"] = 20; ["TYPE"] = 4; ["VXP"] = 2000; ["LP"] = 10; ["REP"] =  700; ["FACTION"] = 13; ["TIER"] = 2; ["MIN_LVL"] = "30"; ["NAME"] = { ["EN"] = "Worm-slayer (Advanced)"; }; ["LORE"] = { ["EN"] = "It is uncertain whether these worms are native to Forochel or whether they have come down from the Northern Wasteland during the winter when the Ice Bay is frozen solid enough to travel across. Of course, it no longer matters from whence they came, for they are here now and a threat to all who live in Forochel."; }; ["SUMMARY"] = { ["EN"] = "Defeat 200 Worms in Forochel"; }; };</v>
      </c>
      <c r="R20">
        <f t="shared" si="8"/>
        <v>19</v>
      </c>
      <c r="S20" t="str">
        <f t="shared" si="9"/>
        <v>[19] = {</v>
      </c>
      <c r="T20" t="str">
        <f t="shared" si="10"/>
        <v xml:space="preserve">["ID"] = 1879109802; </v>
      </c>
      <c r="U20" t="str">
        <f t="shared" si="11"/>
        <v xml:space="preserve">["ID"] = 1879109802; </v>
      </c>
      <c r="V20" t="str">
        <f t="shared" si="12"/>
        <v/>
      </c>
      <c r="W20" s="1" t="str">
        <f t="shared" si="13"/>
        <v xml:space="preserve">["SAVE_INDEX"] = 20; </v>
      </c>
      <c r="X20">
        <f>VLOOKUP(D20,Type!A$2:B$14,2,FALSE)</f>
        <v>4</v>
      </c>
      <c r="Y20" t="str">
        <f t="shared" si="14"/>
        <v xml:space="preserve">["TYPE"] = 4; </v>
      </c>
      <c r="Z20" t="str">
        <f t="shared" si="15"/>
        <v>2000</v>
      </c>
      <c r="AA20" t="str">
        <f t="shared" si="16"/>
        <v xml:space="preserve">["VXP"] = 2000; </v>
      </c>
      <c r="AB20" t="str">
        <f t="shared" si="17"/>
        <v>10</v>
      </c>
      <c r="AC20" t="str">
        <f t="shared" si="18"/>
        <v xml:space="preserve">["LP"] = 10; </v>
      </c>
      <c r="AD20" t="str">
        <f t="shared" si="19"/>
        <v>700</v>
      </c>
      <c r="AE20" t="str">
        <f t="shared" si="20"/>
        <v xml:space="preserve">["REP"] =  700; </v>
      </c>
      <c r="AF20">
        <f>VLOOKUP(I20,Faction!A$2:B$84,2,FALSE)</f>
        <v>13</v>
      </c>
      <c r="AG20" t="str">
        <f t="shared" si="21"/>
        <v xml:space="preserve">["FACTION"] = 13; </v>
      </c>
      <c r="AH20" t="str">
        <f t="shared" si="22"/>
        <v xml:space="preserve">["TIER"] = 2; </v>
      </c>
      <c r="AI20" t="str">
        <f t="shared" si="23"/>
        <v xml:space="preserve">["MIN_LVL"] = "30"; </v>
      </c>
      <c r="AJ20" t="str">
        <f t="shared" si="24"/>
        <v xml:space="preserve">["NAME"] = { ["EN"] = "Worm-slayer (Advanced)"; }; </v>
      </c>
      <c r="AK20" t="str">
        <f t="shared" si="25"/>
        <v xml:space="preserve">["LORE"] = { ["EN"] = "It is uncertain whether these worms are native to Forochel or whether they have come down from the Northern Wasteland during the winter when the Ice Bay is frozen solid enough to travel across. Of course, it no longer matters from whence they came, for they are here now and a threat to all who live in Forochel."; }; </v>
      </c>
      <c r="AL20" t="str">
        <f t="shared" si="26"/>
        <v xml:space="preserve">["SUMMARY"] = { ["EN"] = "Defeat 200 Worms in Forochel"; }; </v>
      </c>
      <c r="AM20" t="str">
        <f t="shared" si="27"/>
        <v/>
      </c>
      <c r="AN20" t="str">
        <f t="shared" si="28"/>
        <v>};</v>
      </c>
    </row>
    <row r="21" spans="1:40" x14ac:dyDescent="0.25">
      <c r="A21">
        <v>1879109801</v>
      </c>
      <c r="B21">
        <v>21</v>
      </c>
      <c r="C21" t="s">
        <v>282</v>
      </c>
      <c r="D21" t="s">
        <v>33</v>
      </c>
      <c r="F21" t="s">
        <v>641</v>
      </c>
      <c r="G21">
        <v>5</v>
      </c>
      <c r="H21">
        <v>500</v>
      </c>
      <c r="I21" t="s">
        <v>91</v>
      </c>
      <c r="J21" t="s">
        <v>642</v>
      </c>
      <c r="K21" t="s">
        <v>659</v>
      </c>
      <c r="L21">
        <v>3</v>
      </c>
      <c r="M21">
        <v>30</v>
      </c>
      <c r="P21" t="str">
        <f t="shared" si="6"/>
        <v>[20] = {["ID"] = 1879109801; }; -- Worm-slayer</v>
      </c>
      <c r="Q21" s="1" t="str">
        <f t="shared" si="7"/>
        <v>[20] = {["ID"] = 1879109801; ["SAVE_INDEX"] = 21; ["TYPE"] = 4; ["VXP"] =    0; ["LP"] =  5; ["REP"] =  500; ["FACTION"] = 13; ["TIER"] = 3; ["MIN_LVL"] = "30"; ["NAME"] = { ["EN"] = "Worm-slayer"; }; ["LORE"] = { ["EN"] = "The Worms of Forochel have adapted to the eternally cold environment, growing a coat of strangely-furred scales to ward off the cold, while their claws and teeth carry a strange cold of their own, often causing those who suffer wounds from them to succumb to a deadly chill."; }; ["SUMMARY"] = { ["EN"] = "Defeat 100 Worms in Forochel"; }; ["TITLE"] = { ["EN"] = "Wrath of Winter"; }; };</v>
      </c>
      <c r="R21">
        <f t="shared" si="8"/>
        <v>20</v>
      </c>
      <c r="S21" t="str">
        <f t="shared" si="9"/>
        <v>[20] = {</v>
      </c>
      <c r="T21" t="str">
        <f t="shared" si="10"/>
        <v xml:space="preserve">["ID"] = 1879109801; </v>
      </c>
      <c r="U21" t="str">
        <f t="shared" si="11"/>
        <v xml:space="preserve">["ID"] = 1879109801; </v>
      </c>
      <c r="V21" t="str">
        <f t="shared" si="12"/>
        <v/>
      </c>
      <c r="W21" s="1" t="str">
        <f t="shared" si="13"/>
        <v xml:space="preserve">["SAVE_INDEX"] = 21; </v>
      </c>
      <c r="X21">
        <f>VLOOKUP(D21,Type!A$2:B$14,2,FALSE)</f>
        <v>4</v>
      </c>
      <c r="Y21" t="str">
        <f t="shared" si="14"/>
        <v xml:space="preserve">["TYPE"] = 4; </v>
      </c>
      <c r="Z21" t="str">
        <f t="shared" si="15"/>
        <v>0</v>
      </c>
      <c r="AA21" t="str">
        <f t="shared" si="16"/>
        <v xml:space="preserve">["VXP"] =    0; </v>
      </c>
      <c r="AB21" t="str">
        <f t="shared" si="17"/>
        <v>5</v>
      </c>
      <c r="AC21" t="str">
        <f t="shared" si="18"/>
        <v xml:space="preserve">["LP"] =  5; </v>
      </c>
      <c r="AD21" t="str">
        <f t="shared" si="19"/>
        <v>500</v>
      </c>
      <c r="AE21" t="str">
        <f t="shared" si="20"/>
        <v xml:space="preserve">["REP"] =  500; </v>
      </c>
      <c r="AF21">
        <f>VLOOKUP(I21,Faction!A$2:B$84,2,FALSE)</f>
        <v>13</v>
      </c>
      <c r="AG21" t="str">
        <f t="shared" si="21"/>
        <v xml:space="preserve">["FACTION"] = 13; </v>
      </c>
      <c r="AH21" t="str">
        <f t="shared" si="22"/>
        <v xml:space="preserve">["TIER"] = 3; </v>
      </c>
      <c r="AI21" t="str">
        <f t="shared" si="23"/>
        <v xml:space="preserve">["MIN_LVL"] = "30"; </v>
      </c>
      <c r="AJ21" t="str">
        <f t="shared" si="24"/>
        <v xml:space="preserve">["NAME"] = { ["EN"] = "Worm-slayer"; }; </v>
      </c>
      <c r="AK21" t="str">
        <f t="shared" si="25"/>
        <v xml:space="preserve">["LORE"] = { ["EN"] = "The Worms of Forochel have adapted to the eternally cold environment, growing a coat of strangely-furred scales to ward off the cold, while their claws and teeth carry a strange cold of their own, often causing those who suffer wounds from them to succumb to a deadly chill."; }; </v>
      </c>
      <c r="AL21" t="str">
        <f t="shared" si="26"/>
        <v xml:space="preserve">["SUMMARY"] = { ["EN"] = "Defeat 100 Worms in Forochel"; }; </v>
      </c>
      <c r="AM21" t="str">
        <f t="shared" si="27"/>
        <v xml:space="preserve">["TITLE"] = { ["EN"] = "Wrath of Winter"; }; </v>
      </c>
      <c r="AN21" t="str">
        <f t="shared" si="28"/>
        <v>};</v>
      </c>
    </row>
    <row r="22" spans="1:40" x14ac:dyDescent="0.25">
      <c r="A22">
        <v>1879110246</v>
      </c>
      <c r="B22">
        <v>8</v>
      </c>
      <c r="C22" t="s">
        <v>616</v>
      </c>
      <c r="D22" t="s">
        <v>70</v>
      </c>
      <c r="F22" t="s">
        <v>1572</v>
      </c>
      <c r="G22">
        <v>5</v>
      </c>
      <c r="H22">
        <v>700</v>
      </c>
      <c r="I22" t="s">
        <v>91</v>
      </c>
      <c r="J22" t="s">
        <v>617</v>
      </c>
      <c r="K22" t="s">
        <v>650</v>
      </c>
      <c r="L22">
        <v>1</v>
      </c>
      <c r="M22">
        <v>43</v>
      </c>
      <c r="P22" t="str">
        <f t="shared" si="6"/>
        <v>[21] = {["ID"] = 1879110246; }; -- The Lost Fellowship</v>
      </c>
      <c r="Q22" s="1" t="str">
        <f>CONCATENATE(S22,T22,W22,Y22,AA22,AC22,AE22,AG22,AH22,AI22,AJ22,AK22,AL22,AM22,AN22)</f>
        <v>[21] = {["ID"] = 1879110246; ["SAVE_INDEX"] =  8; ["TYPE"] = 7; ["VXP"] =    0; ["LP"] =  5; ["REP"] =  700; ["FACTION"] = 13; ["TIER"] = 1; ["MIN_LVL"] = "43"; ["NAME"] = { ["EN"] = "The Lost Fellowship"; }; ["LORE"] = { ["EN"] = "The Lost Fellowship was a brave party that set off from Angmar to find a great treasure in Forochel. Unfortunately, they encountered some trouble along the way...."; }; ["SUMMARY"] = { ["EN"] = "Aid the members of the lost fellowship"; }; ["TITLE"] = { ["EN"] = "Hero / Heroine of the Lost"; }; };</v>
      </c>
      <c r="R22">
        <f t="shared" si="8"/>
        <v>21</v>
      </c>
      <c r="S22" t="str">
        <f>CONCATENATE(REPT(" ",2-LEN(R22)),"[",R22,"] = {")</f>
        <v>[21] = {</v>
      </c>
      <c r="T22" t="str">
        <f>IF(LEN(A22)&gt;0,CONCATENATE("[""ID""] = ",A22,"; "),"                     ")</f>
        <v xml:space="preserve">["ID"] = 1879110246; </v>
      </c>
      <c r="U22" t="str">
        <f t="shared" si="11"/>
        <v xml:space="preserve">["ID"] = 1879110246; </v>
      </c>
      <c r="V22" t="str">
        <f t="shared" si="12"/>
        <v/>
      </c>
      <c r="W22" s="1" t="str">
        <f>IF(LEN(B22)&gt;0,CONCATENATE("[""SAVE_INDEX""] = ",REPT(" ",2-LEN(B22)),B22,"; "),"")</f>
        <v xml:space="preserve">["SAVE_INDEX"] =  8; </v>
      </c>
      <c r="X22">
        <f>VLOOKUP(D22,Type!A$2:B$14,2,FALSE)</f>
        <v>7</v>
      </c>
      <c r="Y22" t="str">
        <f>CONCATENATE("[""TYPE""] = ",X22,"; ")</f>
        <v xml:space="preserve">["TYPE"] = 7; </v>
      </c>
      <c r="Z22" t="str">
        <f>TEXT(E22,0)</f>
        <v>0</v>
      </c>
      <c r="AA22" t="str">
        <f>CONCATENATE("[""VXP""] = ",REPT(" ",4-LEN(Z22)),TEXT(Z22,"0"),"; ")</f>
        <v xml:space="preserve">["VXP"] =    0; </v>
      </c>
      <c r="AB22" t="str">
        <f>TEXT(G22,0)</f>
        <v>5</v>
      </c>
      <c r="AC22" t="str">
        <f>CONCATENATE("[""LP""] = ",REPT(" ",2-LEN(AB22)),TEXT(AB22,"0"),"; ")</f>
        <v xml:space="preserve">["LP"] =  5; </v>
      </c>
      <c r="AD22" t="str">
        <f>TEXT(H22,0)</f>
        <v>700</v>
      </c>
      <c r="AE22" t="str">
        <f>CONCATENATE("[""REP""] = ",REPT(" ",4-LEN(AD22)),TEXT(AD22,"0"),"; ")</f>
        <v xml:space="preserve">["REP"] =  700; </v>
      </c>
      <c r="AF22">
        <f>VLOOKUP(I22,Faction!A$2:B$84,2,FALSE)</f>
        <v>13</v>
      </c>
      <c r="AG22" t="str">
        <f>CONCATENATE("[""FACTION""] = ",TEXT(AF22,"0"),"; ")</f>
        <v xml:space="preserve">["FACTION"] = 13; </v>
      </c>
      <c r="AH22" t="str">
        <f>CONCATENATE("[""TIER""] = ",TEXT(L22,"0"),"; ")</f>
        <v xml:space="preserve">["TIER"] = 1; </v>
      </c>
      <c r="AI22" t="str">
        <f>IF(LEN(M22)&gt;0,CONCATENATE("[""MIN_LVL""] = ",REPT(" ",2-LEN(M22)),"""",M22,"""; "),"                    ")</f>
        <v xml:space="preserve">["MIN_LVL"] = "43"; </v>
      </c>
      <c r="AJ22" t="str">
        <f>CONCATENATE("[""NAME""] = { [""EN""] = """,C22,"""; }; ")</f>
        <v xml:space="preserve">["NAME"] = { ["EN"] = "The Lost Fellowship"; }; </v>
      </c>
      <c r="AK22" t="str">
        <f>CONCATENATE("[""LORE""] = { [""EN""] = """,K22,"""; }; ")</f>
        <v xml:space="preserve">["LORE"] = { ["EN"] = "The Lost Fellowship was a brave party that set off from Angmar to find a great treasure in Forochel. Unfortunately, they encountered some trouble along the way...."; }; </v>
      </c>
      <c r="AL22" t="str">
        <f>CONCATENATE("[""SUMMARY""] = { [""EN""] = """,J22,"""; }; ")</f>
        <v xml:space="preserve">["SUMMARY"] = { ["EN"] = "Aid the members of the lost fellowship"; }; </v>
      </c>
      <c r="AM22" t="str">
        <f>IF(LEN(F22)&gt;0,CONCATENATE("[""TITLE""] = { [""EN""] = """,F22,"""; }; "),"")</f>
        <v xml:space="preserve">["TITLE"] = { ["EN"] = "Hero / Heroine of the Lost"; }; </v>
      </c>
      <c r="AN22" t="str">
        <f t="shared" si="28"/>
        <v>};</v>
      </c>
    </row>
    <row r="23" spans="1:40" x14ac:dyDescent="0.25">
      <c r="A23">
        <v>1879321687</v>
      </c>
      <c r="B23">
        <v>22</v>
      </c>
      <c r="C23" t="s">
        <v>618</v>
      </c>
      <c r="D23" t="s">
        <v>69</v>
      </c>
      <c r="E23">
        <v>2000</v>
      </c>
      <c r="F23" t="s">
        <v>619</v>
      </c>
      <c r="G23">
        <v>5</v>
      </c>
      <c r="H23">
        <v>900</v>
      </c>
      <c r="I23" t="s">
        <v>91</v>
      </c>
      <c r="J23" t="s">
        <v>620</v>
      </c>
      <c r="K23" t="s">
        <v>651</v>
      </c>
      <c r="L23">
        <v>0</v>
      </c>
      <c r="M23">
        <v>90</v>
      </c>
      <c r="P23" t="str">
        <f t="shared" si="6"/>
        <v>[22] = {["ID"] = 1879321687; }; -- Roving Threats: Forochel's Roving Enemies</v>
      </c>
      <c r="Q23" s="1" t="str">
        <f t="shared" si="7"/>
        <v>[22] = {["ID"] = 1879321687; ["SAVE_INDEX"] = 22; ["TYPE"] = 6; ["VXP"] = 2000; ["LP"] =  5; ["REP"] =  900; ["FACTION"] = 13; ["TIER"] = 0; ["MIN_LVL"] = "90"; ["NAME"] = { ["EN"] = "Roving Threats: Forochel's Roving Enemies"; }; ["LORE"] = { ["EN"] = "Strong enemies still roam in Forochel."; }; ["SUMMARY"] = { ["EN"] = "Complete 4 Roving Threat quests in Forochel"; }; ["TITLE"] = { ["EN"] = "Roving Defender of Forochel"; }; };</v>
      </c>
      <c r="R23">
        <f t="shared" si="8"/>
        <v>22</v>
      </c>
      <c r="S23" t="str">
        <f t="shared" si="9"/>
        <v>[22] = {</v>
      </c>
      <c r="T23" t="str">
        <f t="shared" si="10"/>
        <v xml:space="preserve">["ID"] = 1879321687; </v>
      </c>
      <c r="U23" t="str">
        <f t="shared" si="11"/>
        <v xml:space="preserve">["ID"] = 1879321687; </v>
      </c>
      <c r="V23" t="str">
        <f t="shared" si="12"/>
        <v/>
      </c>
      <c r="W23" s="1" t="str">
        <f t="shared" si="13"/>
        <v xml:space="preserve">["SAVE_INDEX"] = 22; </v>
      </c>
      <c r="X23">
        <f>VLOOKUP(D23,Type!A$2:B$14,2,FALSE)</f>
        <v>6</v>
      </c>
      <c r="Y23" t="str">
        <f t="shared" si="14"/>
        <v xml:space="preserve">["TYPE"] = 6; </v>
      </c>
      <c r="Z23" t="str">
        <f t="shared" si="15"/>
        <v>2000</v>
      </c>
      <c r="AA23" t="str">
        <f t="shared" si="16"/>
        <v xml:space="preserve">["VXP"] = 2000; </v>
      </c>
      <c r="AB23" t="str">
        <f t="shared" si="17"/>
        <v>5</v>
      </c>
      <c r="AC23" t="str">
        <f t="shared" si="18"/>
        <v xml:space="preserve">["LP"] =  5; </v>
      </c>
      <c r="AD23" t="str">
        <f t="shared" si="19"/>
        <v>900</v>
      </c>
      <c r="AE23" t="str">
        <f t="shared" si="20"/>
        <v xml:space="preserve">["REP"] =  900; </v>
      </c>
      <c r="AF23">
        <f>VLOOKUP(I23,Faction!A$2:B$84,2,FALSE)</f>
        <v>13</v>
      </c>
      <c r="AG23" t="str">
        <f t="shared" si="21"/>
        <v xml:space="preserve">["FACTION"] = 13; </v>
      </c>
      <c r="AH23" t="str">
        <f t="shared" si="22"/>
        <v xml:space="preserve">["TIER"] = 0; </v>
      </c>
      <c r="AI23" t="str">
        <f t="shared" si="23"/>
        <v xml:space="preserve">["MIN_LVL"] = "90"; </v>
      </c>
      <c r="AJ23" t="str">
        <f t="shared" si="24"/>
        <v xml:space="preserve">["NAME"] = { ["EN"] = "Roving Threats: Forochel's Roving Enemies"; }; </v>
      </c>
      <c r="AK23" t="str">
        <f t="shared" si="25"/>
        <v xml:space="preserve">["LORE"] = { ["EN"] = "Strong enemies still roam in Forochel."; }; </v>
      </c>
      <c r="AL23" t="str">
        <f t="shared" si="26"/>
        <v xml:space="preserve">["SUMMARY"] = { ["EN"] = "Complete 4 Roving Threat quests in Forochel"; }; </v>
      </c>
      <c r="AM23" t="str">
        <f t="shared" si="27"/>
        <v xml:space="preserve">["TITLE"] = { ["EN"] = "Roving Defender of Forochel"; }; </v>
      </c>
      <c r="AN23" t="str">
        <f t="shared" si="28"/>
        <v>};</v>
      </c>
    </row>
    <row r="24" spans="1:40" x14ac:dyDescent="0.25">
      <c r="A24">
        <v>1879321681</v>
      </c>
      <c r="B24">
        <v>23</v>
      </c>
      <c r="C24" t="s">
        <v>607</v>
      </c>
      <c r="D24" t="s">
        <v>17</v>
      </c>
      <c r="E24">
        <v>2000</v>
      </c>
      <c r="F24" t="s">
        <v>608</v>
      </c>
      <c r="G24">
        <v>10</v>
      </c>
      <c r="H24">
        <v>900</v>
      </c>
      <c r="I24" t="s">
        <v>91</v>
      </c>
      <c r="J24" t="s">
        <v>609</v>
      </c>
      <c r="K24" t="s">
        <v>1138</v>
      </c>
      <c r="L24">
        <v>0</v>
      </c>
      <c r="M24">
        <v>90</v>
      </c>
      <c r="P24" t="str">
        <f t="shared" si="6"/>
        <v>[23] = {["ID"] = 1879321681; }; -- Treasure of Forochel</v>
      </c>
      <c r="Q24" s="1" t="str">
        <f t="shared" si="7"/>
        <v>[23] = {["ID"] = 1879321681; ["SAVE_INDEX"] = 23; ["TYPE"] = 3; ["VXP"] = 2000; ["LP"] = 10; ["REP"] =  900; ["FACTION"] = 13; ["TIER"] = 0; ["MIN_LVL"] = "90"; ["NAME"] = { ["EN"] = "Treasure of Forochel"; }; ["LORE"] = { ["EN"] = "Find ancient treasure in Forochel."; }; ["SUMMARY"] = { ["EN"] = "Find Ancient Treasure in Forochel"; }; ["TITLE"] = { ["EN"] = "Treasure Seeker of Forochel"; }; };</v>
      </c>
      <c r="R24">
        <f t="shared" si="8"/>
        <v>23</v>
      </c>
      <c r="S24" t="str">
        <f t="shared" si="9"/>
        <v>[23] = {</v>
      </c>
      <c r="T24" t="str">
        <f t="shared" si="10"/>
        <v xml:space="preserve">["ID"] = 1879321681; </v>
      </c>
      <c r="U24" t="str">
        <f t="shared" si="11"/>
        <v xml:space="preserve">["ID"] = 1879321681; </v>
      </c>
      <c r="V24" t="str">
        <f t="shared" si="12"/>
        <v/>
      </c>
      <c r="W24" s="1" t="str">
        <f t="shared" si="13"/>
        <v xml:space="preserve">["SAVE_INDEX"] = 23; </v>
      </c>
      <c r="X24">
        <f>VLOOKUP(D24,Type!A$2:B$14,2,FALSE)</f>
        <v>3</v>
      </c>
      <c r="Y24" t="str">
        <f t="shared" si="14"/>
        <v xml:space="preserve">["TYPE"] = 3; </v>
      </c>
      <c r="Z24" t="str">
        <f t="shared" si="15"/>
        <v>2000</v>
      </c>
      <c r="AA24" t="str">
        <f t="shared" si="16"/>
        <v xml:space="preserve">["VXP"] = 2000; </v>
      </c>
      <c r="AB24" t="str">
        <f t="shared" si="17"/>
        <v>10</v>
      </c>
      <c r="AC24" t="str">
        <f t="shared" si="18"/>
        <v xml:space="preserve">["LP"] = 10; </v>
      </c>
      <c r="AD24" t="str">
        <f t="shared" si="19"/>
        <v>900</v>
      </c>
      <c r="AE24" t="str">
        <f t="shared" si="20"/>
        <v xml:space="preserve">["REP"] =  900; </v>
      </c>
      <c r="AF24">
        <f>VLOOKUP(I24,Faction!A$2:B$84,2,FALSE)</f>
        <v>13</v>
      </c>
      <c r="AG24" t="str">
        <f t="shared" si="21"/>
        <v xml:space="preserve">["FACTION"] = 13; </v>
      </c>
      <c r="AH24" t="str">
        <f t="shared" si="22"/>
        <v xml:space="preserve">["TIER"] = 0; </v>
      </c>
      <c r="AI24" t="str">
        <f t="shared" si="23"/>
        <v xml:space="preserve">["MIN_LVL"] = "90"; </v>
      </c>
      <c r="AJ24" t="str">
        <f t="shared" si="24"/>
        <v xml:space="preserve">["NAME"] = { ["EN"] = "Treasure of Forochel"; }; </v>
      </c>
      <c r="AK24" t="str">
        <f t="shared" si="25"/>
        <v xml:space="preserve">["LORE"] = { ["EN"] = "Find ancient treasure in Forochel."; }; </v>
      </c>
      <c r="AL24" t="str">
        <f t="shared" si="26"/>
        <v xml:space="preserve">["SUMMARY"] = { ["EN"] = "Find Ancient Treasure in Forochel"; }; </v>
      </c>
      <c r="AM24" t="str">
        <f t="shared" si="27"/>
        <v xml:space="preserve">["TITLE"] = { ["EN"] = "Treasure Seeker of Forochel"; }; </v>
      </c>
      <c r="AN24" t="str">
        <f t="shared" si="28"/>
        <v>};</v>
      </c>
    </row>
    <row r="25" spans="1:40" x14ac:dyDescent="0.25">
      <c r="Q25" s="1"/>
      <c r="W25" s="1" t="str">
        <f t="shared" ref="W25:W37" si="29">IF(LEN(B25)&gt;0,CONCATENATE("[""SAVE_INDEX""] = ",REPT(" ",3-LEN(B25)),B25,"; "),"")</f>
        <v/>
      </c>
    </row>
    <row r="26" spans="1:40" x14ac:dyDescent="0.25">
      <c r="Q26" s="1"/>
      <c r="W26" s="1" t="str">
        <f t="shared" si="29"/>
        <v/>
      </c>
    </row>
    <row r="27" spans="1:40" x14ac:dyDescent="0.25">
      <c r="Q27" s="1"/>
      <c r="W27" s="1" t="str">
        <f t="shared" si="29"/>
        <v/>
      </c>
    </row>
    <row r="28" spans="1:40" x14ac:dyDescent="0.25">
      <c r="Q28" s="1"/>
      <c r="W28" s="1" t="str">
        <f t="shared" si="29"/>
        <v/>
      </c>
    </row>
    <row r="29" spans="1:40" x14ac:dyDescent="0.25">
      <c r="W29" s="1" t="str">
        <f t="shared" si="29"/>
        <v/>
      </c>
    </row>
    <row r="30" spans="1:40" x14ac:dyDescent="0.25">
      <c r="W30" s="1" t="str">
        <f t="shared" si="29"/>
        <v/>
      </c>
    </row>
    <row r="31" spans="1:40" x14ac:dyDescent="0.25">
      <c r="W31" s="1" t="str">
        <f t="shared" si="29"/>
        <v/>
      </c>
    </row>
    <row r="32" spans="1:40" x14ac:dyDescent="0.25">
      <c r="W32" s="1" t="str">
        <f t="shared" si="29"/>
        <v/>
      </c>
    </row>
    <row r="33" spans="23:23" x14ac:dyDescent="0.25">
      <c r="W33" s="1" t="str">
        <f t="shared" si="29"/>
        <v/>
      </c>
    </row>
    <row r="34" spans="23:23" x14ac:dyDescent="0.25">
      <c r="W34" s="1" t="str">
        <f t="shared" si="29"/>
        <v/>
      </c>
    </row>
    <row r="35" spans="23:23" x14ac:dyDescent="0.25">
      <c r="W35" s="1" t="str">
        <f t="shared" si="29"/>
        <v/>
      </c>
    </row>
    <row r="36" spans="23:23" x14ac:dyDescent="0.25">
      <c r="W36" s="1" t="str">
        <f t="shared" si="29"/>
        <v/>
      </c>
    </row>
    <row r="37" spans="23:23" x14ac:dyDescent="0.25">
      <c r="W37" s="1" t="str">
        <f t="shared" si="29"/>
        <v/>
      </c>
    </row>
    <row r="38" spans="23:23" x14ac:dyDescent="0.25">
      <c r="W38" s="1"/>
    </row>
    <row r="39" spans="23:23" x14ac:dyDescent="0.25">
      <c r="W39" s="1"/>
    </row>
    <row r="40" spans="23:23" x14ac:dyDescent="0.25">
      <c r="W40" s="1"/>
    </row>
    <row r="41" spans="23:23" x14ac:dyDescent="0.25">
      <c r="W41" s="1"/>
    </row>
    <row r="42" spans="23:23" x14ac:dyDescent="0.25">
      <c r="W42" s="1"/>
    </row>
    <row r="43" spans="23:23" x14ac:dyDescent="0.25">
      <c r="W43" s="1"/>
    </row>
    <row r="44" spans="23:23" x14ac:dyDescent="0.25">
      <c r="W44" s="1"/>
    </row>
    <row r="45" spans="23:23" x14ac:dyDescent="0.25">
      <c r="W45" s="1"/>
    </row>
    <row r="46" spans="23:23" x14ac:dyDescent="0.25">
      <c r="W46" s="1"/>
    </row>
    <row r="47" spans="23:23" x14ac:dyDescent="0.25">
      <c r="W47" s="1"/>
    </row>
    <row r="48" spans="23:23" x14ac:dyDescent="0.25">
      <c r="W48" s="1"/>
    </row>
    <row r="49" spans="23:23" x14ac:dyDescent="0.25">
      <c r="W49" s="1"/>
    </row>
    <row r="50" spans="23:23" x14ac:dyDescent="0.25">
      <c r="W50" s="1"/>
    </row>
    <row r="51" spans="23:23" x14ac:dyDescent="0.25">
      <c r="W51" s="1"/>
    </row>
    <row r="52" spans="23:23" x14ac:dyDescent="0.25">
      <c r="W52" s="1"/>
    </row>
    <row r="53" spans="23:23" x14ac:dyDescent="0.25">
      <c r="W53" s="1"/>
    </row>
    <row r="54" spans="23:23" x14ac:dyDescent="0.25">
      <c r="W54" s="1"/>
    </row>
    <row r="55" spans="23:23" x14ac:dyDescent="0.25">
      <c r="W55" s="1"/>
    </row>
    <row r="56" spans="23:23" x14ac:dyDescent="0.25">
      <c r="W56" s="1"/>
    </row>
    <row r="57" spans="23:23" x14ac:dyDescent="0.25">
      <c r="W57" s="1"/>
    </row>
    <row r="58" spans="23:23" x14ac:dyDescent="0.25">
      <c r="W58" s="1"/>
    </row>
    <row r="59" spans="23:23" x14ac:dyDescent="0.25">
      <c r="W59" s="1"/>
    </row>
    <row r="60" spans="23:23" x14ac:dyDescent="0.25">
      <c r="W60" s="1"/>
    </row>
    <row r="61" spans="23:23" x14ac:dyDescent="0.25">
      <c r="W61" s="1"/>
    </row>
    <row r="62" spans="23:23" x14ac:dyDescent="0.25">
      <c r="W62" s="1"/>
    </row>
    <row r="63" spans="23:23" x14ac:dyDescent="0.25">
      <c r="W63" s="1"/>
    </row>
    <row r="64" spans="23:23" x14ac:dyDescent="0.25">
      <c r="W64" s="1"/>
    </row>
    <row r="65" spans="23:23" x14ac:dyDescent="0.25">
      <c r="W65" s="1"/>
    </row>
    <row r="66" spans="23:23" x14ac:dyDescent="0.25">
      <c r="W66" s="1"/>
    </row>
    <row r="67" spans="23:23" x14ac:dyDescent="0.25">
      <c r="W67" s="1"/>
    </row>
    <row r="68" spans="23:23" x14ac:dyDescent="0.25">
      <c r="W68" s="1"/>
    </row>
    <row r="69" spans="23:23" x14ac:dyDescent="0.25">
      <c r="W69" s="1"/>
    </row>
    <row r="70" spans="23:23" x14ac:dyDescent="0.25">
      <c r="W70" s="1"/>
    </row>
    <row r="71" spans="23:23" x14ac:dyDescent="0.25">
      <c r="W71" s="1"/>
    </row>
    <row r="72" spans="23:23" x14ac:dyDescent="0.25">
      <c r="W72" s="1"/>
    </row>
    <row r="73" spans="23:23" x14ac:dyDescent="0.25">
      <c r="W73" s="1"/>
    </row>
    <row r="74" spans="23:23" x14ac:dyDescent="0.25">
      <c r="W74" s="1"/>
    </row>
    <row r="75" spans="23:23" x14ac:dyDescent="0.25">
      <c r="W75" s="1"/>
    </row>
    <row r="76" spans="23:23" x14ac:dyDescent="0.25">
      <c r="W76" s="1"/>
    </row>
    <row r="77" spans="23:23" x14ac:dyDescent="0.25">
      <c r="W77" s="1"/>
    </row>
    <row r="78" spans="23:23" x14ac:dyDescent="0.25">
      <c r="W78" s="1"/>
    </row>
    <row r="79" spans="23:23" x14ac:dyDescent="0.25">
      <c r="W79" s="1"/>
    </row>
    <row r="80" spans="23:23" x14ac:dyDescent="0.25">
      <c r="W80" s="1"/>
    </row>
    <row r="81" spans="23:23" x14ac:dyDescent="0.25">
      <c r="W81" s="1"/>
    </row>
    <row r="82" spans="23:23" x14ac:dyDescent="0.25">
      <c r="W82" s="1"/>
    </row>
    <row r="83" spans="23:23" x14ac:dyDescent="0.25">
      <c r="W83" s="1"/>
    </row>
    <row r="84" spans="23:23" x14ac:dyDescent="0.25">
      <c r="W84" s="1"/>
    </row>
    <row r="85" spans="23:23" x14ac:dyDescent="0.25">
      <c r="W85" s="1"/>
    </row>
    <row r="86" spans="23:23" x14ac:dyDescent="0.25">
      <c r="W86" s="1"/>
    </row>
    <row r="87" spans="23:23" x14ac:dyDescent="0.25">
      <c r="W87" s="1"/>
    </row>
    <row r="88" spans="23:23" x14ac:dyDescent="0.25">
      <c r="W88" s="1"/>
    </row>
    <row r="89" spans="23:23" x14ac:dyDescent="0.25">
      <c r="W89" s="1"/>
    </row>
    <row r="90" spans="23:23" x14ac:dyDescent="0.25">
      <c r="W90" s="1"/>
    </row>
    <row r="91" spans="23:23" x14ac:dyDescent="0.25">
      <c r="W91" s="1"/>
    </row>
    <row r="92" spans="23:23" x14ac:dyDescent="0.25">
      <c r="W92" s="1"/>
    </row>
    <row r="93" spans="23:23" x14ac:dyDescent="0.25">
      <c r="W93" s="1"/>
    </row>
    <row r="94" spans="23:23" x14ac:dyDescent="0.25">
      <c r="W94" s="1"/>
    </row>
    <row r="95" spans="23:23" x14ac:dyDescent="0.25">
      <c r="W95" s="1"/>
    </row>
    <row r="96" spans="23:23" x14ac:dyDescent="0.25">
      <c r="W96" s="1"/>
    </row>
    <row r="97" spans="23:23" x14ac:dyDescent="0.25">
      <c r="W97" s="1"/>
    </row>
    <row r="98" spans="23:23" x14ac:dyDescent="0.25">
      <c r="W98" s="1"/>
    </row>
    <row r="99" spans="23:23" x14ac:dyDescent="0.25">
      <c r="W99" s="1"/>
    </row>
    <row r="100" spans="23:23" x14ac:dyDescent="0.25">
      <c r="W100" s="1"/>
    </row>
    <row r="101" spans="23:23" x14ac:dyDescent="0.25">
      <c r="W101" s="1"/>
    </row>
    <row r="102" spans="23:23" x14ac:dyDescent="0.25">
      <c r="W102" s="1"/>
    </row>
    <row r="103" spans="23:23" x14ac:dyDescent="0.25">
      <c r="W103" s="1"/>
    </row>
    <row r="104" spans="23:23" x14ac:dyDescent="0.25">
      <c r="W104" s="1"/>
    </row>
    <row r="105" spans="23:23" x14ac:dyDescent="0.25">
      <c r="W105" s="1"/>
    </row>
    <row r="106" spans="23:23" x14ac:dyDescent="0.25">
      <c r="W106" s="1"/>
    </row>
    <row r="107" spans="23:23" x14ac:dyDescent="0.25">
      <c r="W107" s="1"/>
    </row>
    <row r="108" spans="23:23" x14ac:dyDescent="0.25">
      <c r="W108" s="1"/>
    </row>
    <row r="109" spans="23:23" x14ac:dyDescent="0.25">
      <c r="W109" s="1"/>
    </row>
    <row r="110" spans="23:23" x14ac:dyDescent="0.25">
      <c r="W110" s="1"/>
    </row>
    <row r="111" spans="23:23" x14ac:dyDescent="0.25">
      <c r="W111" s="1"/>
    </row>
    <row r="112" spans="23:23" x14ac:dyDescent="0.25">
      <c r="W112" s="1"/>
    </row>
    <row r="113" spans="23:23" x14ac:dyDescent="0.25">
      <c r="W113" s="1"/>
    </row>
    <row r="114" spans="23:23" x14ac:dyDescent="0.25">
      <c r="W114" s="1"/>
    </row>
    <row r="115" spans="23:23" x14ac:dyDescent="0.25">
      <c r="W115" s="1"/>
    </row>
    <row r="116" spans="23:23" x14ac:dyDescent="0.25">
      <c r="W116" s="1"/>
    </row>
    <row r="117" spans="23:23" x14ac:dyDescent="0.25">
      <c r="W117" s="1"/>
    </row>
    <row r="118" spans="23:23" x14ac:dyDescent="0.25">
      <c r="W118" s="1"/>
    </row>
    <row r="119" spans="23:23" x14ac:dyDescent="0.25">
      <c r="W119" s="1"/>
    </row>
    <row r="120" spans="23:23" x14ac:dyDescent="0.25">
      <c r="W120" s="1"/>
    </row>
    <row r="121" spans="23:23" x14ac:dyDescent="0.25">
      <c r="W121" s="1"/>
    </row>
    <row r="122" spans="23:23" x14ac:dyDescent="0.25">
      <c r="W122" s="1"/>
    </row>
    <row r="123" spans="23:23" x14ac:dyDescent="0.25">
      <c r="W123" s="1"/>
    </row>
    <row r="124" spans="23:23" x14ac:dyDescent="0.25">
      <c r="W124" s="1"/>
    </row>
    <row r="125" spans="23:23" x14ac:dyDescent="0.25">
      <c r="W125" s="1"/>
    </row>
    <row r="126" spans="23:23" x14ac:dyDescent="0.25">
      <c r="W126" s="1"/>
    </row>
    <row r="127" spans="23:23" x14ac:dyDescent="0.25">
      <c r="W127" s="1"/>
    </row>
    <row r="128" spans="23:23" x14ac:dyDescent="0.25">
      <c r="W128" s="1"/>
    </row>
    <row r="129" spans="23:23" x14ac:dyDescent="0.25">
      <c r="W129" s="1"/>
    </row>
    <row r="130" spans="23:23" x14ac:dyDescent="0.25">
      <c r="W130" s="1"/>
    </row>
    <row r="131" spans="23:23" x14ac:dyDescent="0.25">
      <c r="W131" s="1"/>
    </row>
    <row r="132" spans="23:23" x14ac:dyDescent="0.25">
      <c r="W132" s="1"/>
    </row>
    <row r="133" spans="23:23" x14ac:dyDescent="0.25">
      <c r="W133" s="1"/>
    </row>
    <row r="134" spans="23:23" x14ac:dyDescent="0.25">
      <c r="W134" s="1"/>
    </row>
    <row r="135" spans="23:23" x14ac:dyDescent="0.25">
      <c r="W135" s="1"/>
    </row>
    <row r="136" spans="23:23" x14ac:dyDescent="0.25">
      <c r="W136" s="1"/>
    </row>
    <row r="137" spans="23:23" x14ac:dyDescent="0.25">
      <c r="W137" s="1"/>
    </row>
    <row r="138" spans="23:23" x14ac:dyDescent="0.25">
      <c r="W138" s="1"/>
    </row>
    <row r="139" spans="23:23" x14ac:dyDescent="0.25">
      <c r="W139" s="1"/>
    </row>
    <row r="140" spans="23:23" x14ac:dyDescent="0.25">
      <c r="W140" s="1"/>
    </row>
    <row r="141" spans="23:23" x14ac:dyDescent="0.25">
      <c r="W141" s="1"/>
    </row>
    <row r="142" spans="23:23" x14ac:dyDescent="0.25">
      <c r="W142" s="1"/>
    </row>
    <row r="143" spans="23:23" x14ac:dyDescent="0.25">
      <c r="W143" s="1"/>
    </row>
    <row r="144" spans="23:23" x14ac:dyDescent="0.25">
      <c r="W144" s="1"/>
    </row>
    <row r="145" spans="23:23" x14ac:dyDescent="0.25">
      <c r="W145" s="1"/>
    </row>
    <row r="146" spans="23:23" x14ac:dyDescent="0.25">
      <c r="W146" s="1"/>
    </row>
    <row r="147" spans="23:23" x14ac:dyDescent="0.25">
      <c r="W147" s="1"/>
    </row>
    <row r="148" spans="23:23" x14ac:dyDescent="0.25">
      <c r="W148" s="1"/>
    </row>
    <row r="149" spans="23:23" x14ac:dyDescent="0.25">
      <c r="W149" s="1"/>
    </row>
    <row r="150" spans="23:23" x14ac:dyDescent="0.25">
      <c r="W150" s="1"/>
    </row>
    <row r="151" spans="23:23" x14ac:dyDescent="0.25">
      <c r="W151" s="1"/>
    </row>
    <row r="152" spans="23:23" x14ac:dyDescent="0.25">
      <c r="W152" s="1"/>
    </row>
    <row r="153" spans="23:23" x14ac:dyDescent="0.25">
      <c r="W153" s="1"/>
    </row>
    <row r="154" spans="23:23" x14ac:dyDescent="0.25">
      <c r="W154" s="1"/>
    </row>
    <row r="155" spans="23:23" x14ac:dyDescent="0.25">
      <c r="W155" s="1"/>
    </row>
    <row r="156" spans="23:23" x14ac:dyDescent="0.25">
      <c r="W156" s="1"/>
    </row>
    <row r="157" spans="23:23" x14ac:dyDescent="0.25">
      <c r="W157" s="1"/>
    </row>
    <row r="158" spans="23:23" x14ac:dyDescent="0.25">
      <c r="W158" s="1"/>
    </row>
    <row r="159" spans="23:23" x14ac:dyDescent="0.25">
      <c r="W159" s="1"/>
    </row>
    <row r="160" spans="23:23" x14ac:dyDescent="0.25">
      <c r="W160" s="1"/>
    </row>
    <row r="161" spans="23:23" x14ac:dyDescent="0.25">
      <c r="W161" s="1"/>
    </row>
    <row r="162" spans="23:23" x14ac:dyDescent="0.25">
      <c r="W162" s="1"/>
    </row>
    <row r="163" spans="23:23" x14ac:dyDescent="0.25">
      <c r="W163" s="1"/>
    </row>
    <row r="164" spans="23:23" x14ac:dyDescent="0.25">
      <c r="W164" s="1"/>
    </row>
    <row r="165" spans="23:23" x14ac:dyDescent="0.25">
      <c r="W165" s="1"/>
    </row>
    <row r="166" spans="23:23" x14ac:dyDescent="0.25">
      <c r="W166" s="1"/>
    </row>
    <row r="167" spans="23:23" x14ac:dyDescent="0.25">
      <c r="W167" s="1"/>
    </row>
    <row r="168" spans="23:23" x14ac:dyDescent="0.25">
      <c r="W168" s="1"/>
    </row>
    <row r="169" spans="23:23" x14ac:dyDescent="0.25">
      <c r="W169" s="1"/>
    </row>
    <row r="170" spans="23:23" x14ac:dyDescent="0.25">
      <c r="W170" s="1"/>
    </row>
    <row r="171" spans="23:23" x14ac:dyDescent="0.25">
      <c r="W171" s="1"/>
    </row>
    <row r="172" spans="23:23" x14ac:dyDescent="0.25">
      <c r="W172" s="1"/>
    </row>
    <row r="173" spans="23:23" x14ac:dyDescent="0.25">
      <c r="W173" s="1"/>
    </row>
    <row r="174" spans="23:23" x14ac:dyDescent="0.25">
      <c r="W174" s="1"/>
    </row>
    <row r="175" spans="23:23" x14ac:dyDescent="0.25">
      <c r="W175" s="1"/>
    </row>
    <row r="176" spans="23:23" x14ac:dyDescent="0.25">
      <c r="W176" s="1"/>
    </row>
    <row r="177" spans="23:23" x14ac:dyDescent="0.25">
      <c r="W177" s="1"/>
    </row>
    <row r="178" spans="23:23" x14ac:dyDescent="0.25">
      <c r="W178" s="1"/>
    </row>
    <row r="179" spans="23:23" x14ac:dyDescent="0.25">
      <c r="W179" s="1"/>
    </row>
    <row r="180" spans="23:23" x14ac:dyDescent="0.25">
      <c r="W180" s="1"/>
    </row>
    <row r="181" spans="23:23" x14ac:dyDescent="0.25">
      <c r="W181" s="1"/>
    </row>
    <row r="182" spans="23:23" x14ac:dyDescent="0.25">
      <c r="W182" s="1"/>
    </row>
    <row r="183" spans="23:23" x14ac:dyDescent="0.25">
      <c r="W183" s="1"/>
    </row>
    <row r="184" spans="23:23" x14ac:dyDescent="0.25">
      <c r="W184" s="1"/>
    </row>
    <row r="185" spans="23:23" x14ac:dyDescent="0.25">
      <c r="W185" s="1"/>
    </row>
    <row r="186" spans="23:23" x14ac:dyDescent="0.25">
      <c r="W186" s="1"/>
    </row>
    <row r="187" spans="23:23" x14ac:dyDescent="0.25">
      <c r="W187" s="1"/>
    </row>
    <row r="188" spans="23:23" x14ac:dyDescent="0.25">
      <c r="W188" s="1"/>
    </row>
    <row r="189" spans="23:23" x14ac:dyDescent="0.25">
      <c r="W189" s="1"/>
    </row>
    <row r="190" spans="23:23" x14ac:dyDescent="0.25">
      <c r="W190" s="1"/>
    </row>
    <row r="191" spans="23:23" x14ac:dyDescent="0.25">
      <c r="W191" s="1"/>
    </row>
    <row r="192" spans="23:23" x14ac:dyDescent="0.25">
      <c r="W192" s="1"/>
    </row>
    <row r="193" spans="23:23" x14ac:dyDescent="0.25">
      <c r="W193" s="1"/>
    </row>
    <row r="194" spans="23:23" x14ac:dyDescent="0.25">
      <c r="W194" s="1"/>
    </row>
    <row r="195" spans="23:23" x14ac:dyDescent="0.25">
      <c r="W195" s="1"/>
    </row>
    <row r="196" spans="23:23" x14ac:dyDescent="0.25">
      <c r="W196" s="1"/>
    </row>
    <row r="197" spans="23:23" x14ac:dyDescent="0.25">
      <c r="W197" s="1"/>
    </row>
    <row r="198" spans="23:23" x14ac:dyDescent="0.25">
      <c r="W198" s="1"/>
    </row>
    <row r="199" spans="23:23" x14ac:dyDescent="0.25">
      <c r="W199" s="1"/>
    </row>
    <row r="200" spans="23:23" x14ac:dyDescent="0.25">
      <c r="W200" s="1"/>
    </row>
    <row r="201" spans="23:23" x14ac:dyDescent="0.25">
      <c r="W201" s="1"/>
    </row>
    <row r="202" spans="23:23" x14ac:dyDescent="0.25">
      <c r="W202" s="1"/>
    </row>
    <row r="203" spans="23:23" x14ac:dyDescent="0.25">
      <c r="W203" s="1"/>
    </row>
    <row r="204" spans="23:23" x14ac:dyDescent="0.25">
      <c r="W204" s="1"/>
    </row>
    <row r="205" spans="23:23" x14ac:dyDescent="0.25">
      <c r="W205" s="1"/>
    </row>
    <row r="206" spans="23:23" x14ac:dyDescent="0.25">
      <c r="W206" s="1"/>
    </row>
    <row r="207" spans="23:23" x14ac:dyDescent="0.25">
      <c r="W207" s="1"/>
    </row>
    <row r="208" spans="23:23" x14ac:dyDescent="0.25">
      <c r="W208" s="1"/>
    </row>
    <row r="209" spans="23:23" x14ac:dyDescent="0.25">
      <c r="W209" s="1"/>
    </row>
    <row r="210" spans="23:23" x14ac:dyDescent="0.25">
      <c r="W210" s="1"/>
    </row>
    <row r="211" spans="23:23" x14ac:dyDescent="0.25">
      <c r="W211" s="1"/>
    </row>
    <row r="212" spans="23:23" x14ac:dyDescent="0.25">
      <c r="W212" s="1"/>
    </row>
    <row r="213" spans="23:23" x14ac:dyDescent="0.25">
      <c r="W213" s="1"/>
    </row>
    <row r="214" spans="23:23" x14ac:dyDescent="0.25">
      <c r="W214" s="1"/>
    </row>
    <row r="215" spans="23:23" x14ac:dyDescent="0.25">
      <c r="W215" s="1"/>
    </row>
    <row r="216" spans="23:23" x14ac:dyDescent="0.25">
      <c r="W216" s="1"/>
    </row>
    <row r="217" spans="23:23" x14ac:dyDescent="0.25">
      <c r="W217" s="1"/>
    </row>
    <row r="218" spans="23:23" x14ac:dyDescent="0.25">
      <c r="W218" s="1"/>
    </row>
    <row r="219" spans="23:23" x14ac:dyDescent="0.25">
      <c r="W219" s="1"/>
    </row>
    <row r="220" spans="23:23" x14ac:dyDescent="0.25">
      <c r="W220" s="1"/>
    </row>
    <row r="221" spans="23:23" x14ac:dyDescent="0.25">
      <c r="W221" s="1"/>
    </row>
    <row r="222" spans="23:23" x14ac:dyDescent="0.25">
      <c r="W222" s="1"/>
    </row>
    <row r="223" spans="23:23" x14ac:dyDescent="0.25">
      <c r="W223" s="1"/>
    </row>
    <row r="224" spans="23:23" x14ac:dyDescent="0.25">
      <c r="W224" s="1"/>
    </row>
    <row r="225" spans="23:23" x14ac:dyDescent="0.25">
      <c r="W225" s="1"/>
    </row>
    <row r="226" spans="23:23" x14ac:dyDescent="0.25">
      <c r="W226" s="1"/>
    </row>
    <row r="227" spans="23:23" x14ac:dyDescent="0.25">
      <c r="W227" s="1"/>
    </row>
    <row r="228" spans="23:23" x14ac:dyDescent="0.25">
      <c r="W228" s="1"/>
    </row>
    <row r="229" spans="23:23" x14ac:dyDescent="0.25">
      <c r="W229" s="1"/>
    </row>
    <row r="230" spans="23:23" x14ac:dyDescent="0.25">
      <c r="W230" s="1"/>
    </row>
    <row r="231" spans="23:23" x14ac:dyDescent="0.25">
      <c r="W231" s="1"/>
    </row>
    <row r="232" spans="23:23" x14ac:dyDescent="0.25">
      <c r="W232" s="1"/>
    </row>
    <row r="233" spans="23:23" x14ac:dyDescent="0.25">
      <c r="W233" s="1"/>
    </row>
    <row r="234" spans="23:23" x14ac:dyDescent="0.25">
      <c r="W234" s="1"/>
    </row>
    <row r="235" spans="23:23" x14ac:dyDescent="0.25">
      <c r="W235" s="1"/>
    </row>
    <row r="236" spans="23:23" x14ac:dyDescent="0.25">
      <c r="W236" s="1"/>
    </row>
    <row r="237" spans="23:23" x14ac:dyDescent="0.25">
      <c r="W237" s="1"/>
    </row>
    <row r="238" spans="23:23" x14ac:dyDescent="0.25">
      <c r="W238" s="1"/>
    </row>
    <row r="239" spans="23:23" x14ac:dyDescent="0.25">
      <c r="W239" s="1"/>
    </row>
    <row r="240" spans="23:23" x14ac:dyDescent="0.25">
      <c r="W240" s="1"/>
    </row>
    <row r="241" spans="23:23" x14ac:dyDescent="0.25">
      <c r="W241" s="1"/>
    </row>
    <row r="242" spans="23:23" x14ac:dyDescent="0.25">
      <c r="W242" s="1"/>
    </row>
    <row r="243" spans="23:23" x14ac:dyDescent="0.25">
      <c r="W243" s="1"/>
    </row>
    <row r="244" spans="23:23" x14ac:dyDescent="0.25">
      <c r="W244" s="1"/>
    </row>
    <row r="245" spans="23:23" x14ac:dyDescent="0.25">
      <c r="W245" s="1"/>
    </row>
    <row r="246" spans="23:23" x14ac:dyDescent="0.25">
      <c r="W246" s="1"/>
    </row>
    <row r="247" spans="23:23" x14ac:dyDescent="0.25">
      <c r="W247" s="1"/>
    </row>
    <row r="248" spans="23:23" x14ac:dyDescent="0.25">
      <c r="W248" s="1"/>
    </row>
    <row r="249" spans="23:23" x14ac:dyDescent="0.25">
      <c r="W249" s="1"/>
    </row>
    <row r="250" spans="23:23" x14ac:dyDescent="0.25">
      <c r="W250" s="1"/>
    </row>
    <row r="251" spans="23:23" x14ac:dyDescent="0.25">
      <c r="W251" s="1"/>
    </row>
    <row r="252" spans="23:23" x14ac:dyDescent="0.25">
      <c r="W252" s="1"/>
    </row>
    <row r="253" spans="23:23" x14ac:dyDescent="0.25">
      <c r="W253" s="1"/>
    </row>
    <row r="254" spans="23:23" x14ac:dyDescent="0.25">
      <c r="W254" s="1"/>
    </row>
    <row r="255" spans="23:23" x14ac:dyDescent="0.25">
      <c r="W255" s="1"/>
    </row>
    <row r="256" spans="23:23" x14ac:dyDescent="0.25">
      <c r="W256" s="1"/>
    </row>
    <row r="257" spans="23:23" x14ac:dyDescent="0.25">
      <c r="W257" s="1"/>
    </row>
    <row r="258" spans="23:23" x14ac:dyDescent="0.25">
      <c r="W258" s="1"/>
    </row>
    <row r="259" spans="23:23" x14ac:dyDescent="0.25">
      <c r="W259" s="1"/>
    </row>
    <row r="260" spans="23:23" x14ac:dyDescent="0.25">
      <c r="W260" s="1"/>
    </row>
    <row r="261" spans="23:23" x14ac:dyDescent="0.25">
      <c r="W261" s="1"/>
    </row>
    <row r="262" spans="23:23" x14ac:dyDescent="0.25">
      <c r="W262" s="1"/>
    </row>
    <row r="263" spans="23:23" x14ac:dyDescent="0.25">
      <c r="W263" s="1"/>
    </row>
    <row r="264" spans="23:23" x14ac:dyDescent="0.25">
      <c r="W264" s="1"/>
    </row>
    <row r="265" spans="23:23" x14ac:dyDescent="0.25">
      <c r="W265" s="1"/>
    </row>
    <row r="266" spans="23:23" x14ac:dyDescent="0.25">
      <c r="W266" s="1"/>
    </row>
    <row r="267" spans="23:23" x14ac:dyDescent="0.25">
      <c r="W267" s="1"/>
    </row>
    <row r="268" spans="23:23" x14ac:dyDescent="0.25">
      <c r="W268" s="1"/>
    </row>
    <row r="269" spans="23:23" x14ac:dyDescent="0.25">
      <c r="W269" s="1"/>
    </row>
    <row r="270" spans="23:23" x14ac:dyDescent="0.25">
      <c r="W270" s="1"/>
    </row>
    <row r="271" spans="23:23" x14ac:dyDescent="0.25">
      <c r="W271" s="1"/>
    </row>
    <row r="272" spans="23:23" x14ac:dyDescent="0.25">
      <c r="W272" s="1"/>
    </row>
    <row r="273" spans="23:23" x14ac:dyDescent="0.25">
      <c r="W273" s="1"/>
    </row>
    <row r="274" spans="23:23" x14ac:dyDescent="0.25">
      <c r="W274" s="1"/>
    </row>
    <row r="275" spans="23:23" x14ac:dyDescent="0.25">
      <c r="W275" s="1"/>
    </row>
    <row r="276" spans="23:23" x14ac:dyDescent="0.25">
      <c r="W276" s="1"/>
    </row>
    <row r="277" spans="23:23" x14ac:dyDescent="0.25">
      <c r="W277" s="1"/>
    </row>
    <row r="278" spans="23:23" x14ac:dyDescent="0.25">
      <c r="W278" s="1"/>
    </row>
    <row r="279" spans="23:23" x14ac:dyDescent="0.25">
      <c r="W279" s="1"/>
    </row>
    <row r="280" spans="23:23" x14ac:dyDescent="0.25">
      <c r="W280" s="1"/>
    </row>
    <row r="281" spans="23:23" x14ac:dyDescent="0.25">
      <c r="W281" s="1"/>
    </row>
    <row r="282" spans="23:23" x14ac:dyDescent="0.25">
      <c r="W282" s="1"/>
    </row>
    <row r="283" spans="23:23" x14ac:dyDescent="0.25">
      <c r="W283" s="1"/>
    </row>
    <row r="284" spans="23:23" x14ac:dyDescent="0.25">
      <c r="W284" s="1"/>
    </row>
    <row r="285" spans="23:23" x14ac:dyDescent="0.25">
      <c r="W285" s="1"/>
    </row>
    <row r="286" spans="23:23" x14ac:dyDescent="0.25">
      <c r="W286" s="1"/>
    </row>
    <row r="287" spans="23:23" x14ac:dyDescent="0.25">
      <c r="W287" s="1"/>
    </row>
    <row r="288" spans="23:23" x14ac:dyDescent="0.25">
      <c r="W288" s="1"/>
    </row>
    <row r="289" spans="23:23" x14ac:dyDescent="0.25">
      <c r="W289" s="1"/>
    </row>
    <row r="290" spans="23:23" x14ac:dyDescent="0.25">
      <c r="W290" s="1"/>
    </row>
    <row r="291" spans="23:23" x14ac:dyDescent="0.25">
      <c r="W291" s="1"/>
    </row>
  </sheetData>
  <conditionalFormatting sqref="B1">
    <cfRule type="duplicateValues" dxfId="14" priority="3"/>
  </conditionalFormatting>
  <conditionalFormatting sqref="B1:B1048576">
    <cfRule type="duplicateValues" dxfId="13" priority="2"/>
  </conditionalFormatting>
  <conditionalFormatting sqref="N2:N24">
    <cfRule type="duplicateValues" dxfId="12" priority="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C0E00-1011-44FE-BA46-C9BA7DE52F73}">
  <dimension ref="A1:AN291"/>
  <sheetViews>
    <sheetView workbookViewId="0">
      <pane xSplit="3" ySplit="1" topLeftCell="D2" activePane="bottomRight" state="frozen"/>
      <selection pane="topRight" activeCell="C1" sqref="C1"/>
      <selection pane="bottomLeft" activeCell="A2" sqref="A2"/>
      <selection pane="bottomRight" activeCell="P2" sqref="P2:P23"/>
    </sheetView>
  </sheetViews>
  <sheetFormatPr defaultRowHeight="15" x14ac:dyDescent="0.25"/>
  <cols>
    <col min="1" max="1" width="11" bestFit="1" customWidth="1"/>
    <col min="3" max="3" width="32" customWidth="1"/>
    <col min="10" max="10" width="27.42578125" customWidth="1"/>
    <col min="15" max="15" width="12.140625" bestFit="1" customWidth="1"/>
    <col min="16" max="16" width="12.140625" customWidth="1"/>
    <col min="17" max="17" width="19.5703125" customWidth="1"/>
    <col min="23" max="23" width="14" customWidth="1"/>
    <col min="26" max="26" width="9.140625" customWidth="1"/>
  </cols>
  <sheetData>
    <row r="1" spans="1:40" x14ac:dyDescent="0.25">
      <c r="A1" t="s">
        <v>1253</v>
      </c>
      <c r="B1" t="s">
        <v>1050</v>
      </c>
      <c r="C1" t="s">
        <v>1074</v>
      </c>
      <c r="D1" t="s">
        <v>0</v>
      </c>
      <c r="E1" t="s">
        <v>1</v>
      </c>
      <c r="F1" t="s">
        <v>403</v>
      </c>
      <c r="G1" t="s">
        <v>2</v>
      </c>
      <c r="H1" t="s">
        <v>3</v>
      </c>
      <c r="I1" t="s">
        <v>4</v>
      </c>
      <c r="J1" t="s">
        <v>156</v>
      </c>
      <c r="K1" t="s">
        <v>7</v>
      </c>
      <c r="L1" t="s">
        <v>5</v>
      </c>
      <c r="M1" t="s">
        <v>1180</v>
      </c>
      <c r="N1" t="s">
        <v>1585</v>
      </c>
      <c r="O1" t="s">
        <v>169</v>
      </c>
      <c r="P1" t="s">
        <v>1587</v>
      </c>
      <c r="Q1" t="s">
        <v>172</v>
      </c>
      <c r="R1" t="s">
        <v>168</v>
      </c>
      <c r="S1" t="s">
        <v>170</v>
      </c>
      <c r="T1" t="s">
        <v>1253</v>
      </c>
      <c r="U1" t="s">
        <v>1586</v>
      </c>
      <c r="V1" t="s">
        <v>1585</v>
      </c>
      <c r="W1" t="s">
        <v>1050</v>
      </c>
      <c r="X1" t="s">
        <v>67</v>
      </c>
      <c r="Y1" t="s">
        <v>76</v>
      </c>
      <c r="Z1" t="s">
        <v>173</v>
      </c>
      <c r="AA1" t="s">
        <v>1</v>
      </c>
      <c r="AB1" t="s">
        <v>174</v>
      </c>
      <c r="AC1" t="s">
        <v>2</v>
      </c>
      <c r="AD1" t="s">
        <v>175</v>
      </c>
      <c r="AE1" t="s">
        <v>3</v>
      </c>
      <c r="AF1" t="s">
        <v>155</v>
      </c>
      <c r="AG1" t="s">
        <v>4</v>
      </c>
      <c r="AH1" t="s">
        <v>5</v>
      </c>
      <c r="AI1" t="s">
        <v>1180</v>
      </c>
      <c r="AJ1" t="s">
        <v>1073</v>
      </c>
      <c r="AK1" t="s">
        <v>1072</v>
      </c>
      <c r="AL1" t="s">
        <v>156</v>
      </c>
      <c r="AM1" t="s">
        <v>6</v>
      </c>
      <c r="AN1" t="s">
        <v>171</v>
      </c>
    </row>
    <row r="2" spans="1:40" x14ac:dyDescent="0.25">
      <c r="A2">
        <v>1879145249</v>
      </c>
      <c r="B2">
        <v>1</v>
      </c>
      <c r="C2" t="s">
        <v>661</v>
      </c>
      <c r="D2" t="s">
        <v>69</v>
      </c>
      <c r="F2" t="s">
        <v>662</v>
      </c>
      <c r="G2">
        <v>10</v>
      </c>
      <c r="H2">
        <v>1200</v>
      </c>
      <c r="I2" t="s">
        <v>89</v>
      </c>
      <c r="J2" t="s">
        <v>663</v>
      </c>
      <c r="K2" t="s">
        <v>709</v>
      </c>
      <c r="L2">
        <v>0</v>
      </c>
      <c r="M2">
        <v>40</v>
      </c>
      <c r="P2" t="str">
        <f>CONCATENATE(S2,U2,V2,AN2," -- ",C2)</f>
        <v xml:space="preserve"> [1] = {["ID"] = 1879145249; }; -- Protector of Eregion</v>
      </c>
      <c r="Q2" s="1" t="str">
        <f>CONCATENATE(S2,T2,W2,Y2,AA2,AC2,AE2,AG2,AH2,AI2,AJ2,AK2,AL2,AM2,AN2)</f>
        <v xml:space="preserve"> [1] = {["ID"] = 1879145249; ["SAVE_INDEX"] =  1; ["TYPE"] = 6; ["VXP"] =    0; ["LP"] = 10; ["REP"] = 1200; ["FACTION"] = 11; ["TIER"] = 0; ["MIN_LVL"] = "40"; ["NAME"] = { ["EN"] = "Protector of Eregion"; }; ["LORE"] = { ["EN"] = "Your efforts within Eregion have not gone unnoticed by the Elves of Rivendell. Because of your unceasing aid in the defence of their former home of Eregion, they have bestowed upon you the title of Protector."; }; ["SUMMARY"] = { ["EN"] = "Complete 11 deeds in Eregion"; }; ["TITLE"] = { ["EN"] = "Protector of Hollin"; }; };</v>
      </c>
      <c r="R2">
        <f>ROW()-1</f>
        <v>1</v>
      </c>
      <c r="S2" t="str">
        <f t="shared" ref="S2" si="0">CONCATENATE(REPT(" ",2-LEN(R2)),"[",R2,"] = {")</f>
        <v xml:space="preserve"> [1] = {</v>
      </c>
      <c r="T2" t="str">
        <f>IF(LEN(A2)&gt;0,CONCATENATE("[""ID""] = ",A2,"; "),"                     ")</f>
        <v xml:space="preserve">["ID"] = 1879145249; </v>
      </c>
      <c r="U2" t="str">
        <f>IF(LEN(A2)&gt;0,CONCATENATE("[""ID""] = ",A2,"; "),"")</f>
        <v xml:space="preserve">["ID"] = 1879145249; </v>
      </c>
      <c r="V2" t="str">
        <f>IF(LEN(N2)&gt;0,CONCATENATE("[""CAT_ID""] = ",N2,"; "),"")</f>
        <v/>
      </c>
      <c r="W2" s="1" t="str">
        <f>IF(LEN(B2)&gt;0,CONCATENATE("[""SAVE_INDEX""] = ",REPT(" ",2-LEN(B2)),B2,"; "),"")</f>
        <v xml:space="preserve">["SAVE_INDEX"] =  1; </v>
      </c>
      <c r="X2">
        <f>VLOOKUP(D2,Type!A$2:B$14,2,FALSE)</f>
        <v>6</v>
      </c>
      <c r="Y2" t="str">
        <f t="shared" ref="Y2" si="1">CONCATENATE("[""TYPE""] = ",X2,"; ")</f>
        <v xml:space="preserve">["TYPE"] = 6; </v>
      </c>
      <c r="Z2" t="str">
        <f t="shared" ref="Z2" si="2">TEXT(E2,0)</f>
        <v>0</v>
      </c>
      <c r="AA2" t="str">
        <f>CONCATENATE("[""VXP""] = ",REPT(" ",4-LEN(Z2)),TEXT(Z2,"0"),"; ")</f>
        <v xml:space="preserve">["VXP"] =    0; </v>
      </c>
      <c r="AB2" t="str">
        <f>TEXT(G2,0)</f>
        <v>10</v>
      </c>
      <c r="AC2" t="str">
        <f>CONCATENATE("[""LP""] = ",REPT(" ",2-LEN(AB2)),TEXT(AB2,"0"),"; ")</f>
        <v xml:space="preserve">["LP"] = 10; </v>
      </c>
      <c r="AD2" t="str">
        <f>TEXT(H2,0)</f>
        <v>1200</v>
      </c>
      <c r="AE2" t="str">
        <f>CONCATENATE("[""REP""] = ",REPT(" ",4-LEN(AD2)),TEXT(AD2,"0"),"; ")</f>
        <v xml:space="preserve">["REP"] = 1200; </v>
      </c>
      <c r="AF2">
        <f>VLOOKUP(I2,Faction!A$2:B$84,2,FALSE)</f>
        <v>11</v>
      </c>
      <c r="AG2" t="str">
        <f>CONCATENATE("[""FACTION""] = ",REPT(" ",2-LEN(AF2)),TEXT(AF2,"0"),"; ")</f>
        <v xml:space="preserve">["FACTION"] = 11; </v>
      </c>
      <c r="AH2" t="str">
        <f t="shared" ref="AH2" si="3">CONCATENATE("[""TIER""] = ",TEXT(L2,"0"),"; ")</f>
        <v xml:space="preserve">["TIER"] = 0; </v>
      </c>
      <c r="AI2" t="str">
        <f>IF(LEN(M2)&gt;0,CONCATENATE("[""MIN_LVL""] = ",REPT(" ",2-LEN(M2)),"""",M2,"""; "),"                    ")</f>
        <v xml:space="preserve">["MIN_LVL"] = "40"; </v>
      </c>
      <c r="AJ2" t="str">
        <f>CONCATENATE("[""NAME""] = { [""EN""] = """,C2,"""; }; ")</f>
        <v xml:space="preserve">["NAME"] = { ["EN"] = "Protector of Eregion"; }; </v>
      </c>
      <c r="AK2" t="str">
        <f>CONCATENATE("[""LORE""] = { [""EN""] = """,K2,"""; }; ")</f>
        <v xml:space="preserve">["LORE"] = { ["EN"] = "Your efforts within Eregion have not gone unnoticed by the Elves of Rivendell. Because of your unceasing aid in the defence of their former home of Eregion, they have bestowed upon you the title of Protector."; }; </v>
      </c>
      <c r="AL2" t="str">
        <f t="shared" ref="AL2" si="4">CONCATENATE("[""SUMMARY""] = { [""EN""] = """,J2,"""; }; ")</f>
        <v xml:space="preserve">["SUMMARY"] = { ["EN"] = "Complete 11 deeds in Eregion"; }; </v>
      </c>
      <c r="AM2" t="str">
        <f>IF(LEN(F2)&gt;0,CONCATENATE("[""TITLE""] = { [""EN""] = """,F2,"""; }; "),"")</f>
        <v xml:space="preserve">["TITLE"] = { ["EN"] = "Protector of Hollin"; }; </v>
      </c>
      <c r="AN2" t="str">
        <f>CONCATENATE("};")</f>
        <v>};</v>
      </c>
    </row>
    <row r="3" spans="1:40" x14ac:dyDescent="0.25">
      <c r="A3">
        <v>1879145248</v>
      </c>
      <c r="B3">
        <v>2</v>
      </c>
      <c r="C3" t="s">
        <v>664</v>
      </c>
      <c r="D3" t="s">
        <v>17</v>
      </c>
      <c r="E3">
        <v>2000</v>
      </c>
      <c r="G3">
        <v>5</v>
      </c>
      <c r="H3">
        <v>500</v>
      </c>
      <c r="I3" t="s">
        <v>89</v>
      </c>
      <c r="J3" t="s">
        <v>665</v>
      </c>
      <c r="K3" t="s">
        <v>710</v>
      </c>
      <c r="L3">
        <v>1</v>
      </c>
      <c r="M3">
        <v>40</v>
      </c>
      <c r="P3" t="str">
        <f t="shared" ref="P3:P23" si="5">CONCATENATE(S3,U3,V3,AN3," -- ",C3)</f>
        <v xml:space="preserve"> [2] = {["ID"] = 1879145248; }; -- Dens of the Beasts</v>
      </c>
      <c r="Q3" s="1" t="str">
        <f t="shared" ref="Q3:Q23" si="6">CONCATENATE(S3,T3,W3,Y3,AA3,AC3,AE3,AG3,AH3,AI3,AJ3,AK3,AL3,AM3,AN3)</f>
        <v xml:space="preserve"> [2] = {["ID"] = 1879145248; ["SAVE_INDEX"] =  2; ["TYPE"] = 3; ["VXP"] = 2000; ["LP"] =  5; ["REP"] =  500; ["FACTION"] = 11; ["TIER"] = 1; ["MIN_LVL"] = "40"; ["NAME"] = { ["EN"] = "Dens of the Beasts"; }; ["LORE"] = { ["EN"] = "Discover the lairs of Eregion's wildlife."; }; ["SUMMARY"] = { ["EN"] = "Find 7 dens of beasts in Eregion"; }; };</v>
      </c>
      <c r="R3">
        <f t="shared" ref="R3:R23" si="7">ROW()-1</f>
        <v>2</v>
      </c>
      <c r="S3" t="str">
        <f t="shared" ref="S3:S23" si="8">CONCATENATE(REPT(" ",2-LEN(R3)),"[",R3,"] = {")</f>
        <v xml:space="preserve"> [2] = {</v>
      </c>
      <c r="T3" t="str">
        <f t="shared" ref="T3:T23" si="9">IF(LEN(A3)&gt;0,CONCATENATE("[""ID""] = ",A3,"; "),"                     ")</f>
        <v xml:space="preserve">["ID"] = 1879145248; </v>
      </c>
      <c r="U3" t="str">
        <f t="shared" ref="U3:U23" si="10">IF(LEN(A3)&gt;0,CONCATENATE("[""ID""] = ",A3,"; "),"")</f>
        <v xml:space="preserve">["ID"] = 1879145248; </v>
      </c>
      <c r="V3" t="str">
        <f t="shared" ref="V3:V23" si="11">IF(LEN(N3)&gt;0,CONCATENATE("[""CAT_ID""] = ",N3,"; "),"")</f>
        <v/>
      </c>
      <c r="W3" s="1" t="str">
        <f t="shared" ref="W3:W23" si="12">IF(LEN(B3)&gt;0,CONCATENATE("[""SAVE_INDEX""] = ",REPT(" ",2-LEN(B3)),B3,"; "),"")</f>
        <v xml:space="preserve">["SAVE_INDEX"] =  2; </v>
      </c>
      <c r="X3">
        <f>VLOOKUP(D3,Type!A$2:B$14,2,FALSE)</f>
        <v>3</v>
      </c>
      <c r="Y3" t="str">
        <f t="shared" ref="Y3:Y23" si="13">CONCATENATE("[""TYPE""] = ",X3,"; ")</f>
        <v xml:space="preserve">["TYPE"] = 3; </v>
      </c>
      <c r="Z3" t="str">
        <f t="shared" ref="Z3:Z23" si="14">TEXT(E3,0)</f>
        <v>2000</v>
      </c>
      <c r="AA3" t="str">
        <f t="shared" ref="AA3:AA23" si="15">CONCATENATE("[""VXP""] = ",REPT(" ",4-LEN(Z3)),TEXT(Z3,"0"),"; ")</f>
        <v xml:space="preserve">["VXP"] = 2000; </v>
      </c>
      <c r="AB3" t="str">
        <f t="shared" ref="AB3:AB23" si="16">TEXT(G3,0)</f>
        <v>5</v>
      </c>
      <c r="AC3" t="str">
        <f t="shared" ref="AC3:AC23" si="17">CONCATENATE("[""LP""] = ",REPT(" ",2-LEN(AB3)),TEXT(AB3,"0"),"; ")</f>
        <v xml:space="preserve">["LP"] =  5; </v>
      </c>
      <c r="AD3" t="str">
        <f t="shared" ref="AD3:AD23" si="18">TEXT(H3,0)</f>
        <v>500</v>
      </c>
      <c r="AE3" t="str">
        <f t="shared" ref="AE3:AE23" si="19">CONCATENATE("[""REP""] = ",REPT(" ",4-LEN(AD3)),TEXT(AD3,"0"),"; ")</f>
        <v xml:space="preserve">["REP"] =  500; </v>
      </c>
      <c r="AF3">
        <f>VLOOKUP(I3,Faction!A$2:B$84,2,FALSE)</f>
        <v>11</v>
      </c>
      <c r="AG3" t="str">
        <f t="shared" ref="AG3:AG23" si="20">CONCATENATE("[""FACTION""] = ",REPT(" ",2-LEN(AF3)),TEXT(AF3,"0"),"; ")</f>
        <v xml:space="preserve">["FACTION"] = 11; </v>
      </c>
      <c r="AH3" t="str">
        <f t="shared" ref="AH3:AH23" si="21">CONCATENATE("[""TIER""] = ",TEXT(L3,"0"),"; ")</f>
        <v xml:space="preserve">["TIER"] = 1; </v>
      </c>
      <c r="AI3" t="str">
        <f t="shared" ref="AI3:AI23" si="22">IF(LEN(M3)&gt;0,CONCATENATE("[""MIN_LVL""] = ",REPT(" ",2-LEN(M3)),"""",M3,"""; "),"                    ")</f>
        <v xml:space="preserve">["MIN_LVL"] = "40"; </v>
      </c>
      <c r="AJ3" t="str">
        <f t="shared" ref="AJ3:AJ23" si="23">CONCATENATE("[""NAME""] = { [""EN""] = """,C3,"""; }; ")</f>
        <v xml:space="preserve">["NAME"] = { ["EN"] = "Dens of the Beasts"; }; </v>
      </c>
      <c r="AK3" t="str">
        <f t="shared" ref="AK3:AK23" si="24">CONCATENATE("[""LORE""] = { [""EN""] = """,K3,"""; }; ")</f>
        <v xml:space="preserve">["LORE"] = { ["EN"] = "Discover the lairs of Eregion's wildlife."; }; </v>
      </c>
      <c r="AL3" t="str">
        <f t="shared" ref="AL3:AL23" si="25">CONCATENATE("[""SUMMARY""] = { [""EN""] = """,J3,"""; }; ")</f>
        <v xml:space="preserve">["SUMMARY"] = { ["EN"] = "Find 7 dens of beasts in Eregion"; }; </v>
      </c>
      <c r="AM3" t="str">
        <f t="shared" ref="AM3:AM23" si="26">IF(LEN(F3)&gt;0,CONCATENATE("[""TITLE""] = { [""EN""] = """,F3,"""; }; "),"")</f>
        <v/>
      </c>
      <c r="AN3" t="str">
        <f t="shared" ref="AN3:AN23" si="27">CONCATENATE("};")</f>
        <v>};</v>
      </c>
    </row>
    <row r="4" spans="1:40" x14ac:dyDescent="0.25">
      <c r="A4">
        <v>1879145250</v>
      </c>
      <c r="B4">
        <v>4</v>
      </c>
      <c r="C4" t="s">
        <v>668</v>
      </c>
      <c r="D4" t="s">
        <v>69</v>
      </c>
      <c r="E4">
        <v>2000</v>
      </c>
      <c r="G4">
        <v>5</v>
      </c>
      <c r="H4">
        <v>500</v>
      </c>
      <c r="I4" t="s">
        <v>89</v>
      </c>
      <c r="J4" t="s">
        <v>669</v>
      </c>
      <c r="K4" t="s">
        <v>712</v>
      </c>
      <c r="L4">
        <v>1</v>
      </c>
      <c r="M4">
        <v>40</v>
      </c>
      <c r="P4" t="str">
        <f t="shared" si="5"/>
        <v xml:space="preserve"> [3] = {["ID"] = 1879145250; }; -- The Ruins of Eregion</v>
      </c>
      <c r="Q4" s="1" t="str">
        <f>CONCATENATE(S4,T4,W4,Y4,AA4,AC4,AE4,AG4,AH4,AI4,AJ4,AK4,AL4,AM4,AN4)</f>
        <v xml:space="preserve"> [3] = {["ID"] = 1879145250; ["SAVE_INDEX"] =  4; ["TYPE"] = 6; ["VXP"] = 2000; ["LP"] =  5; ["REP"] =  500; ["FACTION"] = 11; ["TIER"] = 1; ["MIN_LVL"] = "40"; ["NAME"] = { ["EN"] = "The Ruins of Eregion"; }; ["LORE"] = { ["EN"] = "Discover the ancient ruins of Eregion."; }; ["SUMMARY"] = { ["EN"] = "Find 6 ruins in Eregion"; }; };</v>
      </c>
      <c r="R4">
        <f t="shared" si="7"/>
        <v>3</v>
      </c>
      <c r="S4" t="str">
        <f>CONCATENATE(REPT(" ",2-LEN(R4)),"[",R4,"] = {")</f>
        <v xml:space="preserve"> [3] = {</v>
      </c>
      <c r="T4" t="str">
        <f>IF(LEN(A4)&gt;0,CONCATENATE("[""ID""] = ",A4,"; "),"                     ")</f>
        <v xml:space="preserve">["ID"] = 1879145250; </v>
      </c>
      <c r="U4" t="str">
        <f t="shared" si="10"/>
        <v xml:space="preserve">["ID"] = 1879145250; </v>
      </c>
      <c r="V4" t="str">
        <f t="shared" si="11"/>
        <v/>
      </c>
      <c r="W4" s="1" t="str">
        <f>IF(LEN(B4)&gt;0,CONCATENATE("[""SAVE_INDEX""] = ",REPT(" ",2-LEN(B4)),B4,"; "),"")</f>
        <v xml:space="preserve">["SAVE_INDEX"] =  4; </v>
      </c>
      <c r="X4">
        <f>VLOOKUP(D4,Type!A$2:B$14,2,FALSE)</f>
        <v>6</v>
      </c>
      <c r="Y4" t="str">
        <f>CONCATENATE("[""TYPE""] = ",X4,"; ")</f>
        <v xml:space="preserve">["TYPE"] = 6; </v>
      </c>
      <c r="Z4" t="str">
        <f>TEXT(E4,0)</f>
        <v>2000</v>
      </c>
      <c r="AA4" t="str">
        <f>CONCATENATE("[""VXP""] = ",REPT(" ",4-LEN(Z4)),TEXT(Z4,"0"),"; ")</f>
        <v xml:space="preserve">["VXP"] = 2000; </v>
      </c>
      <c r="AB4" t="str">
        <f>TEXT(G4,0)</f>
        <v>5</v>
      </c>
      <c r="AC4" t="str">
        <f>CONCATENATE("[""LP""] = ",REPT(" ",2-LEN(AB4)),TEXT(AB4,"0"),"; ")</f>
        <v xml:space="preserve">["LP"] =  5; </v>
      </c>
      <c r="AD4" t="str">
        <f>TEXT(H4,0)</f>
        <v>500</v>
      </c>
      <c r="AE4" t="str">
        <f>CONCATENATE("[""REP""] = ",REPT(" ",4-LEN(AD4)),TEXT(AD4,"0"),"; ")</f>
        <v xml:space="preserve">["REP"] =  500; </v>
      </c>
      <c r="AF4">
        <f>VLOOKUP(I4,Faction!A$2:B$84,2,FALSE)</f>
        <v>11</v>
      </c>
      <c r="AG4" t="str">
        <f>CONCATENATE("[""FACTION""] = ",REPT(" ",2-LEN(AF4)),TEXT(AF4,"0"),"; ")</f>
        <v xml:space="preserve">["FACTION"] = 11; </v>
      </c>
      <c r="AH4" t="str">
        <f>CONCATENATE("[""TIER""] = ",TEXT(L4,"0"),"; ")</f>
        <v xml:space="preserve">["TIER"] = 1; </v>
      </c>
      <c r="AI4" t="str">
        <f>IF(LEN(M4)&gt;0,CONCATENATE("[""MIN_LVL""] = ",REPT(" ",2-LEN(M4)),"""",M4,"""; "),"                    ")</f>
        <v xml:space="preserve">["MIN_LVL"] = "40"; </v>
      </c>
      <c r="AJ4" t="str">
        <f>CONCATENATE("[""NAME""] = { [""EN""] = """,C4,"""; }; ")</f>
        <v xml:space="preserve">["NAME"] = { ["EN"] = "The Ruins of Eregion"; }; </v>
      </c>
      <c r="AK4" t="str">
        <f>CONCATENATE("[""LORE""] = { [""EN""] = """,K4,"""; }; ")</f>
        <v xml:space="preserve">["LORE"] = { ["EN"] = "Discover the ancient ruins of Eregion."; }; </v>
      </c>
      <c r="AL4" t="str">
        <f>CONCATENATE("[""SUMMARY""] = { [""EN""] = """,J4,"""; }; ")</f>
        <v xml:space="preserve">["SUMMARY"] = { ["EN"] = "Find 6 ruins in Eregion"; }; </v>
      </c>
      <c r="AM4" t="str">
        <f>IF(LEN(F4)&gt;0,CONCATENATE("[""TITLE""] = { [""EN""] = """,F4,"""; }; "),"")</f>
        <v/>
      </c>
      <c r="AN4" t="str">
        <f t="shared" si="27"/>
        <v>};</v>
      </c>
    </row>
    <row r="5" spans="1:40" x14ac:dyDescent="0.25">
      <c r="A5">
        <v>1879140605</v>
      </c>
      <c r="B5">
        <v>3</v>
      </c>
      <c r="C5" t="s">
        <v>666</v>
      </c>
      <c r="D5" t="s">
        <v>69</v>
      </c>
      <c r="E5">
        <v>2000</v>
      </c>
      <c r="G5">
        <v>5</v>
      </c>
      <c r="H5">
        <v>500</v>
      </c>
      <c r="I5" t="s">
        <v>89</v>
      </c>
      <c r="J5" t="s">
        <v>667</v>
      </c>
      <c r="K5" t="s">
        <v>711</v>
      </c>
      <c r="L5">
        <v>1</v>
      </c>
      <c r="M5">
        <v>40</v>
      </c>
      <c r="P5" t="str">
        <f t="shared" si="5"/>
        <v xml:space="preserve"> [4] = {["ID"] = 1879140605; }; -- The Ring Goes South</v>
      </c>
      <c r="Q5" s="1" t="str">
        <f t="shared" si="6"/>
        <v xml:space="preserve"> [4] = {["ID"] = 1879140605; ["SAVE_INDEX"] =  3; ["TYPE"] = 6; ["VXP"] = 2000; ["LP"] =  5; ["REP"] =  500; ["FACTION"] = 11; ["TIER"] = 1; ["MIN_LVL"] = "40"; ["NAME"] = { ["EN"] = "The Ring Goes South"; }; ["LORE"] = { ["EN"] = "Find important locations along the path of the Company of the Ring through Eregion."; }; ["SUMMARY"] = { ["EN"] = "Find 5 campsites visted by the Fellowship"; }; };</v>
      </c>
      <c r="R5">
        <f t="shared" si="7"/>
        <v>4</v>
      </c>
      <c r="S5" t="str">
        <f t="shared" si="8"/>
        <v xml:space="preserve"> [4] = {</v>
      </c>
      <c r="T5" t="str">
        <f t="shared" si="9"/>
        <v xml:space="preserve">["ID"] = 1879140605; </v>
      </c>
      <c r="U5" t="str">
        <f t="shared" si="10"/>
        <v xml:space="preserve">["ID"] = 1879140605; </v>
      </c>
      <c r="V5" t="str">
        <f t="shared" si="11"/>
        <v/>
      </c>
      <c r="W5" s="1" t="str">
        <f t="shared" si="12"/>
        <v xml:space="preserve">["SAVE_INDEX"] =  3; </v>
      </c>
      <c r="X5">
        <f>VLOOKUP(D5,Type!A$2:B$14,2,FALSE)</f>
        <v>6</v>
      </c>
      <c r="Y5" t="str">
        <f t="shared" si="13"/>
        <v xml:space="preserve">["TYPE"] = 6; </v>
      </c>
      <c r="Z5" t="str">
        <f t="shared" si="14"/>
        <v>2000</v>
      </c>
      <c r="AA5" t="str">
        <f t="shared" si="15"/>
        <v xml:space="preserve">["VXP"] = 2000; </v>
      </c>
      <c r="AB5" t="str">
        <f t="shared" si="16"/>
        <v>5</v>
      </c>
      <c r="AC5" t="str">
        <f t="shared" si="17"/>
        <v xml:space="preserve">["LP"] =  5; </v>
      </c>
      <c r="AD5" t="str">
        <f t="shared" si="18"/>
        <v>500</v>
      </c>
      <c r="AE5" t="str">
        <f t="shared" si="19"/>
        <v xml:space="preserve">["REP"] =  500; </v>
      </c>
      <c r="AF5">
        <f>VLOOKUP(I5,Faction!A$2:B$84,2,FALSE)</f>
        <v>11</v>
      </c>
      <c r="AG5" t="str">
        <f t="shared" si="20"/>
        <v xml:space="preserve">["FACTION"] = 11; </v>
      </c>
      <c r="AH5" t="str">
        <f t="shared" si="21"/>
        <v xml:space="preserve">["TIER"] = 1; </v>
      </c>
      <c r="AI5" t="str">
        <f t="shared" si="22"/>
        <v xml:space="preserve">["MIN_LVL"] = "40"; </v>
      </c>
      <c r="AJ5" t="str">
        <f t="shared" si="23"/>
        <v xml:space="preserve">["NAME"] = { ["EN"] = "The Ring Goes South"; }; </v>
      </c>
      <c r="AK5" t="str">
        <f t="shared" si="24"/>
        <v xml:space="preserve">["LORE"] = { ["EN"] = "Find important locations along the path of the Company of the Ring through Eregion."; }; </v>
      </c>
      <c r="AL5" t="str">
        <f t="shared" si="25"/>
        <v xml:space="preserve">["SUMMARY"] = { ["EN"] = "Find 5 campsites visted by the Fellowship"; }; </v>
      </c>
      <c r="AM5" t="str">
        <f t="shared" si="26"/>
        <v/>
      </c>
      <c r="AN5" t="str">
        <f t="shared" si="27"/>
        <v>};</v>
      </c>
    </row>
    <row r="6" spans="1:40" x14ac:dyDescent="0.25">
      <c r="A6">
        <v>1879145251</v>
      </c>
      <c r="B6">
        <v>7</v>
      </c>
      <c r="C6" t="s">
        <v>674</v>
      </c>
      <c r="D6" t="s">
        <v>69</v>
      </c>
      <c r="E6">
        <v>2000</v>
      </c>
      <c r="F6" t="s">
        <v>675</v>
      </c>
      <c r="G6">
        <v>5</v>
      </c>
      <c r="H6">
        <v>500</v>
      </c>
      <c r="I6" t="s">
        <v>89</v>
      </c>
      <c r="J6" t="s">
        <v>676</v>
      </c>
      <c r="K6" t="s">
        <v>715</v>
      </c>
      <c r="L6">
        <v>1</v>
      </c>
      <c r="M6">
        <v>40</v>
      </c>
      <c r="P6" t="str">
        <f t="shared" si="5"/>
        <v xml:space="preserve"> [5] = {["ID"] = 1879145251; }; -- Ring-lore of Eregion</v>
      </c>
      <c r="Q6" s="1" t="str">
        <f t="shared" si="6"/>
        <v xml:space="preserve"> [5] = {["ID"] = 1879145251; ["SAVE_INDEX"] =  7; ["TYPE"] = 6; ["VXP"] = 2000; ["LP"] =  5; ["REP"] =  500; ["FACTION"] = 11; ["TIER"] = 1; ["MIN_LVL"] = "40"; ["NAME"] = { ["EN"] = "Ring-lore of Eregion"; }; ["LORE"] = { ["EN"] = "Find the hidden Ring-lore scattered throughout Eregion."; }; ["SUMMARY"] = { ["EN"] = "Find 6 pages of ring-lore in Eregion"; }; ["TITLE"] = { ["EN"] = "Lore-seeker"; }; };</v>
      </c>
      <c r="R6">
        <f t="shared" si="7"/>
        <v>5</v>
      </c>
      <c r="S6" t="str">
        <f t="shared" si="8"/>
        <v xml:space="preserve"> [5] = {</v>
      </c>
      <c r="T6" t="str">
        <f t="shared" si="9"/>
        <v xml:space="preserve">["ID"] = 1879145251; </v>
      </c>
      <c r="U6" t="str">
        <f t="shared" si="10"/>
        <v xml:space="preserve">["ID"] = 1879145251; </v>
      </c>
      <c r="V6" t="str">
        <f t="shared" si="11"/>
        <v/>
      </c>
      <c r="W6" s="1" t="str">
        <f t="shared" si="12"/>
        <v xml:space="preserve">["SAVE_INDEX"] =  7; </v>
      </c>
      <c r="X6">
        <f>VLOOKUP(D6,Type!A$2:B$14,2,FALSE)</f>
        <v>6</v>
      </c>
      <c r="Y6" t="str">
        <f t="shared" si="13"/>
        <v xml:space="preserve">["TYPE"] = 6; </v>
      </c>
      <c r="Z6" t="str">
        <f t="shared" si="14"/>
        <v>2000</v>
      </c>
      <c r="AA6" t="str">
        <f t="shared" si="15"/>
        <v xml:space="preserve">["VXP"] = 2000; </v>
      </c>
      <c r="AB6" t="str">
        <f t="shared" si="16"/>
        <v>5</v>
      </c>
      <c r="AC6" t="str">
        <f t="shared" si="17"/>
        <v xml:space="preserve">["LP"] =  5; </v>
      </c>
      <c r="AD6" t="str">
        <f t="shared" si="18"/>
        <v>500</v>
      </c>
      <c r="AE6" t="str">
        <f t="shared" si="19"/>
        <v xml:space="preserve">["REP"] =  500; </v>
      </c>
      <c r="AF6">
        <f>VLOOKUP(I6,Faction!A$2:B$84,2,FALSE)</f>
        <v>11</v>
      </c>
      <c r="AG6" t="str">
        <f t="shared" si="20"/>
        <v xml:space="preserve">["FACTION"] = 11; </v>
      </c>
      <c r="AH6" t="str">
        <f t="shared" si="21"/>
        <v xml:space="preserve">["TIER"] = 1; </v>
      </c>
      <c r="AI6" t="str">
        <f t="shared" si="22"/>
        <v xml:space="preserve">["MIN_LVL"] = "40"; </v>
      </c>
      <c r="AJ6" t="str">
        <f t="shared" si="23"/>
        <v xml:space="preserve">["NAME"] = { ["EN"] = "Ring-lore of Eregion"; }; </v>
      </c>
      <c r="AK6" t="str">
        <f t="shared" si="24"/>
        <v xml:space="preserve">["LORE"] = { ["EN"] = "Find the hidden Ring-lore scattered throughout Eregion."; }; </v>
      </c>
      <c r="AL6" t="str">
        <f t="shared" si="25"/>
        <v xml:space="preserve">["SUMMARY"] = { ["EN"] = "Find 6 pages of ring-lore in Eregion"; }; </v>
      </c>
      <c r="AM6" t="str">
        <f t="shared" si="26"/>
        <v xml:space="preserve">["TITLE"] = { ["EN"] = "Lore-seeker"; }; </v>
      </c>
      <c r="AN6" t="str">
        <f t="shared" si="27"/>
        <v>};</v>
      </c>
    </row>
    <row r="7" spans="1:40" x14ac:dyDescent="0.25">
      <c r="A7">
        <v>1879140609</v>
      </c>
      <c r="B7">
        <v>8</v>
      </c>
      <c r="C7" t="s">
        <v>683</v>
      </c>
      <c r="D7" t="s">
        <v>70</v>
      </c>
      <c r="E7">
        <v>2000</v>
      </c>
      <c r="G7">
        <v>20</v>
      </c>
      <c r="H7">
        <v>700</v>
      </c>
      <c r="I7" t="s">
        <v>89</v>
      </c>
      <c r="J7" t="s">
        <v>684</v>
      </c>
      <c r="K7" t="s">
        <v>716</v>
      </c>
      <c r="L7">
        <v>1</v>
      </c>
      <c r="M7">
        <v>40</v>
      </c>
      <c r="P7" t="str">
        <f t="shared" si="5"/>
        <v xml:space="preserve"> [6] = {["ID"] = 1879140609; }; -- Silent and Restless (Final)</v>
      </c>
      <c r="Q7" s="1" t="str">
        <f t="shared" si="6"/>
        <v xml:space="preserve"> [6] = {["ID"] = 1879140609; ["SAVE_INDEX"] =  8; ["TYPE"] = 7; ["VXP"] = 2000; ["LP"] = 20; ["REP"] =  700; ["FACTION"] = 11; ["TIER"] = 1; ["MIN_LVL"] = "40"; ["NAME"] = { ["EN"] = "Silent and Restless (Final)"; }; ["LORE"] = { ["EN"] = "Elrond of Rivendell has sent scouts into Eregion to cover the path of the Company of the Ring and also to drive forth the spies of Saruman the White from the ancient home of the Noldor in Middle-earth."; }; ["SUMMARY"] = { ["EN"] = "Complete 60 quests in Eregion"; }; };</v>
      </c>
      <c r="R7">
        <f t="shared" si="7"/>
        <v>6</v>
      </c>
      <c r="S7" t="str">
        <f t="shared" si="8"/>
        <v xml:space="preserve"> [6] = {</v>
      </c>
      <c r="T7" t="str">
        <f t="shared" si="9"/>
        <v xml:space="preserve">["ID"] = 1879140609; </v>
      </c>
      <c r="U7" t="str">
        <f t="shared" si="10"/>
        <v xml:space="preserve">["ID"] = 1879140609; </v>
      </c>
      <c r="V7" t="str">
        <f t="shared" si="11"/>
        <v/>
      </c>
      <c r="W7" s="1" t="str">
        <f t="shared" si="12"/>
        <v xml:space="preserve">["SAVE_INDEX"] =  8; </v>
      </c>
      <c r="X7">
        <f>VLOOKUP(D7,Type!A$2:B$14,2,FALSE)</f>
        <v>7</v>
      </c>
      <c r="Y7" t="str">
        <f t="shared" si="13"/>
        <v xml:space="preserve">["TYPE"] = 7; </v>
      </c>
      <c r="Z7" t="str">
        <f t="shared" si="14"/>
        <v>2000</v>
      </c>
      <c r="AA7" t="str">
        <f t="shared" si="15"/>
        <v xml:space="preserve">["VXP"] = 2000; </v>
      </c>
      <c r="AB7" t="str">
        <f t="shared" si="16"/>
        <v>20</v>
      </c>
      <c r="AC7" t="str">
        <f t="shared" si="17"/>
        <v xml:space="preserve">["LP"] = 20; </v>
      </c>
      <c r="AD7" t="str">
        <f t="shared" si="18"/>
        <v>700</v>
      </c>
      <c r="AE7" t="str">
        <f t="shared" si="19"/>
        <v xml:space="preserve">["REP"] =  700; </v>
      </c>
      <c r="AF7">
        <f>VLOOKUP(I7,Faction!A$2:B$84,2,FALSE)</f>
        <v>11</v>
      </c>
      <c r="AG7" t="str">
        <f t="shared" si="20"/>
        <v xml:space="preserve">["FACTION"] = 11; </v>
      </c>
      <c r="AH7" t="str">
        <f t="shared" si="21"/>
        <v xml:space="preserve">["TIER"] = 1; </v>
      </c>
      <c r="AI7" t="str">
        <f t="shared" si="22"/>
        <v xml:space="preserve">["MIN_LVL"] = "40"; </v>
      </c>
      <c r="AJ7" t="str">
        <f t="shared" si="23"/>
        <v xml:space="preserve">["NAME"] = { ["EN"] = "Silent and Restless (Final)"; }; </v>
      </c>
      <c r="AK7" t="str">
        <f t="shared" si="24"/>
        <v xml:space="preserve">["LORE"] = { ["EN"] = "Elrond of Rivendell has sent scouts into Eregion to cover the path of the Company of the Ring and also to drive forth the spies of Saruman the White from the ancient home of the Noldor in Middle-earth."; }; </v>
      </c>
      <c r="AL7" t="str">
        <f t="shared" si="25"/>
        <v xml:space="preserve">["SUMMARY"] = { ["EN"] = "Complete 60 quests in Eregion"; }; </v>
      </c>
      <c r="AM7" t="str">
        <f t="shared" si="26"/>
        <v/>
      </c>
      <c r="AN7" t="str">
        <f t="shared" si="27"/>
        <v>};</v>
      </c>
    </row>
    <row r="8" spans="1:40" x14ac:dyDescent="0.25">
      <c r="A8">
        <v>1879140608</v>
      </c>
      <c r="B8">
        <v>9</v>
      </c>
      <c r="C8" t="s">
        <v>681</v>
      </c>
      <c r="D8" t="s">
        <v>70</v>
      </c>
      <c r="E8">
        <v>2000</v>
      </c>
      <c r="G8">
        <v>15</v>
      </c>
      <c r="H8">
        <v>700</v>
      </c>
      <c r="I8" t="s">
        <v>89</v>
      </c>
      <c r="J8" t="s">
        <v>682</v>
      </c>
      <c r="K8" t="s">
        <v>716</v>
      </c>
      <c r="L8">
        <v>2</v>
      </c>
      <c r="M8">
        <v>40</v>
      </c>
      <c r="P8" t="str">
        <f t="shared" si="5"/>
        <v xml:space="preserve"> [7] = {["ID"] = 1879140608; }; -- Silent and Restless (Advanced)</v>
      </c>
      <c r="Q8" s="1" t="str">
        <f t="shared" si="6"/>
        <v xml:space="preserve"> [7] = {["ID"] = 1879140608; ["SAVE_INDEX"] =  9; ["TYPE"] = 7; ["VXP"] = 2000; ["LP"] = 15; ["REP"] =  700; ["FACTION"] = 11; ["TIER"] = 2; ["MIN_LVL"] = "40"; ["NAME"] = { ["EN"] = "Silent and Restless (Advanced)"; }; ["LORE"] = { ["EN"] = "Elrond of Rivendell has sent scouts into Eregion to cover the path of the Company of the Ring and also to drive forth the spies of Saruman the White from the ancient home of the Noldor in Middle-earth."; }; ["SUMMARY"] = { ["EN"] = "Complete 40 quests in Eregion"; }; };</v>
      </c>
      <c r="R8">
        <f t="shared" si="7"/>
        <v>7</v>
      </c>
      <c r="S8" t="str">
        <f t="shared" si="8"/>
        <v xml:space="preserve"> [7] = {</v>
      </c>
      <c r="T8" t="str">
        <f t="shared" si="9"/>
        <v xml:space="preserve">["ID"] = 1879140608; </v>
      </c>
      <c r="U8" t="str">
        <f t="shared" si="10"/>
        <v xml:space="preserve">["ID"] = 1879140608; </v>
      </c>
      <c r="V8" t="str">
        <f t="shared" si="11"/>
        <v/>
      </c>
      <c r="W8" s="1" t="str">
        <f t="shared" si="12"/>
        <v xml:space="preserve">["SAVE_INDEX"] =  9; </v>
      </c>
      <c r="X8">
        <f>VLOOKUP(D8,Type!A$2:B$14,2,FALSE)</f>
        <v>7</v>
      </c>
      <c r="Y8" t="str">
        <f t="shared" si="13"/>
        <v xml:space="preserve">["TYPE"] = 7; </v>
      </c>
      <c r="Z8" t="str">
        <f t="shared" si="14"/>
        <v>2000</v>
      </c>
      <c r="AA8" t="str">
        <f t="shared" si="15"/>
        <v xml:space="preserve">["VXP"] = 2000; </v>
      </c>
      <c r="AB8" t="str">
        <f t="shared" si="16"/>
        <v>15</v>
      </c>
      <c r="AC8" t="str">
        <f t="shared" si="17"/>
        <v xml:space="preserve">["LP"] = 15; </v>
      </c>
      <c r="AD8" t="str">
        <f t="shared" si="18"/>
        <v>700</v>
      </c>
      <c r="AE8" t="str">
        <f t="shared" si="19"/>
        <v xml:space="preserve">["REP"] =  700; </v>
      </c>
      <c r="AF8">
        <f>VLOOKUP(I8,Faction!A$2:B$84,2,FALSE)</f>
        <v>11</v>
      </c>
      <c r="AG8" t="str">
        <f t="shared" si="20"/>
        <v xml:space="preserve">["FACTION"] = 11; </v>
      </c>
      <c r="AH8" t="str">
        <f t="shared" si="21"/>
        <v xml:space="preserve">["TIER"] = 2; </v>
      </c>
      <c r="AI8" t="str">
        <f t="shared" si="22"/>
        <v xml:space="preserve">["MIN_LVL"] = "40"; </v>
      </c>
      <c r="AJ8" t="str">
        <f t="shared" si="23"/>
        <v xml:space="preserve">["NAME"] = { ["EN"] = "Silent and Restless (Advanced)"; }; </v>
      </c>
      <c r="AK8" t="str">
        <f t="shared" si="24"/>
        <v xml:space="preserve">["LORE"] = { ["EN"] = "Elrond of Rivendell has sent scouts into Eregion to cover the path of the Company of the Ring and also to drive forth the spies of Saruman the White from the ancient home of the Noldor in Middle-earth."; }; </v>
      </c>
      <c r="AL8" t="str">
        <f t="shared" si="25"/>
        <v xml:space="preserve">["SUMMARY"] = { ["EN"] = "Complete 40 quests in Eregion"; }; </v>
      </c>
      <c r="AM8" t="str">
        <f t="shared" si="26"/>
        <v/>
      </c>
      <c r="AN8" t="str">
        <f t="shared" si="27"/>
        <v>};</v>
      </c>
    </row>
    <row r="9" spans="1:40" x14ac:dyDescent="0.25">
      <c r="A9">
        <v>1879140607</v>
      </c>
      <c r="B9">
        <v>10</v>
      </c>
      <c r="C9" t="s">
        <v>679</v>
      </c>
      <c r="D9" t="s">
        <v>70</v>
      </c>
      <c r="E9">
        <v>2000</v>
      </c>
      <c r="G9">
        <v>10</v>
      </c>
      <c r="H9">
        <v>500</v>
      </c>
      <c r="I9" t="s">
        <v>89</v>
      </c>
      <c r="J9" t="s">
        <v>680</v>
      </c>
      <c r="K9" t="s">
        <v>716</v>
      </c>
      <c r="L9">
        <v>3</v>
      </c>
      <c r="M9">
        <v>40</v>
      </c>
      <c r="P9" t="str">
        <f t="shared" si="5"/>
        <v xml:space="preserve"> [8] = {["ID"] = 1879140607; }; -- Silent and Restless (Intermediate)</v>
      </c>
      <c r="Q9" s="1" t="str">
        <f t="shared" si="6"/>
        <v xml:space="preserve"> [8] = {["ID"] = 1879140607; ["SAVE_INDEX"] = 10; ["TYPE"] = 7; ["VXP"] = 2000; ["LP"] = 10; ["REP"] =  500; ["FACTION"] = 11; ["TIER"] = 3; ["MIN_LVL"] = "40"; ["NAME"] = { ["EN"] = "Silent and Restless (Intermediate)"; }; ["LORE"] = { ["EN"] = "Elrond of Rivendell has sent scouts into Eregion to cover the path of the Company of the Ring and also to drive forth the spies of Saruman the White from the ancient home of the Noldor in Middle-earth."; }; ["SUMMARY"] = { ["EN"] = "Complete 20 quests in Eregion"; }; };</v>
      </c>
      <c r="R9">
        <f t="shared" si="7"/>
        <v>8</v>
      </c>
      <c r="S9" t="str">
        <f t="shared" si="8"/>
        <v xml:space="preserve"> [8] = {</v>
      </c>
      <c r="T9" t="str">
        <f t="shared" si="9"/>
        <v xml:space="preserve">["ID"] = 1879140607; </v>
      </c>
      <c r="U9" t="str">
        <f t="shared" si="10"/>
        <v xml:space="preserve">["ID"] = 1879140607; </v>
      </c>
      <c r="V9" t="str">
        <f t="shared" si="11"/>
        <v/>
      </c>
      <c r="W9" s="1" t="str">
        <f t="shared" si="12"/>
        <v xml:space="preserve">["SAVE_INDEX"] = 10; </v>
      </c>
      <c r="X9">
        <f>VLOOKUP(D9,Type!A$2:B$14,2,FALSE)</f>
        <v>7</v>
      </c>
      <c r="Y9" t="str">
        <f t="shared" si="13"/>
        <v xml:space="preserve">["TYPE"] = 7; </v>
      </c>
      <c r="Z9" t="str">
        <f t="shared" si="14"/>
        <v>2000</v>
      </c>
      <c r="AA9" t="str">
        <f t="shared" si="15"/>
        <v xml:space="preserve">["VXP"] = 2000; </v>
      </c>
      <c r="AB9" t="str">
        <f t="shared" si="16"/>
        <v>10</v>
      </c>
      <c r="AC9" t="str">
        <f t="shared" si="17"/>
        <v xml:space="preserve">["LP"] = 10; </v>
      </c>
      <c r="AD9" t="str">
        <f t="shared" si="18"/>
        <v>500</v>
      </c>
      <c r="AE9" t="str">
        <f t="shared" si="19"/>
        <v xml:space="preserve">["REP"] =  500; </v>
      </c>
      <c r="AF9">
        <f>VLOOKUP(I9,Faction!A$2:B$84,2,FALSE)</f>
        <v>11</v>
      </c>
      <c r="AG9" t="str">
        <f t="shared" si="20"/>
        <v xml:space="preserve">["FACTION"] = 11; </v>
      </c>
      <c r="AH9" t="str">
        <f t="shared" si="21"/>
        <v xml:space="preserve">["TIER"] = 3; </v>
      </c>
      <c r="AI9" t="str">
        <f t="shared" si="22"/>
        <v xml:space="preserve">["MIN_LVL"] = "40"; </v>
      </c>
      <c r="AJ9" t="str">
        <f t="shared" si="23"/>
        <v xml:space="preserve">["NAME"] = { ["EN"] = "Silent and Restless (Intermediate)"; }; </v>
      </c>
      <c r="AK9" t="str">
        <f t="shared" si="24"/>
        <v xml:space="preserve">["LORE"] = { ["EN"] = "Elrond of Rivendell has sent scouts into Eregion to cover the path of the Company of the Ring and also to drive forth the spies of Saruman the White from the ancient home of the Noldor in Middle-earth."; }; </v>
      </c>
      <c r="AL9" t="str">
        <f t="shared" si="25"/>
        <v xml:space="preserve">["SUMMARY"] = { ["EN"] = "Complete 20 quests in Eregion"; }; </v>
      </c>
      <c r="AM9" t="str">
        <f t="shared" si="26"/>
        <v/>
      </c>
      <c r="AN9" t="str">
        <f t="shared" si="27"/>
        <v>};</v>
      </c>
    </row>
    <row r="10" spans="1:40" x14ac:dyDescent="0.25">
      <c r="A10">
        <v>1879140606</v>
      </c>
      <c r="B10">
        <v>11</v>
      </c>
      <c r="C10" t="s">
        <v>677</v>
      </c>
      <c r="D10" t="s">
        <v>70</v>
      </c>
      <c r="E10">
        <v>2000</v>
      </c>
      <c r="G10">
        <v>10</v>
      </c>
      <c r="H10">
        <v>300</v>
      </c>
      <c r="I10" t="s">
        <v>89</v>
      </c>
      <c r="J10" t="s">
        <v>678</v>
      </c>
      <c r="K10" t="s">
        <v>716</v>
      </c>
      <c r="L10">
        <v>4</v>
      </c>
      <c r="M10">
        <v>40</v>
      </c>
      <c r="P10" t="str">
        <f t="shared" si="5"/>
        <v xml:space="preserve"> [9] = {["ID"] = 1879140606; }; -- Silent and Restless</v>
      </c>
      <c r="Q10" s="1" t="str">
        <f t="shared" si="6"/>
        <v xml:space="preserve"> [9] = {["ID"] = 1879140606; ["SAVE_INDEX"] = 11; ["TYPE"] = 7; ["VXP"] = 2000; ["LP"] = 10; ["REP"] =  300; ["FACTION"] = 11; ["TIER"] = 4; ["MIN_LVL"] = "40"; ["NAME"] = { ["EN"] = "Silent and Restless"; }; ["LORE"] = { ["EN"] = "Elrond of Rivendell has sent scouts into Eregion to cover the path of the Company of the Ring and also to drive forth the spies of Saruman the White from the ancient home of the Noldor in Middle-earth."; }; ["SUMMARY"] = { ["EN"] = "Complete 10 quests in Eregion"; }; };</v>
      </c>
      <c r="R10">
        <f t="shared" si="7"/>
        <v>9</v>
      </c>
      <c r="S10" t="str">
        <f t="shared" si="8"/>
        <v xml:space="preserve"> [9] = {</v>
      </c>
      <c r="T10" t="str">
        <f t="shared" si="9"/>
        <v xml:space="preserve">["ID"] = 1879140606; </v>
      </c>
      <c r="U10" t="str">
        <f t="shared" si="10"/>
        <v xml:space="preserve">["ID"] = 1879140606; </v>
      </c>
      <c r="V10" t="str">
        <f t="shared" si="11"/>
        <v/>
      </c>
      <c r="W10" s="1" t="str">
        <f t="shared" si="12"/>
        <v xml:space="preserve">["SAVE_INDEX"] = 11; </v>
      </c>
      <c r="X10">
        <f>VLOOKUP(D10,Type!A$2:B$14,2,FALSE)</f>
        <v>7</v>
      </c>
      <c r="Y10" t="str">
        <f t="shared" si="13"/>
        <v xml:space="preserve">["TYPE"] = 7; </v>
      </c>
      <c r="Z10" t="str">
        <f t="shared" si="14"/>
        <v>2000</v>
      </c>
      <c r="AA10" t="str">
        <f t="shared" si="15"/>
        <v xml:space="preserve">["VXP"] = 2000; </v>
      </c>
      <c r="AB10" t="str">
        <f t="shared" si="16"/>
        <v>10</v>
      </c>
      <c r="AC10" t="str">
        <f t="shared" si="17"/>
        <v xml:space="preserve">["LP"] = 10; </v>
      </c>
      <c r="AD10" t="str">
        <f t="shared" si="18"/>
        <v>300</v>
      </c>
      <c r="AE10" t="str">
        <f t="shared" si="19"/>
        <v xml:space="preserve">["REP"] =  300; </v>
      </c>
      <c r="AF10">
        <f>VLOOKUP(I10,Faction!A$2:B$84,2,FALSE)</f>
        <v>11</v>
      </c>
      <c r="AG10" t="str">
        <f t="shared" si="20"/>
        <v xml:space="preserve">["FACTION"] = 11; </v>
      </c>
      <c r="AH10" t="str">
        <f t="shared" si="21"/>
        <v xml:space="preserve">["TIER"] = 4; </v>
      </c>
      <c r="AI10" t="str">
        <f t="shared" si="22"/>
        <v xml:space="preserve">["MIN_LVL"] = "40"; </v>
      </c>
      <c r="AJ10" t="str">
        <f t="shared" si="23"/>
        <v xml:space="preserve">["NAME"] = { ["EN"] = "Silent and Restless"; }; </v>
      </c>
      <c r="AK10" t="str">
        <f t="shared" si="24"/>
        <v xml:space="preserve">["LORE"] = { ["EN"] = "Elrond of Rivendell has sent scouts into Eregion to cover the path of the Company of the Ring and also to drive forth the spies of Saruman the White from the ancient home of the Noldor in Middle-earth."; }; </v>
      </c>
      <c r="AL10" t="str">
        <f t="shared" si="25"/>
        <v xml:space="preserve">["SUMMARY"] = { ["EN"] = "Complete 10 quests in Eregion"; }; </v>
      </c>
      <c r="AM10" t="str">
        <f t="shared" si="26"/>
        <v/>
      </c>
      <c r="AN10" t="str">
        <f t="shared" si="27"/>
        <v>};</v>
      </c>
    </row>
    <row r="11" spans="1:40" x14ac:dyDescent="0.25">
      <c r="A11">
        <v>1879140611</v>
      </c>
      <c r="B11">
        <v>12</v>
      </c>
      <c r="C11" t="s">
        <v>200</v>
      </c>
      <c r="D11" t="s">
        <v>33</v>
      </c>
      <c r="E11">
        <v>2000</v>
      </c>
      <c r="G11">
        <v>10</v>
      </c>
      <c r="H11">
        <v>700</v>
      </c>
      <c r="I11" t="s">
        <v>89</v>
      </c>
      <c r="J11" t="s">
        <v>687</v>
      </c>
      <c r="K11" t="s">
        <v>718</v>
      </c>
      <c r="L11">
        <v>1</v>
      </c>
      <c r="M11">
        <v>40</v>
      </c>
      <c r="P11" t="str">
        <f t="shared" si="5"/>
        <v>[10] = {["ID"] = 1879140611; }; -- Craban-slayer (Advanced)</v>
      </c>
      <c r="Q11" s="1" t="str">
        <f t="shared" si="6"/>
        <v>[10] = {["ID"] = 1879140611; ["SAVE_INDEX"] = 12; ["TYPE"] = 4; ["VXP"] = 2000; ["LP"] = 10; ["REP"] =  700; ["FACTION"] = 11; ["TIER"] = 1; ["MIN_LVL"] = "40"; ["NAME"] = { ["EN"] = "Craban-slayer (Advanced)"; }; ["LORE"] = { ["EN"] = "Defeat many crebain in Eregion."; }; ["SUMMARY"] = { ["EN"] = "Defeat 180 Crebain in Eregion"; }; };</v>
      </c>
      <c r="R11">
        <f t="shared" si="7"/>
        <v>10</v>
      </c>
      <c r="S11" t="str">
        <f t="shared" si="8"/>
        <v>[10] = {</v>
      </c>
      <c r="T11" t="str">
        <f t="shared" si="9"/>
        <v xml:space="preserve">["ID"] = 1879140611; </v>
      </c>
      <c r="U11" t="str">
        <f t="shared" si="10"/>
        <v xml:space="preserve">["ID"] = 1879140611; </v>
      </c>
      <c r="V11" t="str">
        <f t="shared" si="11"/>
        <v/>
      </c>
      <c r="W11" s="1" t="str">
        <f t="shared" si="12"/>
        <v xml:space="preserve">["SAVE_INDEX"] = 12; </v>
      </c>
      <c r="X11">
        <f>VLOOKUP(D11,Type!A$2:B$14,2,FALSE)</f>
        <v>4</v>
      </c>
      <c r="Y11" t="str">
        <f t="shared" si="13"/>
        <v xml:space="preserve">["TYPE"] = 4; </v>
      </c>
      <c r="Z11" t="str">
        <f t="shared" si="14"/>
        <v>2000</v>
      </c>
      <c r="AA11" t="str">
        <f t="shared" si="15"/>
        <v xml:space="preserve">["VXP"] = 2000; </v>
      </c>
      <c r="AB11" t="str">
        <f t="shared" si="16"/>
        <v>10</v>
      </c>
      <c r="AC11" t="str">
        <f t="shared" si="17"/>
        <v xml:space="preserve">["LP"] = 10; </v>
      </c>
      <c r="AD11" t="str">
        <f t="shared" si="18"/>
        <v>700</v>
      </c>
      <c r="AE11" t="str">
        <f t="shared" si="19"/>
        <v xml:space="preserve">["REP"] =  700; </v>
      </c>
      <c r="AF11">
        <f>VLOOKUP(I11,Faction!A$2:B$84,2,FALSE)</f>
        <v>11</v>
      </c>
      <c r="AG11" t="str">
        <f t="shared" si="20"/>
        <v xml:space="preserve">["FACTION"] = 11; </v>
      </c>
      <c r="AH11" t="str">
        <f t="shared" si="21"/>
        <v xml:space="preserve">["TIER"] = 1; </v>
      </c>
      <c r="AI11" t="str">
        <f t="shared" si="22"/>
        <v xml:space="preserve">["MIN_LVL"] = "40"; </v>
      </c>
      <c r="AJ11" t="str">
        <f t="shared" si="23"/>
        <v xml:space="preserve">["NAME"] = { ["EN"] = "Craban-slayer (Advanced)"; }; </v>
      </c>
      <c r="AK11" t="str">
        <f t="shared" si="24"/>
        <v xml:space="preserve">["LORE"] = { ["EN"] = "Defeat many crebain in Eregion."; }; </v>
      </c>
      <c r="AL11" t="str">
        <f t="shared" si="25"/>
        <v xml:space="preserve">["SUMMARY"] = { ["EN"] = "Defeat 180 Crebain in Eregion"; }; </v>
      </c>
      <c r="AM11" t="str">
        <f t="shared" si="26"/>
        <v/>
      </c>
      <c r="AN11" t="str">
        <f t="shared" si="27"/>
        <v>};</v>
      </c>
    </row>
    <row r="12" spans="1:40" x14ac:dyDescent="0.25">
      <c r="A12">
        <v>1879140610</v>
      </c>
      <c r="B12">
        <v>13</v>
      </c>
      <c r="C12" t="s">
        <v>198</v>
      </c>
      <c r="D12" t="s">
        <v>33</v>
      </c>
      <c r="F12" t="s">
        <v>685</v>
      </c>
      <c r="G12">
        <v>5</v>
      </c>
      <c r="H12">
        <v>500</v>
      </c>
      <c r="I12" t="s">
        <v>89</v>
      </c>
      <c r="J12" t="s">
        <v>686</v>
      </c>
      <c r="K12" t="s">
        <v>717</v>
      </c>
      <c r="L12">
        <v>2</v>
      </c>
      <c r="M12">
        <v>40</v>
      </c>
      <c r="P12" t="str">
        <f t="shared" si="5"/>
        <v>[11] = {["ID"] = 1879140610; }; -- Craban-slayer</v>
      </c>
      <c r="Q12" s="1" t="str">
        <f t="shared" si="6"/>
        <v>[11] = {["ID"] = 1879140610; ["SAVE_INDEX"] = 13; ["TYPE"] = 4; ["VXP"] =    0; ["LP"] =  5; ["REP"] =  500; ["FACTION"] = 11; ["TIER"] = 2; ["MIN_LVL"] = "40"; ["NAME"] = { ["EN"] = "Craban-slayer"; }; ["LORE"] = { ["EN"] = "Defeat crebain in Eregion."; }; ["SUMMARY"] = { ["EN"] = "Defeat 90 Crebain in Eregion"; }; ["TITLE"] = { ["EN"] = "Feather-duster"; }; };</v>
      </c>
      <c r="R12">
        <f t="shared" si="7"/>
        <v>11</v>
      </c>
      <c r="S12" t="str">
        <f t="shared" si="8"/>
        <v>[11] = {</v>
      </c>
      <c r="T12" t="str">
        <f t="shared" si="9"/>
        <v xml:space="preserve">["ID"] = 1879140610; </v>
      </c>
      <c r="U12" t="str">
        <f t="shared" si="10"/>
        <v xml:space="preserve">["ID"] = 1879140610; </v>
      </c>
      <c r="V12" t="str">
        <f t="shared" si="11"/>
        <v/>
      </c>
      <c r="W12" s="1" t="str">
        <f t="shared" si="12"/>
        <v xml:space="preserve">["SAVE_INDEX"] = 13; </v>
      </c>
      <c r="X12">
        <f>VLOOKUP(D12,Type!A$2:B$14,2,FALSE)</f>
        <v>4</v>
      </c>
      <c r="Y12" t="str">
        <f t="shared" si="13"/>
        <v xml:space="preserve">["TYPE"] = 4; </v>
      </c>
      <c r="Z12" t="str">
        <f t="shared" si="14"/>
        <v>0</v>
      </c>
      <c r="AA12" t="str">
        <f t="shared" si="15"/>
        <v xml:space="preserve">["VXP"] =    0; </v>
      </c>
      <c r="AB12" t="str">
        <f t="shared" si="16"/>
        <v>5</v>
      </c>
      <c r="AC12" t="str">
        <f t="shared" si="17"/>
        <v xml:space="preserve">["LP"] =  5; </v>
      </c>
      <c r="AD12" t="str">
        <f t="shared" si="18"/>
        <v>500</v>
      </c>
      <c r="AE12" t="str">
        <f t="shared" si="19"/>
        <v xml:space="preserve">["REP"] =  500; </v>
      </c>
      <c r="AF12">
        <f>VLOOKUP(I12,Faction!A$2:B$84,2,FALSE)</f>
        <v>11</v>
      </c>
      <c r="AG12" t="str">
        <f t="shared" si="20"/>
        <v xml:space="preserve">["FACTION"] = 11; </v>
      </c>
      <c r="AH12" t="str">
        <f t="shared" si="21"/>
        <v xml:space="preserve">["TIER"] = 2; </v>
      </c>
      <c r="AI12" t="str">
        <f t="shared" si="22"/>
        <v xml:space="preserve">["MIN_LVL"] = "40"; </v>
      </c>
      <c r="AJ12" t="str">
        <f t="shared" si="23"/>
        <v xml:space="preserve">["NAME"] = { ["EN"] = "Craban-slayer"; }; </v>
      </c>
      <c r="AK12" t="str">
        <f t="shared" si="24"/>
        <v xml:space="preserve">["LORE"] = { ["EN"] = "Defeat crebain in Eregion."; }; </v>
      </c>
      <c r="AL12" t="str">
        <f t="shared" si="25"/>
        <v xml:space="preserve">["SUMMARY"] = { ["EN"] = "Defeat 90 Crebain in Eregion"; }; </v>
      </c>
      <c r="AM12" t="str">
        <f t="shared" si="26"/>
        <v xml:space="preserve">["TITLE"] = { ["EN"] = "Feather-duster"; }; </v>
      </c>
      <c r="AN12" t="str">
        <f t="shared" si="27"/>
        <v>};</v>
      </c>
    </row>
    <row r="13" spans="1:40" x14ac:dyDescent="0.25">
      <c r="A13">
        <v>1879140613</v>
      </c>
      <c r="B13">
        <v>14</v>
      </c>
      <c r="C13" t="s">
        <v>691</v>
      </c>
      <c r="D13" t="s">
        <v>33</v>
      </c>
      <c r="E13">
        <v>2000</v>
      </c>
      <c r="G13">
        <v>10</v>
      </c>
      <c r="H13">
        <v>700</v>
      </c>
      <c r="I13" t="s">
        <v>89</v>
      </c>
      <c r="J13" t="s">
        <v>692</v>
      </c>
      <c r="K13" t="s">
        <v>720</v>
      </c>
      <c r="L13">
        <v>1</v>
      </c>
      <c r="M13">
        <v>40</v>
      </c>
      <c r="P13" t="str">
        <f t="shared" si="5"/>
        <v>[12] = {["ID"] = 1879140613; }; -- Dunlending-slayer (Advanced)</v>
      </c>
      <c r="Q13" s="1" t="str">
        <f>CONCATENATE(S13,T13,W13,Y13,AA13,AC13,AE13,AG13,AH13,AI13,AJ13,AK13,AL13,AM13,AN13)</f>
        <v>[12] = {["ID"] = 1879140613; ["SAVE_INDEX"] = 14; ["TYPE"] = 4; ["VXP"] = 2000; ["LP"] = 10; ["REP"] =  700; ["FACTION"] = 11; ["TIER"] = 1; ["MIN_LVL"] = "40"; ["NAME"] = { ["EN"] = "Dunlending-slayer (Advanced)"; }; ["LORE"] = { ["EN"] = "Defeat many Dunlendings in Eregion."; }; ["SUMMARY"] = { ["EN"] = "Defeat 180 Dunlending in Eregion"; }; };</v>
      </c>
      <c r="R13">
        <f t="shared" si="7"/>
        <v>12</v>
      </c>
      <c r="S13" t="str">
        <f>CONCATENATE(REPT(" ",2-LEN(R13)),"[",R13,"] = {")</f>
        <v>[12] = {</v>
      </c>
      <c r="T13" t="str">
        <f>IF(LEN(A13)&gt;0,CONCATENATE("[""ID""] = ",A13,"; "),"                     ")</f>
        <v xml:space="preserve">["ID"] = 1879140613; </v>
      </c>
      <c r="U13" t="str">
        <f t="shared" si="10"/>
        <v xml:space="preserve">["ID"] = 1879140613; </v>
      </c>
      <c r="V13" t="str">
        <f t="shared" si="11"/>
        <v/>
      </c>
      <c r="W13" s="1" t="str">
        <f t="shared" si="12"/>
        <v xml:space="preserve">["SAVE_INDEX"] = 14; </v>
      </c>
      <c r="X13">
        <f>VLOOKUP(D13,Type!A$2:B$14,2,FALSE)</f>
        <v>4</v>
      </c>
      <c r="Y13" t="str">
        <f>CONCATENATE("[""TYPE""] = ",X13,"; ")</f>
        <v xml:space="preserve">["TYPE"] = 4; </v>
      </c>
      <c r="Z13" t="str">
        <f>TEXT(E13,0)</f>
        <v>2000</v>
      </c>
      <c r="AA13" t="str">
        <f>CONCATENATE("[""VXP""] = ",REPT(" ",4-LEN(Z13)),TEXT(Z13,"0"),"; ")</f>
        <v xml:space="preserve">["VXP"] = 2000; </v>
      </c>
      <c r="AB13" t="str">
        <f>TEXT(G13,0)</f>
        <v>10</v>
      </c>
      <c r="AC13" t="str">
        <f>CONCATENATE("[""LP""] = ",REPT(" ",2-LEN(AB13)),TEXT(AB13,"0"),"; ")</f>
        <v xml:space="preserve">["LP"] = 10; </v>
      </c>
      <c r="AD13" t="str">
        <f>TEXT(H13,0)</f>
        <v>700</v>
      </c>
      <c r="AE13" t="str">
        <f>CONCATENATE("[""REP""] = ",REPT(" ",4-LEN(AD13)),TEXT(AD13,"0"),"; ")</f>
        <v xml:space="preserve">["REP"] =  700; </v>
      </c>
      <c r="AF13">
        <f>VLOOKUP(I13,Faction!A$2:B$84,2,FALSE)</f>
        <v>11</v>
      </c>
      <c r="AG13" t="str">
        <f t="shared" si="20"/>
        <v xml:space="preserve">["FACTION"] = 11; </v>
      </c>
      <c r="AH13" t="str">
        <f>CONCATENATE("[""TIER""] = ",TEXT(L13,"0"),"; ")</f>
        <v xml:space="preserve">["TIER"] = 1; </v>
      </c>
      <c r="AI13" t="str">
        <f t="shared" si="22"/>
        <v xml:space="preserve">["MIN_LVL"] = "40"; </v>
      </c>
      <c r="AJ13" t="str">
        <f>CONCATENATE("[""NAME""] = { [""EN""] = """,C13,"""; }; ")</f>
        <v xml:space="preserve">["NAME"] = { ["EN"] = "Dunlending-slayer (Advanced)"; }; </v>
      </c>
      <c r="AK13" t="str">
        <f>CONCATENATE("[""LORE""] = { [""EN""] = """,K13,"""; }; ")</f>
        <v xml:space="preserve">["LORE"] = { ["EN"] = "Defeat many Dunlendings in Eregion."; }; </v>
      </c>
      <c r="AL13" t="str">
        <f>CONCATENATE("[""SUMMARY""] = { [""EN""] = """,J13,"""; }; ")</f>
        <v xml:space="preserve">["SUMMARY"] = { ["EN"] = "Defeat 180 Dunlending in Eregion"; }; </v>
      </c>
      <c r="AM13" t="str">
        <f>IF(LEN(F13)&gt;0,CONCATENATE("[""TITLE""] = { [""EN""] = """,F13,"""; }; "),"")</f>
        <v/>
      </c>
      <c r="AN13" t="str">
        <f t="shared" si="27"/>
        <v>};</v>
      </c>
    </row>
    <row r="14" spans="1:40" x14ac:dyDescent="0.25">
      <c r="A14">
        <v>1879140612</v>
      </c>
      <c r="B14">
        <v>15</v>
      </c>
      <c r="C14" t="s">
        <v>688</v>
      </c>
      <c r="D14" t="s">
        <v>33</v>
      </c>
      <c r="F14" t="s">
        <v>689</v>
      </c>
      <c r="G14">
        <v>5</v>
      </c>
      <c r="H14">
        <v>500</v>
      </c>
      <c r="I14" t="s">
        <v>89</v>
      </c>
      <c r="J14" t="s">
        <v>690</v>
      </c>
      <c r="K14" t="s">
        <v>719</v>
      </c>
      <c r="L14">
        <v>2</v>
      </c>
      <c r="M14">
        <v>40</v>
      </c>
      <c r="P14" t="str">
        <f t="shared" si="5"/>
        <v>[13] = {["ID"] = 1879140612; }; -- Dunlending-slayer</v>
      </c>
      <c r="Q14" s="1" t="str">
        <f t="shared" si="6"/>
        <v>[13] = {["ID"] = 1879140612; ["SAVE_INDEX"] = 15; ["TYPE"] = 4; ["VXP"] =    0; ["LP"] =  5; ["REP"] =  500; ["FACTION"] = 11; ["TIER"] = 2; ["MIN_LVL"] = "40"; ["NAME"] = { ["EN"] = "Dunlending-slayer"; }; ["LORE"] = { ["EN"] = "Defeat Dunlendings in Eregion."; }; ["SUMMARY"] = { ["EN"] = "Defeat 90 Dunlending in Eregion"; }; ["TITLE"] = { ["EN"] = "Bane of Dunland"; }; };</v>
      </c>
      <c r="R14">
        <f t="shared" si="7"/>
        <v>13</v>
      </c>
      <c r="S14" t="str">
        <f t="shared" si="8"/>
        <v>[13] = {</v>
      </c>
      <c r="T14" t="str">
        <f t="shared" si="9"/>
        <v xml:space="preserve">["ID"] = 1879140612; </v>
      </c>
      <c r="U14" t="str">
        <f t="shared" si="10"/>
        <v xml:space="preserve">["ID"] = 1879140612; </v>
      </c>
      <c r="V14" t="str">
        <f t="shared" si="11"/>
        <v/>
      </c>
      <c r="W14" s="1" t="str">
        <f t="shared" si="12"/>
        <v xml:space="preserve">["SAVE_INDEX"] = 15; </v>
      </c>
      <c r="X14">
        <f>VLOOKUP(D14,Type!A$2:B$14,2,FALSE)</f>
        <v>4</v>
      </c>
      <c r="Y14" t="str">
        <f t="shared" si="13"/>
        <v xml:space="preserve">["TYPE"] = 4; </v>
      </c>
      <c r="Z14" t="str">
        <f t="shared" si="14"/>
        <v>0</v>
      </c>
      <c r="AA14" t="str">
        <f t="shared" si="15"/>
        <v xml:space="preserve">["VXP"] =    0; </v>
      </c>
      <c r="AB14" t="str">
        <f t="shared" si="16"/>
        <v>5</v>
      </c>
      <c r="AC14" t="str">
        <f t="shared" si="17"/>
        <v xml:space="preserve">["LP"] =  5; </v>
      </c>
      <c r="AD14" t="str">
        <f t="shared" si="18"/>
        <v>500</v>
      </c>
      <c r="AE14" t="str">
        <f t="shared" si="19"/>
        <v xml:space="preserve">["REP"] =  500; </v>
      </c>
      <c r="AF14">
        <f>VLOOKUP(I14,Faction!A$2:B$84,2,FALSE)</f>
        <v>11</v>
      </c>
      <c r="AG14" t="str">
        <f t="shared" si="20"/>
        <v xml:space="preserve">["FACTION"] = 11; </v>
      </c>
      <c r="AH14" t="str">
        <f t="shared" si="21"/>
        <v xml:space="preserve">["TIER"] = 2; </v>
      </c>
      <c r="AI14" t="str">
        <f t="shared" si="22"/>
        <v xml:space="preserve">["MIN_LVL"] = "40"; </v>
      </c>
      <c r="AJ14" t="str">
        <f t="shared" si="23"/>
        <v xml:space="preserve">["NAME"] = { ["EN"] = "Dunlending-slayer"; }; </v>
      </c>
      <c r="AK14" t="str">
        <f t="shared" si="24"/>
        <v xml:space="preserve">["LORE"] = { ["EN"] = "Defeat Dunlendings in Eregion."; }; </v>
      </c>
      <c r="AL14" t="str">
        <f t="shared" si="25"/>
        <v xml:space="preserve">["SUMMARY"] = { ["EN"] = "Defeat 90 Dunlending in Eregion"; }; </v>
      </c>
      <c r="AM14" t="str">
        <f t="shared" si="26"/>
        <v xml:space="preserve">["TITLE"] = { ["EN"] = "Bane of Dunland"; }; </v>
      </c>
      <c r="AN14" t="str">
        <f t="shared" si="27"/>
        <v>};</v>
      </c>
    </row>
    <row r="15" spans="1:40" x14ac:dyDescent="0.25">
      <c r="A15">
        <v>1879140615</v>
      </c>
      <c r="B15">
        <v>16</v>
      </c>
      <c r="C15" t="s">
        <v>695</v>
      </c>
      <c r="D15" t="s">
        <v>33</v>
      </c>
      <c r="E15">
        <v>2000</v>
      </c>
      <c r="G15">
        <v>10</v>
      </c>
      <c r="H15">
        <v>700</v>
      </c>
      <c r="I15" t="s">
        <v>89</v>
      </c>
      <c r="J15" t="s">
        <v>696</v>
      </c>
      <c r="K15" t="s">
        <v>721</v>
      </c>
      <c r="L15">
        <v>1</v>
      </c>
      <c r="M15">
        <v>40</v>
      </c>
      <c r="P15" t="str">
        <f t="shared" si="5"/>
        <v>[14] = {["ID"] = 1879140615; }; -- Half-orc Slayer (Advanced)</v>
      </c>
      <c r="Q15" s="1" t="str">
        <f>CONCATENATE(S15,T15,W15,Y15,AA15,AC15,AE15,AG15,AH15,AI15,AJ15,AK15,AL15,AM15,AN15)</f>
        <v>[14] = {["ID"] = 1879140615; ["SAVE_INDEX"] = 16; ["TYPE"] = 4; ["VXP"] = 2000; ["LP"] = 10; ["REP"] =  700; ["FACTION"] = 11; ["TIER"] = 1; ["MIN_LVL"] = "40"; ["NAME"] = { ["EN"] = "Half-orc Slayer (Advanced)"; }; ["LORE"] = { ["EN"] = "Defeat many half-orcs in Eregion."; }; ["SUMMARY"] = { ["EN"] = "Defeat 180 Half-orcs in Eregion"; }; };</v>
      </c>
      <c r="R15">
        <f t="shared" si="7"/>
        <v>14</v>
      </c>
      <c r="S15" t="str">
        <f>CONCATENATE(REPT(" ",2-LEN(R15)),"[",R15,"] = {")</f>
        <v>[14] = {</v>
      </c>
      <c r="T15" t="str">
        <f>IF(LEN(A15)&gt;0,CONCATENATE("[""ID""] = ",A15,"; "),"                     ")</f>
        <v xml:space="preserve">["ID"] = 1879140615; </v>
      </c>
      <c r="U15" t="str">
        <f t="shared" si="10"/>
        <v xml:space="preserve">["ID"] = 1879140615; </v>
      </c>
      <c r="V15" t="str">
        <f t="shared" si="11"/>
        <v/>
      </c>
      <c r="W15" s="1" t="str">
        <f t="shared" si="12"/>
        <v xml:space="preserve">["SAVE_INDEX"] = 16; </v>
      </c>
      <c r="X15">
        <f>VLOOKUP(D15,Type!A$2:B$14,2,FALSE)</f>
        <v>4</v>
      </c>
      <c r="Y15" t="str">
        <f>CONCATENATE("[""TYPE""] = ",X15,"; ")</f>
        <v xml:space="preserve">["TYPE"] = 4; </v>
      </c>
      <c r="Z15" t="str">
        <f>TEXT(E15,0)</f>
        <v>2000</v>
      </c>
      <c r="AA15" t="str">
        <f>CONCATENATE("[""VXP""] = ",REPT(" ",4-LEN(Z15)),TEXT(Z15,"0"),"; ")</f>
        <v xml:space="preserve">["VXP"] = 2000; </v>
      </c>
      <c r="AB15" t="str">
        <f>TEXT(G15,0)</f>
        <v>10</v>
      </c>
      <c r="AC15" t="str">
        <f>CONCATENATE("[""LP""] = ",REPT(" ",2-LEN(AB15)),TEXT(AB15,"0"),"; ")</f>
        <v xml:space="preserve">["LP"] = 10; </v>
      </c>
      <c r="AD15" t="str">
        <f>TEXT(H15,0)</f>
        <v>700</v>
      </c>
      <c r="AE15" t="str">
        <f>CONCATENATE("[""REP""] = ",REPT(" ",4-LEN(AD15)),TEXT(AD15,"0"),"; ")</f>
        <v xml:space="preserve">["REP"] =  700; </v>
      </c>
      <c r="AF15">
        <f>VLOOKUP(I15,Faction!A$2:B$84,2,FALSE)</f>
        <v>11</v>
      </c>
      <c r="AG15" t="str">
        <f t="shared" si="20"/>
        <v xml:space="preserve">["FACTION"] = 11; </v>
      </c>
      <c r="AH15" t="str">
        <f>CONCATENATE("[""TIER""] = ",TEXT(L15,"0"),"; ")</f>
        <v xml:space="preserve">["TIER"] = 1; </v>
      </c>
      <c r="AI15" t="str">
        <f t="shared" si="22"/>
        <v xml:space="preserve">["MIN_LVL"] = "40"; </v>
      </c>
      <c r="AJ15" t="str">
        <f>CONCATENATE("[""NAME""] = { [""EN""] = """,C15,"""; }; ")</f>
        <v xml:space="preserve">["NAME"] = { ["EN"] = "Half-orc Slayer (Advanced)"; }; </v>
      </c>
      <c r="AK15" t="str">
        <f>CONCATENATE("[""LORE""] = { [""EN""] = """,K15,"""; }; ")</f>
        <v xml:space="preserve">["LORE"] = { ["EN"] = "Defeat many half-orcs in Eregion."; }; </v>
      </c>
      <c r="AL15" t="str">
        <f>CONCATENATE("[""SUMMARY""] = { [""EN""] = """,J15,"""; }; ")</f>
        <v xml:space="preserve">["SUMMARY"] = { ["EN"] = "Defeat 180 Half-orcs in Eregion"; }; </v>
      </c>
      <c r="AM15" t="str">
        <f>IF(LEN(F15)&gt;0,CONCATENATE("[""TITLE""] = { [""EN""] = """,F15,"""; }; "),"")</f>
        <v/>
      </c>
      <c r="AN15" t="str">
        <f t="shared" si="27"/>
        <v>};</v>
      </c>
    </row>
    <row r="16" spans="1:40" x14ac:dyDescent="0.25">
      <c r="A16">
        <v>1879140614</v>
      </c>
      <c r="B16">
        <v>17</v>
      </c>
      <c r="C16" t="s">
        <v>693</v>
      </c>
      <c r="D16" t="s">
        <v>33</v>
      </c>
      <c r="F16" t="s">
        <v>1581</v>
      </c>
      <c r="G16">
        <v>5</v>
      </c>
      <c r="H16">
        <v>500</v>
      </c>
      <c r="I16" t="s">
        <v>89</v>
      </c>
      <c r="J16" t="s">
        <v>694</v>
      </c>
      <c r="K16" t="s">
        <v>1140</v>
      </c>
      <c r="L16">
        <v>2</v>
      </c>
      <c r="M16">
        <v>40</v>
      </c>
      <c r="P16" t="str">
        <f t="shared" si="5"/>
        <v>[15] = {["ID"] = 1879140614; }; -- Half-orc Slayer</v>
      </c>
      <c r="Q16" s="1" t="str">
        <f t="shared" si="6"/>
        <v>[15] = {["ID"] = 1879140614; ["SAVE_INDEX"] = 17; ["TYPE"] = 4; ["VXP"] =    0; ["LP"] =  5; ["REP"] =  500; ["FACTION"] = 11; ["TIER"] = 2; ["MIN_LVL"] = "40"; ["NAME"] = { ["EN"] = "Half-orc Slayer"; }; ["LORE"] = { ["EN"] = "Defeat half-orcs in Eregion."; }; ["SUMMARY"] = { ["EN"] = "Defeat 90 Half-orcs in Eregion"; }; ["TITLE"] = { ["EN"] = "the Just"; }; };</v>
      </c>
      <c r="R16">
        <f t="shared" si="7"/>
        <v>15</v>
      </c>
      <c r="S16" t="str">
        <f t="shared" si="8"/>
        <v>[15] = {</v>
      </c>
      <c r="T16" t="str">
        <f t="shared" si="9"/>
        <v xml:space="preserve">["ID"] = 1879140614; </v>
      </c>
      <c r="U16" t="str">
        <f t="shared" si="10"/>
        <v xml:space="preserve">["ID"] = 1879140614; </v>
      </c>
      <c r="V16" t="str">
        <f t="shared" si="11"/>
        <v/>
      </c>
      <c r="W16" s="1" t="str">
        <f t="shared" si="12"/>
        <v xml:space="preserve">["SAVE_INDEX"] = 17; </v>
      </c>
      <c r="X16">
        <f>VLOOKUP(D16,Type!A$2:B$14,2,FALSE)</f>
        <v>4</v>
      </c>
      <c r="Y16" t="str">
        <f t="shared" si="13"/>
        <v xml:space="preserve">["TYPE"] = 4; </v>
      </c>
      <c r="Z16" t="str">
        <f t="shared" si="14"/>
        <v>0</v>
      </c>
      <c r="AA16" t="str">
        <f t="shared" si="15"/>
        <v xml:space="preserve">["VXP"] =    0; </v>
      </c>
      <c r="AB16" t="str">
        <f t="shared" si="16"/>
        <v>5</v>
      </c>
      <c r="AC16" t="str">
        <f t="shared" si="17"/>
        <v xml:space="preserve">["LP"] =  5; </v>
      </c>
      <c r="AD16" t="str">
        <f t="shared" si="18"/>
        <v>500</v>
      </c>
      <c r="AE16" t="str">
        <f t="shared" si="19"/>
        <v xml:space="preserve">["REP"] =  500; </v>
      </c>
      <c r="AF16">
        <f>VLOOKUP(I16,Faction!A$2:B$84,2,FALSE)</f>
        <v>11</v>
      </c>
      <c r="AG16" t="str">
        <f t="shared" si="20"/>
        <v xml:space="preserve">["FACTION"] = 11; </v>
      </c>
      <c r="AH16" t="str">
        <f t="shared" si="21"/>
        <v xml:space="preserve">["TIER"] = 2; </v>
      </c>
      <c r="AI16" t="str">
        <f t="shared" si="22"/>
        <v xml:space="preserve">["MIN_LVL"] = "40"; </v>
      </c>
      <c r="AJ16" t="str">
        <f t="shared" si="23"/>
        <v xml:space="preserve">["NAME"] = { ["EN"] = "Half-orc Slayer"; }; </v>
      </c>
      <c r="AK16" t="str">
        <f t="shared" si="24"/>
        <v xml:space="preserve">["LORE"] = { ["EN"] = "Defeat half-orcs in Eregion."; }; </v>
      </c>
      <c r="AL16" t="str">
        <f t="shared" si="25"/>
        <v xml:space="preserve">["SUMMARY"] = { ["EN"] = "Defeat 90 Half-orcs in Eregion"; }; </v>
      </c>
      <c r="AM16" t="str">
        <f t="shared" si="26"/>
        <v xml:space="preserve">["TITLE"] = { ["EN"] = "the Just"; }; </v>
      </c>
      <c r="AN16" t="str">
        <f t="shared" si="27"/>
        <v>};</v>
      </c>
    </row>
    <row r="17" spans="1:40" x14ac:dyDescent="0.25">
      <c r="A17">
        <v>1879140616</v>
      </c>
      <c r="B17">
        <v>22</v>
      </c>
      <c r="C17" t="s">
        <v>706</v>
      </c>
      <c r="D17" t="s">
        <v>33</v>
      </c>
      <c r="E17">
        <v>2000</v>
      </c>
      <c r="F17" t="s">
        <v>707</v>
      </c>
      <c r="G17">
        <v>5</v>
      </c>
      <c r="H17">
        <v>700</v>
      </c>
      <c r="I17" t="s">
        <v>89</v>
      </c>
      <c r="J17" t="s">
        <v>708</v>
      </c>
      <c r="K17" t="s">
        <v>725</v>
      </c>
      <c r="L17">
        <v>1</v>
      </c>
      <c r="M17">
        <v>40</v>
      </c>
      <c r="P17" t="str">
        <f t="shared" si="5"/>
        <v>[16] = {["ID"] = 1879140616; }; -- Uruk-captains of Eregion</v>
      </c>
      <c r="Q17" s="1" t="str">
        <f>CONCATENATE(S17,T17,W17,Y17,AA17,AC17,AE17,AG17,AH17,AI17,AJ17,AK17,AL17,AM17,AN17)</f>
        <v>[16] = {["ID"] = 1879140616; ["SAVE_INDEX"] = 22; ["TYPE"] = 4; ["VXP"] = 2000; ["LP"] =  5; ["REP"] =  700; ["FACTION"] = 11; ["TIER"] = 1; ["MIN_LVL"] = "40"; ["NAME"] = { ["EN"] = "Uruk-captains of Eregion"; }; ["LORE"] = { ["EN"] = "Defeat the Uruk-leaders in Eregion."; }; ["SUMMARY"] = { ["EN"] = "Defeat 7 Uruk captains in Eregion"; }; ["TITLE"] = { ["EN"] = "Defender of Hollin"; }; };</v>
      </c>
      <c r="R17">
        <f t="shared" si="7"/>
        <v>16</v>
      </c>
      <c r="S17" t="str">
        <f>CONCATENATE(REPT(" ",2-LEN(R17)),"[",R17,"] = {")</f>
        <v>[16] = {</v>
      </c>
      <c r="T17" t="str">
        <f>IF(LEN(A17)&gt;0,CONCATENATE("[""ID""] = ",A17,"; "),"                     ")</f>
        <v xml:space="preserve">["ID"] = 1879140616; </v>
      </c>
      <c r="U17" t="str">
        <f t="shared" si="10"/>
        <v xml:space="preserve">["ID"] = 1879140616; </v>
      </c>
      <c r="V17" t="str">
        <f t="shared" si="11"/>
        <v/>
      </c>
      <c r="W17" s="1" t="str">
        <f>IF(LEN(B17)&gt;0,CONCATENATE("[""SAVE_INDEX""] = ",REPT(" ",2-LEN(B17)),B17,"; "),"")</f>
        <v xml:space="preserve">["SAVE_INDEX"] = 22; </v>
      </c>
      <c r="X17">
        <f>VLOOKUP(D17,Type!A$2:B$14,2,FALSE)</f>
        <v>4</v>
      </c>
      <c r="Y17" t="str">
        <f>CONCATENATE("[""TYPE""] = ",X17,"; ")</f>
        <v xml:space="preserve">["TYPE"] = 4; </v>
      </c>
      <c r="Z17" t="str">
        <f>TEXT(E17,0)</f>
        <v>2000</v>
      </c>
      <c r="AA17" t="str">
        <f>CONCATENATE("[""VXP""] = ",REPT(" ",4-LEN(Z17)),TEXT(Z17,"0"),"; ")</f>
        <v xml:space="preserve">["VXP"] = 2000; </v>
      </c>
      <c r="AB17" t="str">
        <f>TEXT(G17,0)</f>
        <v>5</v>
      </c>
      <c r="AC17" t="str">
        <f>CONCATENATE("[""LP""] = ",REPT(" ",2-LEN(AB17)),TEXT(AB17,"0"),"; ")</f>
        <v xml:space="preserve">["LP"] =  5; </v>
      </c>
      <c r="AD17" t="str">
        <f>TEXT(H17,0)</f>
        <v>700</v>
      </c>
      <c r="AE17" t="str">
        <f>CONCATENATE("[""REP""] = ",REPT(" ",4-LEN(AD17)),TEXT(AD17,"0"),"; ")</f>
        <v xml:space="preserve">["REP"] =  700; </v>
      </c>
      <c r="AF17">
        <f>VLOOKUP(I17,Faction!A$2:B$84,2,FALSE)</f>
        <v>11</v>
      </c>
      <c r="AG17" t="str">
        <f>CONCATENATE("[""FACTION""] = ",REPT(" ",2-LEN(AF17)),TEXT(AF17,"0"),"; ")</f>
        <v xml:space="preserve">["FACTION"] = 11; </v>
      </c>
      <c r="AH17" t="str">
        <f>CONCATENATE("[""TIER""] = ",TEXT(L17,"0"),"; ")</f>
        <v xml:space="preserve">["TIER"] = 1; </v>
      </c>
      <c r="AI17" t="str">
        <f>IF(LEN(M17)&gt;0,CONCATENATE("[""MIN_LVL""] = ",REPT(" ",2-LEN(M17)),"""",M17,"""; "),"                    ")</f>
        <v xml:space="preserve">["MIN_LVL"] = "40"; </v>
      </c>
      <c r="AJ17" t="str">
        <f>CONCATENATE("[""NAME""] = { [""EN""] = """,C17,"""; }; ")</f>
        <v xml:space="preserve">["NAME"] = { ["EN"] = "Uruk-captains of Eregion"; }; </v>
      </c>
      <c r="AK17" t="str">
        <f>CONCATENATE("[""LORE""] = { [""EN""] = """,K17,"""; }; ")</f>
        <v xml:space="preserve">["LORE"] = { ["EN"] = "Defeat the Uruk-leaders in Eregion."; }; </v>
      </c>
      <c r="AL17" t="str">
        <f>CONCATENATE("[""SUMMARY""] = { [""EN""] = """,J17,"""; }; ")</f>
        <v xml:space="preserve">["SUMMARY"] = { ["EN"] = "Defeat 7 Uruk captains in Eregion"; }; </v>
      </c>
      <c r="AM17" t="str">
        <f>IF(LEN(F17)&gt;0,CONCATENATE("[""TITLE""] = { [""EN""] = """,F17,"""; }; "),"")</f>
        <v xml:space="preserve">["TITLE"] = { ["EN"] = "Defender of Hollin"; }; </v>
      </c>
      <c r="AN17" t="str">
        <f t="shared" si="27"/>
        <v>};</v>
      </c>
    </row>
    <row r="18" spans="1:40" x14ac:dyDescent="0.25">
      <c r="A18">
        <v>1879140618</v>
      </c>
      <c r="B18">
        <v>18</v>
      </c>
      <c r="C18" t="s">
        <v>700</v>
      </c>
      <c r="D18" t="s">
        <v>33</v>
      </c>
      <c r="E18">
        <v>2000</v>
      </c>
      <c r="G18">
        <v>10</v>
      </c>
      <c r="H18">
        <v>700</v>
      </c>
      <c r="I18" t="s">
        <v>89</v>
      </c>
      <c r="J18" t="s">
        <v>701</v>
      </c>
      <c r="K18" t="s">
        <v>722</v>
      </c>
      <c r="L18">
        <v>1</v>
      </c>
      <c r="M18">
        <v>40</v>
      </c>
      <c r="P18" t="str">
        <f t="shared" si="5"/>
        <v>[17] = {["ID"] = 1879140618; }; -- Lizard and Crawler-slayer (Advanced)</v>
      </c>
      <c r="Q18" s="1" t="str">
        <f>CONCATENATE(S18,T18,W18,Y18,AA18,AC18,AE18,AG18,AH18,AI18,AJ18,AK18,AL18,AM18,AN18)</f>
        <v>[17] = {["ID"] = 1879140618; ["SAVE_INDEX"] = 18; ["TYPE"] = 4; ["VXP"] = 2000; ["LP"] = 10; ["REP"] =  700; ["FACTION"] = 11; ["TIER"] = 1; ["MIN_LVL"] = "40"; ["NAME"] = { ["EN"] = "Lizard and Crawler-slayer (Advanced)"; }; ["LORE"] = { ["EN"] = "Defeat many lizards and crawlers in Eregion."; }; ["SUMMARY"] = { ["EN"] = "Defeat 180 Lizards or Crawlers in Eregion"; }; };</v>
      </c>
      <c r="R18">
        <f t="shared" si="7"/>
        <v>17</v>
      </c>
      <c r="S18" t="str">
        <f>CONCATENATE(REPT(" ",2-LEN(R18)),"[",R18,"] = {")</f>
        <v>[17] = {</v>
      </c>
      <c r="T18" t="str">
        <f>IF(LEN(A18)&gt;0,CONCATENATE("[""ID""] = ",A18,"; "),"                     ")</f>
        <v xml:space="preserve">["ID"] = 1879140618; </v>
      </c>
      <c r="U18" t="str">
        <f t="shared" si="10"/>
        <v xml:space="preserve">["ID"] = 1879140618; </v>
      </c>
      <c r="V18" t="str">
        <f t="shared" si="11"/>
        <v/>
      </c>
      <c r="W18" s="1" t="str">
        <f t="shared" si="12"/>
        <v xml:space="preserve">["SAVE_INDEX"] = 18; </v>
      </c>
      <c r="X18">
        <f>VLOOKUP(D18,Type!A$2:B$14,2,FALSE)</f>
        <v>4</v>
      </c>
      <c r="Y18" t="str">
        <f>CONCATENATE("[""TYPE""] = ",X18,"; ")</f>
        <v xml:space="preserve">["TYPE"] = 4; </v>
      </c>
      <c r="Z18" t="str">
        <f>TEXT(E18,0)</f>
        <v>2000</v>
      </c>
      <c r="AA18" t="str">
        <f>CONCATENATE("[""VXP""] = ",REPT(" ",4-LEN(Z18)),TEXT(Z18,"0"),"; ")</f>
        <v xml:space="preserve">["VXP"] = 2000; </v>
      </c>
      <c r="AB18" t="str">
        <f>TEXT(G18,0)</f>
        <v>10</v>
      </c>
      <c r="AC18" t="str">
        <f>CONCATENATE("[""LP""] = ",REPT(" ",2-LEN(AB18)),TEXT(AB18,"0"),"; ")</f>
        <v xml:space="preserve">["LP"] = 10; </v>
      </c>
      <c r="AD18" t="str">
        <f>TEXT(H18,0)</f>
        <v>700</v>
      </c>
      <c r="AE18" t="str">
        <f>CONCATENATE("[""REP""] = ",REPT(" ",4-LEN(AD18)),TEXT(AD18,"0"),"; ")</f>
        <v xml:space="preserve">["REP"] =  700; </v>
      </c>
      <c r="AF18">
        <f>VLOOKUP(I18,Faction!A$2:B$84,2,FALSE)</f>
        <v>11</v>
      </c>
      <c r="AG18" t="str">
        <f t="shared" si="20"/>
        <v xml:space="preserve">["FACTION"] = 11; </v>
      </c>
      <c r="AH18" t="str">
        <f>CONCATENATE("[""TIER""] = ",TEXT(L18,"0"),"; ")</f>
        <v xml:space="preserve">["TIER"] = 1; </v>
      </c>
      <c r="AI18" t="str">
        <f t="shared" si="22"/>
        <v xml:space="preserve">["MIN_LVL"] = "40"; </v>
      </c>
      <c r="AJ18" t="str">
        <f>CONCATENATE("[""NAME""] = { [""EN""] = """,C18,"""; }; ")</f>
        <v xml:space="preserve">["NAME"] = { ["EN"] = "Lizard and Crawler-slayer (Advanced)"; }; </v>
      </c>
      <c r="AK18" t="str">
        <f>CONCATENATE("[""LORE""] = { [""EN""] = """,K18,"""; }; ")</f>
        <v xml:space="preserve">["LORE"] = { ["EN"] = "Defeat many lizards and crawlers in Eregion."; }; </v>
      </c>
      <c r="AL18" t="str">
        <f>CONCATENATE("[""SUMMARY""] = { [""EN""] = """,J18,"""; }; ")</f>
        <v xml:space="preserve">["SUMMARY"] = { ["EN"] = "Defeat 180 Lizards or Crawlers in Eregion"; }; </v>
      </c>
      <c r="AM18" t="str">
        <f>IF(LEN(F18)&gt;0,CONCATENATE("[""TITLE""] = { [""EN""] = """,F18,"""; }; "),"")</f>
        <v/>
      </c>
      <c r="AN18" t="str">
        <f t="shared" si="27"/>
        <v>};</v>
      </c>
    </row>
    <row r="19" spans="1:40" x14ac:dyDescent="0.25">
      <c r="A19">
        <v>1879140617</v>
      </c>
      <c r="B19">
        <v>19</v>
      </c>
      <c r="C19" t="s">
        <v>697</v>
      </c>
      <c r="D19" t="s">
        <v>33</v>
      </c>
      <c r="F19" t="s">
        <v>698</v>
      </c>
      <c r="G19">
        <v>5</v>
      </c>
      <c r="H19">
        <v>500</v>
      </c>
      <c r="I19" t="s">
        <v>89</v>
      </c>
      <c r="J19" t="s">
        <v>699</v>
      </c>
      <c r="K19" t="s">
        <v>1141</v>
      </c>
      <c r="L19">
        <v>2</v>
      </c>
      <c r="M19">
        <v>40</v>
      </c>
      <c r="P19" t="str">
        <f t="shared" si="5"/>
        <v>[18] = {["ID"] = 1879140617; }; -- Lizard and Crawler-slayer</v>
      </c>
      <c r="Q19" s="1" t="str">
        <f t="shared" si="6"/>
        <v>[18] = {["ID"] = 1879140617; ["SAVE_INDEX"] = 19; ["TYPE"] = 4; ["VXP"] =    0; ["LP"] =  5; ["REP"] =  500; ["FACTION"] = 11; ["TIER"] = 2; ["MIN_LVL"] = "40"; ["NAME"] = { ["EN"] = "Lizard and Crawler-slayer"; }; ["LORE"] = { ["EN"] = "Defeat lizards and crawlers in Eregion."; }; ["SUMMARY"] = { ["EN"] = "Defeat 90 Lizards or Crawlers in Eregion"; }; ["TITLE"] = { ["EN"] = "Vermin-bane"; }; };</v>
      </c>
      <c r="R19">
        <f t="shared" si="7"/>
        <v>18</v>
      </c>
      <c r="S19" t="str">
        <f t="shared" si="8"/>
        <v>[18] = {</v>
      </c>
      <c r="T19" t="str">
        <f t="shared" si="9"/>
        <v xml:space="preserve">["ID"] = 1879140617; </v>
      </c>
      <c r="U19" t="str">
        <f t="shared" si="10"/>
        <v xml:space="preserve">["ID"] = 1879140617; </v>
      </c>
      <c r="V19" t="str">
        <f t="shared" si="11"/>
        <v/>
      </c>
      <c r="W19" s="1" t="str">
        <f t="shared" si="12"/>
        <v xml:space="preserve">["SAVE_INDEX"] = 19; </v>
      </c>
      <c r="X19">
        <f>VLOOKUP(D19,Type!A$2:B$14,2,FALSE)</f>
        <v>4</v>
      </c>
      <c r="Y19" t="str">
        <f t="shared" si="13"/>
        <v xml:space="preserve">["TYPE"] = 4; </v>
      </c>
      <c r="Z19" t="str">
        <f t="shared" si="14"/>
        <v>0</v>
      </c>
      <c r="AA19" t="str">
        <f t="shared" si="15"/>
        <v xml:space="preserve">["VXP"] =    0; </v>
      </c>
      <c r="AB19" t="str">
        <f t="shared" si="16"/>
        <v>5</v>
      </c>
      <c r="AC19" t="str">
        <f t="shared" si="17"/>
        <v xml:space="preserve">["LP"] =  5; </v>
      </c>
      <c r="AD19" t="str">
        <f t="shared" si="18"/>
        <v>500</v>
      </c>
      <c r="AE19" t="str">
        <f t="shared" si="19"/>
        <v xml:space="preserve">["REP"] =  500; </v>
      </c>
      <c r="AF19">
        <f>VLOOKUP(I19,Faction!A$2:B$84,2,FALSE)</f>
        <v>11</v>
      </c>
      <c r="AG19" t="str">
        <f t="shared" si="20"/>
        <v xml:space="preserve">["FACTION"] = 11; </v>
      </c>
      <c r="AH19" t="str">
        <f t="shared" si="21"/>
        <v xml:space="preserve">["TIER"] = 2; </v>
      </c>
      <c r="AI19" t="str">
        <f t="shared" si="22"/>
        <v xml:space="preserve">["MIN_LVL"] = "40"; </v>
      </c>
      <c r="AJ19" t="str">
        <f t="shared" si="23"/>
        <v xml:space="preserve">["NAME"] = { ["EN"] = "Lizard and Crawler-slayer"; }; </v>
      </c>
      <c r="AK19" t="str">
        <f t="shared" si="24"/>
        <v xml:space="preserve">["LORE"] = { ["EN"] = "Defeat lizards and crawlers in Eregion."; }; </v>
      </c>
      <c r="AL19" t="str">
        <f t="shared" si="25"/>
        <v xml:space="preserve">["SUMMARY"] = { ["EN"] = "Defeat 90 Lizards or Crawlers in Eregion"; }; </v>
      </c>
      <c r="AM19" t="str">
        <f t="shared" si="26"/>
        <v xml:space="preserve">["TITLE"] = { ["EN"] = "Vermin-bane"; }; </v>
      </c>
      <c r="AN19" t="str">
        <f t="shared" si="27"/>
        <v>};</v>
      </c>
    </row>
    <row r="20" spans="1:40" x14ac:dyDescent="0.25">
      <c r="A20">
        <v>1879140620</v>
      </c>
      <c r="B20">
        <v>20</v>
      </c>
      <c r="C20" t="s">
        <v>704</v>
      </c>
      <c r="D20" t="s">
        <v>33</v>
      </c>
      <c r="E20">
        <v>2000</v>
      </c>
      <c r="G20">
        <v>10</v>
      </c>
      <c r="H20">
        <v>700</v>
      </c>
      <c r="I20" t="s">
        <v>89</v>
      </c>
      <c r="J20" t="s">
        <v>705</v>
      </c>
      <c r="K20" t="s">
        <v>724</v>
      </c>
      <c r="L20">
        <v>1</v>
      </c>
      <c r="M20">
        <v>40</v>
      </c>
      <c r="P20" t="str">
        <f t="shared" si="5"/>
        <v>[19] = {["ID"] = 1879140620; }; -- Wolf and Warg-slayer (Advanced)</v>
      </c>
      <c r="Q20" s="1" t="str">
        <f>CONCATENATE(S20,T20,W20,Y20,AA20,AC20,AE20,AG20,AH20,AI20,AJ20,AK20,AL20,AM20,AN20)</f>
        <v>[19] = {["ID"] = 1879140620; ["SAVE_INDEX"] = 20; ["TYPE"] = 4; ["VXP"] = 2000; ["LP"] = 10; ["REP"] =  700; ["FACTION"] = 11; ["TIER"] = 1; ["MIN_LVL"] = "40"; ["NAME"] = { ["EN"] = "Wolf and Warg-slayer (Advanced)"; }; ["LORE"] = { ["EN"] = "Defeat many wolves and Wargs in Eregion."; }; ["SUMMARY"] = { ["EN"] = "Defeat 180 Wolves or Wargs in Eregion"; }; };</v>
      </c>
      <c r="R20">
        <f t="shared" si="7"/>
        <v>19</v>
      </c>
      <c r="S20" t="str">
        <f>CONCATENATE(REPT(" ",2-LEN(R20)),"[",R20,"] = {")</f>
        <v>[19] = {</v>
      </c>
      <c r="T20" t="str">
        <f>IF(LEN(A20)&gt;0,CONCATENATE("[""ID""] = ",A20,"; "),"                     ")</f>
        <v xml:space="preserve">["ID"] = 1879140620; </v>
      </c>
      <c r="U20" t="str">
        <f t="shared" si="10"/>
        <v xml:space="preserve">["ID"] = 1879140620; </v>
      </c>
      <c r="V20" t="str">
        <f t="shared" si="11"/>
        <v/>
      </c>
      <c r="W20" s="1" t="str">
        <f t="shared" si="12"/>
        <v xml:space="preserve">["SAVE_INDEX"] = 20; </v>
      </c>
      <c r="X20">
        <f>VLOOKUP(D20,Type!A$2:B$14,2,FALSE)</f>
        <v>4</v>
      </c>
      <c r="Y20" t="str">
        <f>CONCATENATE("[""TYPE""] = ",X20,"; ")</f>
        <v xml:space="preserve">["TYPE"] = 4; </v>
      </c>
      <c r="Z20" t="str">
        <f>TEXT(E20,0)</f>
        <v>2000</v>
      </c>
      <c r="AA20" t="str">
        <f>CONCATENATE("[""VXP""] = ",REPT(" ",4-LEN(Z20)),TEXT(Z20,"0"),"; ")</f>
        <v xml:space="preserve">["VXP"] = 2000; </v>
      </c>
      <c r="AB20" t="str">
        <f>TEXT(G20,0)</f>
        <v>10</v>
      </c>
      <c r="AC20" t="str">
        <f>CONCATENATE("[""LP""] = ",REPT(" ",2-LEN(AB20)),TEXT(AB20,"0"),"; ")</f>
        <v xml:space="preserve">["LP"] = 10; </v>
      </c>
      <c r="AD20" t="str">
        <f>TEXT(H20,0)</f>
        <v>700</v>
      </c>
      <c r="AE20" t="str">
        <f>CONCATENATE("[""REP""] = ",REPT(" ",4-LEN(AD20)),TEXT(AD20,"0"),"; ")</f>
        <v xml:space="preserve">["REP"] =  700; </v>
      </c>
      <c r="AF20">
        <f>VLOOKUP(I20,Faction!A$2:B$84,2,FALSE)</f>
        <v>11</v>
      </c>
      <c r="AG20" t="str">
        <f t="shared" si="20"/>
        <v xml:space="preserve">["FACTION"] = 11; </v>
      </c>
      <c r="AH20" t="str">
        <f>CONCATENATE("[""TIER""] = ",TEXT(L20,"0"),"; ")</f>
        <v xml:space="preserve">["TIER"] = 1; </v>
      </c>
      <c r="AI20" t="str">
        <f t="shared" si="22"/>
        <v xml:space="preserve">["MIN_LVL"] = "40"; </v>
      </c>
      <c r="AJ20" t="str">
        <f>CONCATENATE("[""NAME""] = { [""EN""] = """,C20,"""; }; ")</f>
        <v xml:space="preserve">["NAME"] = { ["EN"] = "Wolf and Warg-slayer (Advanced)"; }; </v>
      </c>
      <c r="AK20" t="str">
        <f>CONCATENATE("[""LORE""] = { [""EN""] = """,K20,"""; }; ")</f>
        <v xml:space="preserve">["LORE"] = { ["EN"] = "Defeat many wolves and Wargs in Eregion."; }; </v>
      </c>
      <c r="AL20" t="str">
        <f>CONCATENATE("[""SUMMARY""] = { [""EN""] = """,J20,"""; }; ")</f>
        <v xml:space="preserve">["SUMMARY"] = { ["EN"] = "Defeat 180 Wolves or Wargs in Eregion"; }; </v>
      </c>
      <c r="AM20" t="str">
        <f>IF(LEN(F20)&gt;0,CONCATENATE("[""TITLE""] = { [""EN""] = """,F20,"""; }; "),"")</f>
        <v/>
      </c>
      <c r="AN20" t="str">
        <f t="shared" si="27"/>
        <v>};</v>
      </c>
    </row>
    <row r="21" spans="1:40" x14ac:dyDescent="0.25">
      <c r="A21">
        <v>1879140619</v>
      </c>
      <c r="B21">
        <v>21</v>
      </c>
      <c r="C21" t="s">
        <v>702</v>
      </c>
      <c r="D21" t="s">
        <v>33</v>
      </c>
      <c r="F21" t="s">
        <v>637</v>
      </c>
      <c r="G21">
        <v>5</v>
      </c>
      <c r="H21">
        <v>500</v>
      </c>
      <c r="I21" t="s">
        <v>89</v>
      </c>
      <c r="J21" t="s">
        <v>703</v>
      </c>
      <c r="K21" t="s">
        <v>723</v>
      </c>
      <c r="L21">
        <v>2</v>
      </c>
      <c r="M21">
        <v>40</v>
      </c>
      <c r="P21" t="str">
        <f t="shared" si="5"/>
        <v>[20] = {["ID"] = 1879140619; }; -- Wolf and Warg-slayer</v>
      </c>
      <c r="Q21" s="1" t="str">
        <f t="shared" si="6"/>
        <v>[20] = {["ID"] = 1879140619; ["SAVE_INDEX"] = 21; ["TYPE"] = 4; ["VXP"] =    0; ["LP"] =  5; ["REP"] =  500; ["FACTION"] = 11; ["TIER"] = 2; ["MIN_LVL"] = "40"; ["NAME"] = { ["EN"] = "Wolf and Warg-slayer"; }; ["LORE"] = { ["EN"] = "Defeat wolves and Wargs in Eregion."; }; ["SUMMARY"] = { ["EN"] = "Defeat 90 Wolves or Wargs in Eregion"; }; ["TITLE"] = { ["EN"] = "Fang-breaker"; }; };</v>
      </c>
      <c r="R21">
        <f t="shared" si="7"/>
        <v>20</v>
      </c>
      <c r="S21" t="str">
        <f t="shared" si="8"/>
        <v>[20] = {</v>
      </c>
      <c r="T21" t="str">
        <f t="shared" si="9"/>
        <v xml:space="preserve">["ID"] = 1879140619; </v>
      </c>
      <c r="U21" t="str">
        <f t="shared" si="10"/>
        <v xml:space="preserve">["ID"] = 1879140619; </v>
      </c>
      <c r="V21" t="str">
        <f t="shared" si="11"/>
        <v/>
      </c>
      <c r="W21" s="1" t="str">
        <f t="shared" si="12"/>
        <v xml:space="preserve">["SAVE_INDEX"] = 21; </v>
      </c>
      <c r="X21">
        <f>VLOOKUP(D21,Type!A$2:B$14,2,FALSE)</f>
        <v>4</v>
      </c>
      <c r="Y21" t="str">
        <f t="shared" si="13"/>
        <v xml:space="preserve">["TYPE"] = 4; </v>
      </c>
      <c r="Z21" t="str">
        <f t="shared" si="14"/>
        <v>0</v>
      </c>
      <c r="AA21" t="str">
        <f t="shared" si="15"/>
        <v xml:space="preserve">["VXP"] =    0; </v>
      </c>
      <c r="AB21" t="str">
        <f t="shared" si="16"/>
        <v>5</v>
      </c>
      <c r="AC21" t="str">
        <f t="shared" si="17"/>
        <v xml:space="preserve">["LP"] =  5; </v>
      </c>
      <c r="AD21" t="str">
        <f t="shared" si="18"/>
        <v>500</v>
      </c>
      <c r="AE21" t="str">
        <f t="shared" si="19"/>
        <v xml:space="preserve">["REP"] =  500; </v>
      </c>
      <c r="AF21">
        <f>VLOOKUP(I21,Faction!A$2:B$84,2,FALSE)</f>
        <v>11</v>
      </c>
      <c r="AG21" t="str">
        <f t="shared" si="20"/>
        <v xml:space="preserve">["FACTION"] = 11; </v>
      </c>
      <c r="AH21" t="str">
        <f t="shared" si="21"/>
        <v xml:space="preserve">["TIER"] = 2; </v>
      </c>
      <c r="AI21" t="str">
        <f t="shared" si="22"/>
        <v xml:space="preserve">["MIN_LVL"] = "40"; </v>
      </c>
      <c r="AJ21" t="str">
        <f t="shared" si="23"/>
        <v xml:space="preserve">["NAME"] = { ["EN"] = "Wolf and Warg-slayer"; }; </v>
      </c>
      <c r="AK21" t="str">
        <f t="shared" si="24"/>
        <v xml:space="preserve">["LORE"] = { ["EN"] = "Defeat wolves and Wargs in Eregion."; }; </v>
      </c>
      <c r="AL21" t="str">
        <f t="shared" si="25"/>
        <v xml:space="preserve">["SUMMARY"] = { ["EN"] = "Defeat 90 Wolves or Wargs in Eregion"; }; </v>
      </c>
      <c r="AM21" t="str">
        <f t="shared" si="26"/>
        <v xml:space="preserve">["TITLE"] = { ["EN"] = "Fang-breaker"; }; </v>
      </c>
      <c r="AN21" t="str">
        <f t="shared" si="27"/>
        <v>};</v>
      </c>
    </row>
    <row r="22" spans="1:40" x14ac:dyDescent="0.25">
      <c r="A22">
        <v>1879145445</v>
      </c>
      <c r="B22">
        <v>5</v>
      </c>
      <c r="C22" t="s">
        <v>670</v>
      </c>
      <c r="D22" t="s">
        <v>17</v>
      </c>
      <c r="F22" t="s">
        <v>670</v>
      </c>
      <c r="G22">
        <v>5</v>
      </c>
      <c r="H22">
        <v>500</v>
      </c>
      <c r="I22" t="s">
        <v>89</v>
      </c>
      <c r="J22" t="s">
        <v>671</v>
      </c>
      <c r="K22" t="s">
        <v>713</v>
      </c>
      <c r="L22">
        <v>0</v>
      </c>
      <c r="P22" t="str">
        <f t="shared" si="5"/>
        <v>[21] = {["ID"] = 1879145445; }; -- Ridge-racer</v>
      </c>
      <c r="Q22" s="1" t="str">
        <f t="shared" si="6"/>
        <v>[21] = {["ID"] = 1879145445; ["SAVE_INDEX"] =  5; ["TYPE"] = 3; ["VXP"] =    0; ["LP"] =  5; ["REP"] =  500; ["FACTION"] = 11; ["TIER"] = 0;                     ["NAME"] = { ["EN"] = "Ridge-racer"; }; ["LORE"] = { ["EN"] = "You have traversed the treacherous lengths of the Hollin Ridge and earned the title Ridge-racer in recognition of your agility."; }; ["SUMMARY"] = { ["EN"] = "Find and run the Hollin ridge"; }; ["TITLE"] = { ["EN"] = "Ridge-racer"; }; };</v>
      </c>
      <c r="R22">
        <f t="shared" si="7"/>
        <v>21</v>
      </c>
      <c r="S22" t="str">
        <f t="shared" si="8"/>
        <v>[21] = {</v>
      </c>
      <c r="T22" t="str">
        <f t="shared" si="9"/>
        <v xml:space="preserve">["ID"] = 1879145445; </v>
      </c>
      <c r="U22" t="str">
        <f t="shared" si="10"/>
        <v xml:space="preserve">["ID"] = 1879145445; </v>
      </c>
      <c r="V22" t="str">
        <f t="shared" si="11"/>
        <v/>
      </c>
      <c r="W22" s="1" t="str">
        <f t="shared" si="12"/>
        <v xml:space="preserve">["SAVE_INDEX"] =  5; </v>
      </c>
      <c r="X22">
        <f>VLOOKUP(D22,Type!A$2:B$14,2,FALSE)</f>
        <v>3</v>
      </c>
      <c r="Y22" t="str">
        <f t="shared" si="13"/>
        <v xml:space="preserve">["TYPE"] = 3; </v>
      </c>
      <c r="Z22" t="str">
        <f t="shared" si="14"/>
        <v>0</v>
      </c>
      <c r="AA22" t="str">
        <f t="shared" si="15"/>
        <v xml:space="preserve">["VXP"] =    0; </v>
      </c>
      <c r="AB22" t="str">
        <f t="shared" si="16"/>
        <v>5</v>
      </c>
      <c r="AC22" t="str">
        <f t="shared" si="17"/>
        <v xml:space="preserve">["LP"] =  5; </v>
      </c>
      <c r="AD22" t="str">
        <f t="shared" si="18"/>
        <v>500</v>
      </c>
      <c r="AE22" t="str">
        <f t="shared" si="19"/>
        <v xml:space="preserve">["REP"] =  500; </v>
      </c>
      <c r="AF22">
        <f>VLOOKUP(I22,Faction!A$2:B$84,2,FALSE)</f>
        <v>11</v>
      </c>
      <c r="AG22" t="str">
        <f t="shared" si="20"/>
        <v xml:space="preserve">["FACTION"] = 11; </v>
      </c>
      <c r="AH22" t="str">
        <f t="shared" si="21"/>
        <v xml:space="preserve">["TIER"] = 0; </v>
      </c>
      <c r="AI22" t="str">
        <f t="shared" si="22"/>
        <v xml:space="preserve">                    </v>
      </c>
      <c r="AJ22" t="str">
        <f t="shared" si="23"/>
        <v xml:space="preserve">["NAME"] = { ["EN"] = "Ridge-racer"; }; </v>
      </c>
      <c r="AK22" t="str">
        <f t="shared" si="24"/>
        <v xml:space="preserve">["LORE"] = { ["EN"] = "You have traversed the treacherous lengths of the Hollin Ridge and earned the title Ridge-racer in recognition of your agility."; }; </v>
      </c>
      <c r="AL22" t="str">
        <f t="shared" si="25"/>
        <v xml:space="preserve">["SUMMARY"] = { ["EN"] = "Find and run the Hollin ridge"; }; </v>
      </c>
      <c r="AM22" t="str">
        <f t="shared" si="26"/>
        <v xml:space="preserve">["TITLE"] = { ["EN"] = "Ridge-racer"; }; </v>
      </c>
      <c r="AN22" t="str">
        <f t="shared" si="27"/>
        <v>};</v>
      </c>
    </row>
    <row r="23" spans="1:40" x14ac:dyDescent="0.25">
      <c r="A23">
        <v>1879186733</v>
      </c>
      <c r="B23">
        <v>6</v>
      </c>
      <c r="C23" t="s">
        <v>672</v>
      </c>
      <c r="D23" t="s">
        <v>17</v>
      </c>
      <c r="F23" t="s">
        <v>1582</v>
      </c>
      <c r="G23">
        <v>5</v>
      </c>
      <c r="I23" t="s">
        <v>80</v>
      </c>
      <c r="J23" t="s">
        <v>673</v>
      </c>
      <c r="K23" t="s">
        <v>714</v>
      </c>
      <c r="L23">
        <v>0</v>
      </c>
      <c r="P23" t="str">
        <f t="shared" si="5"/>
        <v>[22] = {["ID"] = 1879186733; }; -- Exploration from Top to Bottom</v>
      </c>
      <c r="Q23" s="1" t="str">
        <f t="shared" si="6"/>
        <v>[22] = {["ID"] = 1879186733; ["SAVE_INDEX"] =  6; ["TYPE"] = 3; ["VXP"] =    0; ["LP"] =  5; ["REP"] =    0; ["FACTION"] =  1; ["TIER"] = 0;                     ["NAME"] = { ["EN"] = "Exploration from Top to Bottom"; }; ["LORE"] = { ["EN"] = "The ruins of Minas Elendúr in Eregion and their under-cellars of Delotham have gone unexplored for long years since they were abandoned."; }; ["SUMMARY"] = { ["EN"] = "Completely explore Minas Elendur and Delotham"; }; ["TITLE"] = { ["EN"] = "the Thorough"; }; };</v>
      </c>
      <c r="R23">
        <f t="shared" si="7"/>
        <v>22</v>
      </c>
      <c r="S23" t="str">
        <f t="shared" si="8"/>
        <v>[22] = {</v>
      </c>
      <c r="T23" t="str">
        <f t="shared" si="9"/>
        <v xml:space="preserve">["ID"] = 1879186733; </v>
      </c>
      <c r="U23" t="str">
        <f t="shared" si="10"/>
        <v xml:space="preserve">["ID"] = 1879186733; </v>
      </c>
      <c r="V23" t="str">
        <f t="shared" si="11"/>
        <v/>
      </c>
      <c r="W23" s="1" t="str">
        <f t="shared" si="12"/>
        <v xml:space="preserve">["SAVE_INDEX"] =  6; </v>
      </c>
      <c r="X23">
        <f>VLOOKUP(D23,Type!A$2:B$14,2,FALSE)</f>
        <v>3</v>
      </c>
      <c r="Y23" t="str">
        <f t="shared" si="13"/>
        <v xml:space="preserve">["TYPE"] = 3; </v>
      </c>
      <c r="Z23" t="str">
        <f t="shared" si="14"/>
        <v>0</v>
      </c>
      <c r="AA23" t="str">
        <f t="shared" si="15"/>
        <v xml:space="preserve">["VXP"] =    0; </v>
      </c>
      <c r="AB23" t="str">
        <f t="shared" si="16"/>
        <v>5</v>
      </c>
      <c r="AC23" t="str">
        <f t="shared" si="17"/>
        <v xml:space="preserve">["LP"] =  5; </v>
      </c>
      <c r="AD23" t="str">
        <f t="shared" si="18"/>
        <v>0</v>
      </c>
      <c r="AE23" t="str">
        <f t="shared" si="19"/>
        <v xml:space="preserve">["REP"] =    0; </v>
      </c>
      <c r="AF23">
        <f>VLOOKUP(I23,Faction!A$2:B$84,2,FALSE)</f>
        <v>1</v>
      </c>
      <c r="AG23" t="str">
        <f t="shared" si="20"/>
        <v xml:space="preserve">["FACTION"] =  1; </v>
      </c>
      <c r="AH23" t="str">
        <f t="shared" si="21"/>
        <v xml:space="preserve">["TIER"] = 0; </v>
      </c>
      <c r="AI23" t="str">
        <f t="shared" si="22"/>
        <v xml:space="preserve">                    </v>
      </c>
      <c r="AJ23" t="str">
        <f t="shared" si="23"/>
        <v xml:space="preserve">["NAME"] = { ["EN"] = "Exploration from Top to Bottom"; }; </v>
      </c>
      <c r="AK23" t="str">
        <f t="shared" si="24"/>
        <v xml:space="preserve">["LORE"] = { ["EN"] = "The ruins of Minas Elendúr in Eregion and their under-cellars of Delotham have gone unexplored for long years since they were abandoned."; }; </v>
      </c>
      <c r="AL23" t="str">
        <f t="shared" si="25"/>
        <v xml:space="preserve">["SUMMARY"] = { ["EN"] = "Completely explore Minas Elendur and Delotham"; }; </v>
      </c>
      <c r="AM23" t="str">
        <f t="shared" si="26"/>
        <v xml:space="preserve">["TITLE"] = { ["EN"] = "the Thorough"; }; </v>
      </c>
      <c r="AN23" t="str">
        <f t="shared" si="27"/>
        <v>};</v>
      </c>
    </row>
    <row r="24" spans="1:40" x14ac:dyDescent="0.25">
      <c r="W24" s="1" t="str">
        <f t="shared" ref="W24:W37" si="28">IF(LEN(B24)&gt;0,CONCATENATE("[""SAVE_INDEX""] = ",REPT(" ",3-LEN(B24)),B24,"; "),"")</f>
        <v/>
      </c>
    </row>
    <row r="25" spans="1:40" x14ac:dyDescent="0.25">
      <c r="W25" s="1" t="str">
        <f t="shared" si="28"/>
        <v/>
      </c>
    </row>
    <row r="26" spans="1:40" x14ac:dyDescent="0.25">
      <c r="W26" s="1" t="str">
        <f t="shared" si="28"/>
        <v/>
      </c>
    </row>
    <row r="27" spans="1:40" x14ac:dyDescent="0.25">
      <c r="W27" s="1" t="str">
        <f t="shared" si="28"/>
        <v/>
      </c>
    </row>
    <row r="28" spans="1:40" x14ac:dyDescent="0.25">
      <c r="W28" s="1" t="str">
        <f t="shared" si="28"/>
        <v/>
      </c>
    </row>
    <row r="29" spans="1:40" x14ac:dyDescent="0.25">
      <c r="W29" s="1" t="str">
        <f t="shared" si="28"/>
        <v/>
      </c>
    </row>
    <row r="30" spans="1:40" x14ac:dyDescent="0.25">
      <c r="W30" s="1" t="str">
        <f t="shared" si="28"/>
        <v/>
      </c>
    </row>
    <row r="31" spans="1:40" x14ac:dyDescent="0.25">
      <c r="W31" s="1" t="str">
        <f t="shared" si="28"/>
        <v/>
      </c>
    </row>
    <row r="32" spans="1:40" x14ac:dyDescent="0.25">
      <c r="W32" s="1" t="str">
        <f t="shared" si="28"/>
        <v/>
      </c>
    </row>
    <row r="33" spans="23:23" x14ac:dyDescent="0.25">
      <c r="W33" s="1" t="str">
        <f t="shared" si="28"/>
        <v/>
      </c>
    </row>
    <row r="34" spans="23:23" x14ac:dyDescent="0.25">
      <c r="W34" s="1" t="str">
        <f t="shared" si="28"/>
        <v/>
      </c>
    </row>
    <row r="35" spans="23:23" x14ac:dyDescent="0.25">
      <c r="W35" s="1" t="str">
        <f t="shared" si="28"/>
        <v/>
      </c>
    </row>
    <row r="36" spans="23:23" x14ac:dyDescent="0.25">
      <c r="W36" s="1" t="str">
        <f t="shared" si="28"/>
        <v/>
      </c>
    </row>
    <row r="37" spans="23:23" x14ac:dyDescent="0.25">
      <c r="W37" s="1" t="str">
        <f t="shared" si="28"/>
        <v/>
      </c>
    </row>
    <row r="38" spans="23:23" x14ac:dyDescent="0.25">
      <c r="W38" s="1"/>
    </row>
    <row r="39" spans="23:23" x14ac:dyDescent="0.25">
      <c r="W39" s="1"/>
    </row>
    <row r="40" spans="23:23" x14ac:dyDescent="0.25">
      <c r="W40" s="1"/>
    </row>
    <row r="41" spans="23:23" x14ac:dyDescent="0.25">
      <c r="W41" s="1"/>
    </row>
    <row r="42" spans="23:23" x14ac:dyDescent="0.25">
      <c r="W42" s="1"/>
    </row>
    <row r="43" spans="23:23" x14ac:dyDescent="0.25">
      <c r="W43" s="1"/>
    </row>
    <row r="44" spans="23:23" x14ac:dyDescent="0.25">
      <c r="W44" s="1"/>
    </row>
    <row r="45" spans="23:23" x14ac:dyDescent="0.25">
      <c r="W45" s="1"/>
    </row>
    <row r="46" spans="23:23" x14ac:dyDescent="0.25">
      <c r="W46" s="1"/>
    </row>
    <row r="47" spans="23:23" x14ac:dyDescent="0.25">
      <c r="W47" s="1"/>
    </row>
    <row r="48" spans="23:23" x14ac:dyDescent="0.25">
      <c r="W48" s="1"/>
    </row>
    <row r="49" spans="23:23" x14ac:dyDescent="0.25">
      <c r="W49" s="1"/>
    </row>
    <row r="50" spans="23:23" x14ac:dyDescent="0.25">
      <c r="W50" s="1"/>
    </row>
    <row r="51" spans="23:23" x14ac:dyDescent="0.25">
      <c r="W51" s="1"/>
    </row>
    <row r="52" spans="23:23" x14ac:dyDescent="0.25">
      <c r="W52" s="1"/>
    </row>
    <row r="53" spans="23:23" x14ac:dyDescent="0.25">
      <c r="W53" s="1"/>
    </row>
    <row r="54" spans="23:23" x14ac:dyDescent="0.25">
      <c r="W54" s="1"/>
    </row>
    <row r="55" spans="23:23" x14ac:dyDescent="0.25">
      <c r="W55" s="1"/>
    </row>
    <row r="56" spans="23:23" x14ac:dyDescent="0.25">
      <c r="W56" s="1"/>
    </row>
    <row r="57" spans="23:23" x14ac:dyDescent="0.25">
      <c r="W57" s="1"/>
    </row>
    <row r="58" spans="23:23" x14ac:dyDescent="0.25">
      <c r="W58" s="1"/>
    </row>
    <row r="59" spans="23:23" x14ac:dyDescent="0.25">
      <c r="W59" s="1"/>
    </row>
    <row r="60" spans="23:23" x14ac:dyDescent="0.25">
      <c r="W60" s="1"/>
    </row>
    <row r="61" spans="23:23" x14ac:dyDescent="0.25">
      <c r="W61" s="1"/>
    </row>
    <row r="62" spans="23:23" x14ac:dyDescent="0.25">
      <c r="W62" s="1"/>
    </row>
    <row r="63" spans="23:23" x14ac:dyDescent="0.25">
      <c r="W63" s="1"/>
    </row>
    <row r="64" spans="23:23" x14ac:dyDescent="0.25">
      <c r="W64" s="1"/>
    </row>
    <row r="65" spans="23:23" x14ac:dyDescent="0.25">
      <c r="W65" s="1"/>
    </row>
    <row r="66" spans="23:23" x14ac:dyDescent="0.25">
      <c r="W66" s="1"/>
    </row>
    <row r="67" spans="23:23" x14ac:dyDescent="0.25">
      <c r="W67" s="1"/>
    </row>
    <row r="68" spans="23:23" x14ac:dyDescent="0.25">
      <c r="W68" s="1"/>
    </row>
    <row r="69" spans="23:23" x14ac:dyDescent="0.25">
      <c r="W69" s="1"/>
    </row>
    <row r="70" spans="23:23" x14ac:dyDescent="0.25">
      <c r="W70" s="1"/>
    </row>
    <row r="71" spans="23:23" x14ac:dyDescent="0.25">
      <c r="W71" s="1"/>
    </row>
    <row r="72" spans="23:23" x14ac:dyDescent="0.25">
      <c r="W72" s="1"/>
    </row>
    <row r="73" spans="23:23" x14ac:dyDescent="0.25">
      <c r="W73" s="1"/>
    </row>
    <row r="74" spans="23:23" x14ac:dyDescent="0.25">
      <c r="W74" s="1"/>
    </row>
    <row r="75" spans="23:23" x14ac:dyDescent="0.25">
      <c r="W75" s="1"/>
    </row>
    <row r="76" spans="23:23" x14ac:dyDescent="0.25">
      <c r="W76" s="1"/>
    </row>
    <row r="77" spans="23:23" x14ac:dyDescent="0.25">
      <c r="W77" s="1"/>
    </row>
    <row r="78" spans="23:23" x14ac:dyDescent="0.25">
      <c r="W78" s="1"/>
    </row>
    <row r="79" spans="23:23" x14ac:dyDescent="0.25">
      <c r="W79" s="1"/>
    </row>
    <row r="80" spans="23:23" x14ac:dyDescent="0.25">
      <c r="W80" s="1"/>
    </row>
    <row r="81" spans="23:23" x14ac:dyDescent="0.25">
      <c r="W81" s="1"/>
    </row>
    <row r="82" spans="23:23" x14ac:dyDescent="0.25">
      <c r="W82" s="1"/>
    </row>
    <row r="83" spans="23:23" x14ac:dyDescent="0.25">
      <c r="W83" s="1"/>
    </row>
    <row r="84" spans="23:23" x14ac:dyDescent="0.25">
      <c r="W84" s="1"/>
    </row>
    <row r="85" spans="23:23" x14ac:dyDescent="0.25">
      <c r="W85" s="1"/>
    </row>
    <row r="86" spans="23:23" x14ac:dyDescent="0.25">
      <c r="W86" s="1"/>
    </row>
    <row r="87" spans="23:23" x14ac:dyDescent="0.25">
      <c r="W87" s="1"/>
    </row>
    <row r="88" spans="23:23" x14ac:dyDescent="0.25">
      <c r="W88" s="1"/>
    </row>
    <row r="89" spans="23:23" x14ac:dyDescent="0.25">
      <c r="W89" s="1"/>
    </row>
    <row r="90" spans="23:23" x14ac:dyDescent="0.25">
      <c r="W90" s="1"/>
    </row>
    <row r="91" spans="23:23" x14ac:dyDescent="0.25">
      <c r="W91" s="1"/>
    </row>
    <row r="92" spans="23:23" x14ac:dyDescent="0.25">
      <c r="W92" s="1"/>
    </row>
    <row r="93" spans="23:23" x14ac:dyDescent="0.25">
      <c r="W93" s="1"/>
    </row>
    <row r="94" spans="23:23" x14ac:dyDescent="0.25">
      <c r="W94" s="1"/>
    </row>
    <row r="95" spans="23:23" x14ac:dyDescent="0.25">
      <c r="W95" s="1"/>
    </row>
    <row r="96" spans="23:23" x14ac:dyDescent="0.25">
      <c r="W96" s="1"/>
    </row>
    <row r="97" spans="23:23" x14ac:dyDescent="0.25">
      <c r="W97" s="1"/>
    </row>
    <row r="98" spans="23:23" x14ac:dyDescent="0.25">
      <c r="W98" s="1"/>
    </row>
    <row r="99" spans="23:23" x14ac:dyDescent="0.25">
      <c r="W99" s="1"/>
    </row>
    <row r="100" spans="23:23" x14ac:dyDescent="0.25">
      <c r="W100" s="1"/>
    </row>
    <row r="101" spans="23:23" x14ac:dyDescent="0.25">
      <c r="W101" s="1"/>
    </row>
    <row r="102" spans="23:23" x14ac:dyDescent="0.25">
      <c r="W102" s="1"/>
    </row>
    <row r="103" spans="23:23" x14ac:dyDescent="0.25">
      <c r="W103" s="1"/>
    </row>
    <row r="104" spans="23:23" x14ac:dyDescent="0.25">
      <c r="W104" s="1"/>
    </row>
    <row r="105" spans="23:23" x14ac:dyDescent="0.25">
      <c r="W105" s="1"/>
    </row>
    <row r="106" spans="23:23" x14ac:dyDescent="0.25">
      <c r="W106" s="1"/>
    </row>
    <row r="107" spans="23:23" x14ac:dyDescent="0.25">
      <c r="W107" s="1"/>
    </row>
    <row r="108" spans="23:23" x14ac:dyDescent="0.25">
      <c r="W108" s="1"/>
    </row>
    <row r="109" spans="23:23" x14ac:dyDescent="0.25">
      <c r="W109" s="1"/>
    </row>
    <row r="110" spans="23:23" x14ac:dyDescent="0.25">
      <c r="W110" s="1"/>
    </row>
    <row r="111" spans="23:23" x14ac:dyDescent="0.25">
      <c r="W111" s="1"/>
    </row>
    <row r="112" spans="23:23" x14ac:dyDescent="0.25">
      <c r="W112" s="1"/>
    </row>
    <row r="113" spans="23:23" x14ac:dyDescent="0.25">
      <c r="W113" s="1"/>
    </row>
    <row r="114" spans="23:23" x14ac:dyDescent="0.25">
      <c r="W114" s="1"/>
    </row>
    <row r="115" spans="23:23" x14ac:dyDescent="0.25">
      <c r="W115" s="1"/>
    </row>
    <row r="116" spans="23:23" x14ac:dyDescent="0.25">
      <c r="W116" s="1"/>
    </row>
    <row r="117" spans="23:23" x14ac:dyDescent="0.25">
      <c r="W117" s="1"/>
    </row>
    <row r="118" spans="23:23" x14ac:dyDescent="0.25">
      <c r="W118" s="1"/>
    </row>
    <row r="119" spans="23:23" x14ac:dyDescent="0.25">
      <c r="W119" s="1"/>
    </row>
    <row r="120" spans="23:23" x14ac:dyDescent="0.25">
      <c r="W120" s="1"/>
    </row>
    <row r="121" spans="23:23" x14ac:dyDescent="0.25">
      <c r="W121" s="1"/>
    </row>
    <row r="122" spans="23:23" x14ac:dyDescent="0.25">
      <c r="W122" s="1"/>
    </row>
    <row r="123" spans="23:23" x14ac:dyDescent="0.25">
      <c r="W123" s="1"/>
    </row>
    <row r="124" spans="23:23" x14ac:dyDescent="0.25">
      <c r="W124" s="1"/>
    </row>
    <row r="125" spans="23:23" x14ac:dyDescent="0.25">
      <c r="W125" s="1"/>
    </row>
    <row r="126" spans="23:23" x14ac:dyDescent="0.25">
      <c r="W126" s="1"/>
    </row>
    <row r="127" spans="23:23" x14ac:dyDescent="0.25">
      <c r="W127" s="1"/>
    </row>
    <row r="128" spans="23:23" x14ac:dyDescent="0.25">
      <c r="W128" s="1"/>
    </row>
    <row r="129" spans="23:23" x14ac:dyDescent="0.25">
      <c r="W129" s="1"/>
    </row>
    <row r="130" spans="23:23" x14ac:dyDescent="0.25">
      <c r="W130" s="1"/>
    </row>
    <row r="131" spans="23:23" x14ac:dyDescent="0.25">
      <c r="W131" s="1"/>
    </row>
    <row r="132" spans="23:23" x14ac:dyDescent="0.25">
      <c r="W132" s="1"/>
    </row>
    <row r="133" spans="23:23" x14ac:dyDescent="0.25">
      <c r="W133" s="1"/>
    </row>
    <row r="134" spans="23:23" x14ac:dyDescent="0.25">
      <c r="W134" s="1"/>
    </row>
    <row r="135" spans="23:23" x14ac:dyDescent="0.25">
      <c r="W135" s="1"/>
    </row>
    <row r="136" spans="23:23" x14ac:dyDescent="0.25">
      <c r="W136" s="1"/>
    </row>
    <row r="137" spans="23:23" x14ac:dyDescent="0.25">
      <c r="W137" s="1"/>
    </row>
    <row r="138" spans="23:23" x14ac:dyDescent="0.25">
      <c r="W138" s="1"/>
    </row>
    <row r="139" spans="23:23" x14ac:dyDescent="0.25">
      <c r="W139" s="1"/>
    </row>
    <row r="140" spans="23:23" x14ac:dyDescent="0.25">
      <c r="W140" s="1"/>
    </row>
    <row r="141" spans="23:23" x14ac:dyDescent="0.25">
      <c r="W141" s="1"/>
    </row>
    <row r="142" spans="23:23" x14ac:dyDescent="0.25">
      <c r="W142" s="1"/>
    </row>
    <row r="143" spans="23:23" x14ac:dyDescent="0.25">
      <c r="W143" s="1"/>
    </row>
    <row r="144" spans="23:23" x14ac:dyDescent="0.25">
      <c r="W144" s="1"/>
    </row>
    <row r="145" spans="23:23" x14ac:dyDescent="0.25">
      <c r="W145" s="1"/>
    </row>
    <row r="146" spans="23:23" x14ac:dyDescent="0.25">
      <c r="W146" s="1"/>
    </row>
    <row r="147" spans="23:23" x14ac:dyDescent="0.25">
      <c r="W147" s="1"/>
    </row>
    <row r="148" spans="23:23" x14ac:dyDescent="0.25">
      <c r="W148" s="1"/>
    </row>
    <row r="149" spans="23:23" x14ac:dyDescent="0.25">
      <c r="W149" s="1"/>
    </row>
    <row r="150" spans="23:23" x14ac:dyDescent="0.25">
      <c r="W150" s="1"/>
    </row>
    <row r="151" spans="23:23" x14ac:dyDescent="0.25">
      <c r="W151" s="1"/>
    </row>
    <row r="152" spans="23:23" x14ac:dyDescent="0.25">
      <c r="W152" s="1"/>
    </row>
    <row r="153" spans="23:23" x14ac:dyDescent="0.25">
      <c r="W153" s="1"/>
    </row>
    <row r="154" spans="23:23" x14ac:dyDescent="0.25">
      <c r="W154" s="1"/>
    </row>
    <row r="155" spans="23:23" x14ac:dyDescent="0.25">
      <c r="W155" s="1"/>
    </row>
    <row r="156" spans="23:23" x14ac:dyDescent="0.25">
      <c r="W156" s="1"/>
    </row>
    <row r="157" spans="23:23" x14ac:dyDescent="0.25">
      <c r="W157" s="1"/>
    </row>
    <row r="158" spans="23:23" x14ac:dyDescent="0.25">
      <c r="W158" s="1"/>
    </row>
    <row r="159" spans="23:23" x14ac:dyDescent="0.25">
      <c r="W159" s="1"/>
    </row>
    <row r="160" spans="23:23" x14ac:dyDescent="0.25">
      <c r="W160" s="1"/>
    </row>
    <row r="161" spans="23:23" x14ac:dyDescent="0.25">
      <c r="W161" s="1"/>
    </row>
    <row r="162" spans="23:23" x14ac:dyDescent="0.25">
      <c r="W162" s="1"/>
    </row>
    <row r="163" spans="23:23" x14ac:dyDescent="0.25">
      <c r="W163" s="1"/>
    </row>
    <row r="164" spans="23:23" x14ac:dyDescent="0.25">
      <c r="W164" s="1"/>
    </row>
    <row r="165" spans="23:23" x14ac:dyDescent="0.25">
      <c r="W165" s="1"/>
    </row>
    <row r="166" spans="23:23" x14ac:dyDescent="0.25">
      <c r="W166" s="1"/>
    </row>
    <row r="167" spans="23:23" x14ac:dyDescent="0.25">
      <c r="W167" s="1"/>
    </row>
    <row r="168" spans="23:23" x14ac:dyDescent="0.25">
      <c r="W168" s="1"/>
    </row>
    <row r="169" spans="23:23" x14ac:dyDescent="0.25">
      <c r="W169" s="1"/>
    </row>
    <row r="170" spans="23:23" x14ac:dyDescent="0.25">
      <c r="W170" s="1"/>
    </row>
    <row r="171" spans="23:23" x14ac:dyDescent="0.25">
      <c r="W171" s="1"/>
    </row>
    <row r="172" spans="23:23" x14ac:dyDescent="0.25">
      <c r="W172" s="1"/>
    </row>
    <row r="173" spans="23:23" x14ac:dyDescent="0.25">
      <c r="W173" s="1"/>
    </row>
    <row r="174" spans="23:23" x14ac:dyDescent="0.25">
      <c r="W174" s="1"/>
    </row>
    <row r="175" spans="23:23" x14ac:dyDescent="0.25">
      <c r="W175" s="1"/>
    </row>
    <row r="176" spans="23:23" x14ac:dyDescent="0.25">
      <c r="W176" s="1"/>
    </row>
    <row r="177" spans="23:23" x14ac:dyDescent="0.25">
      <c r="W177" s="1"/>
    </row>
    <row r="178" spans="23:23" x14ac:dyDescent="0.25">
      <c r="W178" s="1"/>
    </row>
    <row r="179" spans="23:23" x14ac:dyDescent="0.25">
      <c r="W179" s="1"/>
    </row>
    <row r="180" spans="23:23" x14ac:dyDescent="0.25">
      <c r="W180" s="1"/>
    </row>
    <row r="181" spans="23:23" x14ac:dyDescent="0.25">
      <c r="W181" s="1"/>
    </row>
    <row r="182" spans="23:23" x14ac:dyDescent="0.25">
      <c r="W182" s="1"/>
    </row>
    <row r="183" spans="23:23" x14ac:dyDescent="0.25">
      <c r="W183" s="1"/>
    </row>
    <row r="184" spans="23:23" x14ac:dyDescent="0.25">
      <c r="W184" s="1"/>
    </row>
    <row r="185" spans="23:23" x14ac:dyDescent="0.25">
      <c r="W185" s="1"/>
    </row>
    <row r="186" spans="23:23" x14ac:dyDescent="0.25">
      <c r="W186" s="1"/>
    </row>
    <row r="187" spans="23:23" x14ac:dyDescent="0.25">
      <c r="W187" s="1"/>
    </row>
    <row r="188" spans="23:23" x14ac:dyDescent="0.25">
      <c r="W188" s="1"/>
    </row>
    <row r="189" spans="23:23" x14ac:dyDescent="0.25">
      <c r="W189" s="1"/>
    </row>
    <row r="190" spans="23:23" x14ac:dyDescent="0.25">
      <c r="W190" s="1"/>
    </row>
    <row r="191" spans="23:23" x14ac:dyDescent="0.25">
      <c r="W191" s="1"/>
    </row>
    <row r="192" spans="23:23" x14ac:dyDescent="0.25">
      <c r="W192" s="1"/>
    </row>
    <row r="193" spans="23:23" x14ac:dyDescent="0.25">
      <c r="W193" s="1"/>
    </row>
    <row r="194" spans="23:23" x14ac:dyDescent="0.25">
      <c r="W194" s="1"/>
    </row>
    <row r="195" spans="23:23" x14ac:dyDescent="0.25">
      <c r="W195" s="1"/>
    </row>
    <row r="196" spans="23:23" x14ac:dyDescent="0.25">
      <c r="W196" s="1"/>
    </row>
    <row r="197" spans="23:23" x14ac:dyDescent="0.25">
      <c r="W197" s="1"/>
    </row>
    <row r="198" spans="23:23" x14ac:dyDescent="0.25">
      <c r="W198" s="1"/>
    </row>
    <row r="199" spans="23:23" x14ac:dyDescent="0.25">
      <c r="W199" s="1"/>
    </row>
    <row r="200" spans="23:23" x14ac:dyDescent="0.25">
      <c r="W200" s="1"/>
    </row>
    <row r="201" spans="23:23" x14ac:dyDescent="0.25">
      <c r="W201" s="1"/>
    </row>
    <row r="202" spans="23:23" x14ac:dyDescent="0.25">
      <c r="W202" s="1"/>
    </row>
    <row r="203" spans="23:23" x14ac:dyDescent="0.25">
      <c r="W203" s="1"/>
    </row>
    <row r="204" spans="23:23" x14ac:dyDescent="0.25">
      <c r="W204" s="1"/>
    </row>
    <row r="205" spans="23:23" x14ac:dyDescent="0.25">
      <c r="W205" s="1"/>
    </row>
    <row r="206" spans="23:23" x14ac:dyDescent="0.25">
      <c r="W206" s="1"/>
    </row>
    <row r="207" spans="23:23" x14ac:dyDescent="0.25">
      <c r="W207" s="1"/>
    </row>
    <row r="208" spans="23:23" x14ac:dyDescent="0.25">
      <c r="W208" s="1"/>
    </row>
    <row r="209" spans="23:23" x14ac:dyDescent="0.25">
      <c r="W209" s="1"/>
    </row>
    <row r="210" spans="23:23" x14ac:dyDescent="0.25">
      <c r="W210" s="1"/>
    </row>
    <row r="211" spans="23:23" x14ac:dyDescent="0.25">
      <c r="W211" s="1"/>
    </row>
    <row r="212" spans="23:23" x14ac:dyDescent="0.25">
      <c r="W212" s="1"/>
    </row>
    <row r="213" spans="23:23" x14ac:dyDescent="0.25">
      <c r="W213" s="1"/>
    </row>
    <row r="214" spans="23:23" x14ac:dyDescent="0.25">
      <c r="W214" s="1"/>
    </row>
    <row r="215" spans="23:23" x14ac:dyDescent="0.25">
      <c r="W215" s="1"/>
    </row>
    <row r="216" spans="23:23" x14ac:dyDescent="0.25">
      <c r="W216" s="1"/>
    </row>
    <row r="217" spans="23:23" x14ac:dyDescent="0.25">
      <c r="W217" s="1"/>
    </row>
    <row r="218" spans="23:23" x14ac:dyDescent="0.25">
      <c r="W218" s="1"/>
    </row>
    <row r="219" spans="23:23" x14ac:dyDescent="0.25">
      <c r="W219" s="1"/>
    </row>
    <row r="220" spans="23:23" x14ac:dyDescent="0.25">
      <c r="W220" s="1"/>
    </row>
    <row r="221" spans="23:23" x14ac:dyDescent="0.25">
      <c r="W221" s="1"/>
    </row>
    <row r="222" spans="23:23" x14ac:dyDescent="0.25">
      <c r="W222" s="1"/>
    </row>
    <row r="223" spans="23:23" x14ac:dyDescent="0.25">
      <c r="W223" s="1"/>
    </row>
    <row r="224" spans="23:23" x14ac:dyDescent="0.25">
      <c r="W224" s="1"/>
    </row>
    <row r="225" spans="23:23" x14ac:dyDescent="0.25">
      <c r="W225" s="1"/>
    </row>
    <row r="226" spans="23:23" x14ac:dyDescent="0.25">
      <c r="W226" s="1"/>
    </row>
    <row r="227" spans="23:23" x14ac:dyDescent="0.25">
      <c r="W227" s="1"/>
    </row>
    <row r="228" spans="23:23" x14ac:dyDescent="0.25">
      <c r="W228" s="1"/>
    </row>
    <row r="229" spans="23:23" x14ac:dyDescent="0.25">
      <c r="W229" s="1"/>
    </row>
    <row r="230" spans="23:23" x14ac:dyDescent="0.25">
      <c r="W230" s="1"/>
    </row>
    <row r="231" spans="23:23" x14ac:dyDescent="0.25">
      <c r="W231" s="1"/>
    </row>
    <row r="232" spans="23:23" x14ac:dyDescent="0.25">
      <c r="W232" s="1"/>
    </row>
    <row r="233" spans="23:23" x14ac:dyDescent="0.25">
      <c r="W233" s="1"/>
    </row>
    <row r="234" spans="23:23" x14ac:dyDescent="0.25">
      <c r="W234" s="1"/>
    </row>
    <row r="235" spans="23:23" x14ac:dyDescent="0.25">
      <c r="W235" s="1"/>
    </row>
    <row r="236" spans="23:23" x14ac:dyDescent="0.25">
      <c r="W236" s="1"/>
    </row>
    <row r="237" spans="23:23" x14ac:dyDescent="0.25">
      <c r="W237" s="1"/>
    </row>
    <row r="238" spans="23:23" x14ac:dyDescent="0.25">
      <c r="W238" s="1"/>
    </row>
    <row r="239" spans="23:23" x14ac:dyDescent="0.25">
      <c r="W239" s="1"/>
    </row>
    <row r="240" spans="23:23" x14ac:dyDescent="0.25">
      <c r="W240" s="1"/>
    </row>
    <row r="241" spans="23:23" x14ac:dyDescent="0.25">
      <c r="W241" s="1"/>
    </row>
    <row r="242" spans="23:23" x14ac:dyDescent="0.25">
      <c r="W242" s="1"/>
    </row>
    <row r="243" spans="23:23" x14ac:dyDescent="0.25">
      <c r="W243" s="1"/>
    </row>
    <row r="244" spans="23:23" x14ac:dyDescent="0.25">
      <c r="W244" s="1"/>
    </row>
    <row r="245" spans="23:23" x14ac:dyDescent="0.25">
      <c r="W245" s="1"/>
    </row>
    <row r="246" spans="23:23" x14ac:dyDescent="0.25">
      <c r="W246" s="1"/>
    </row>
    <row r="247" spans="23:23" x14ac:dyDescent="0.25">
      <c r="W247" s="1"/>
    </row>
    <row r="248" spans="23:23" x14ac:dyDescent="0.25">
      <c r="W248" s="1"/>
    </row>
    <row r="249" spans="23:23" x14ac:dyDescent="0.25">
      <c r="W249" s="1"/>
    </row>
    <row r="250" spans="23:23" x14ac:dyDescent="0.25">
      <c r="W250" s="1"/>
    </row>
    <row r="251" spans="23:23" x14ac:dyDescent="0.25">
      <c r="W251" s="1"/>
    </row>
    <row r="252" spans="23:23" x14ac:dyDescent="0.25">
      <c r="W252" s="1"/>
    </row>
    <row r="253" spans="23:23" x14ac:dyDescent="0.25">
      <c r="W253" s="1"/>
    </row>
    <row r="254" spans="23:23" x14ac:dyDescent="0.25">
      <c r="W254" s="1"/>
    </row>
    <row r="255" spans="23:23" x14ac:dyDescent="0.25">
      <c r="W255" s="1"/>
    </row>
    <row r="256" spans="23:23" x14ac:dyDescent="0.25">
      <c r="W256" s="1"/>
    </row>
    <row r="257" spans="23:23" x14ac:dyDescent="0.25">
      <c r="W257" s="1"/>
    </row>
    <row r="258" spans="23:23" x14ac:dyDescent="0.25">
      <c r="W258" s="1"/>
    </row>
    <row r="259" spans="23:23" x14ac:dyDescent="0.25">
      <c r="W259" s="1"/>
    </row>
    <row r="260" spans="23:23" x14ac:dyDescent="0.25">
      <c r="W260" s="1"/>
    </row>
    <row r="261" spans="23:23" x14ac:dyDescent="0.25">
      <c r="W261" s="1"/>
    </row>
    <row r="262" spans="23:23" x14ac:dyDescent="0.25">
      <c r="W262" s="1"/>
    </row>
    <row r="263" spans="23:23" x14ac:dyDescent="0.25">
      <c r="W263" s="1"/>
    </row>
    <row r="264" spans="23:23" x14ac:dyDescent="0.25">
      <c r="W264" s="1"/>
    </row>
    <row r="265" spans="23:23" x14ac:dyDescent="0.25">
      <c r="W265" s="1"/>
    </row>
    <row r="266" spans="23:23" x14ac:dyDescent="0.25">
      <c r="W266" s="1"/>
    </row>
    <row r="267" spans="23:23" x14ac:dyDescent="0.25">
      <c r="W267" s="1"/>
    </row>
    <row r="268" spans="23:23" x14ac:dyDescent="0.25">
      <c r="W268" s="1"/>
    </row>
    <row r="269" spans="23:23" x14ac:dyDescent="0.25">
      <c r="W269" s="1"/>
    </row>
    <row r="270" spans="23:23" x14ac:dyDescent="0.25">
      <c r="W270" s="1"/>
    </row>
    <row r="271" spans="23:23" x14ac:dyDescent="0.25">
      <c r="W271" s="1"/>
    </row>
    <row r="272" spans="23:23" x14ac:dyDescent="0.25">
      <c r="W272" s="1"/>
    </row>
    <row r="273" spans="23:23" x14ac:dyDescent="0.25">
      <c r="W273" s="1"/>
    </row>
    <row r="274" spans="23:23" x14ac:dyDescent="0.25">
      <c r="W274" s="1"/>
    </row>
    <row r="275" spans="23:23" x14ac:dyDescent="0.25">
      <c r="W275" s="1"/>
    </row>
    <row r="276" spans="23:23" x14ac:dyDescent="0.25">
      <c r="W276" s="1"/>
    </row>
    <row r="277" spans="23:23" x14ac:dyDescent="0.25">
      <c r="W277" s="1"/>
    </row>
    <row r="278" spans="23:23" x14ac:dyDescent="0.25">
      <c r="W278" s="1"/>
    </row>
    <row r="279" spans="23:23" x14ac:dyDescent="0.25">
      <c r="W279" s="1"/>
    </row>
    <row r="280" spans="23:23" x14ac:dyDescent="0.25">
      <c r="W280" s="1"/>
    </row>
    <row r="281" spans="23:23" x14ac:dyDescent="0.25">
      <c r="W281" s="1"/>
    </row>
    <row r="282" spans="23:23" x14ac:dyDescent="0.25">
      <c r="W282" s="1"/>
    </row>
    <row r="283" spans="23:23" x14ac:dyDescent="0.25">
      <c r="W283" s="1"/>
    </row>
    <row r="284" spans="23:23" x14ac:dyDescent="0.25">
      <c r="W284" s="1"/>
    </row>
    <row r="285" spans="23:23" x14ac:dyDescent="0.25">
      <c r="W285" s="1"/>
    </row>
    <row r="286" spans="23:23" x14ac:dyDescent="0.25">
      <c r="W286" s="1"/>
    </row>
    <row r="287" spans="23:23" x14ac:dyDescent="0.25">
      <c r="W287" s="1"/>
    </row>
    <row r="288" spans="23:23" x14ac:dyDescent="0.25">
      <c r="W288" s="1"/>
    </row>
    <row r="289" spans="23:23" x14ac:dyDescent="0.25">
      <c r="W289" s="1"/>
    </row>
    <row r="290" spans="23:23" x14ac:dyDescent="0.25">
      <c r="W290" s="1"/>
    </row>
    <row r="291" spans="23:23" x14ac:dyDescent="0.25">
      <c r="W291" s="1"/>
    </row>
  </sheetData>
  <conditionalFormatting sqref="B1">
    <cfRule type="duplicateValues" dxfId="11" priority="3"/>
  </conditionalFormatting>
  <conditionalFormatting sqref="B1:B1048576">
    <cfRule type="duplicateValues" dxfId="10" priority="2"/>
  </conditionalFormatting>
  <conditionalFormatting sqref="N2:N23">
    <cfRule type="duplicateValues" dxfId="9"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27FD-3DF6-4483-AC8E-97CEFE47C0D7}">
  <dimension ref="A1:AN291"/>
  <sheetViews>
    <sheetView workbookViewId="0">
      <pane xSplit="3" ySplit="1" topLeftCell="F2" activePane="bottomRight" state="frozen"/>
      <selection pane="topRight" activeCell="C1" sqref="C1"/>
      <selection pane="bottomLeft" activeCell="A2" sqref="A2"/>
      <selection pane="bottomRight" activeCell="P2" sqref="P2:P28"/>
    </sheetView>
  </sheetViews>
  <sheetFormatPr defaultRowHeight="15" x14ac:dyDescent="0.25"/>
  <cols>
    <col min="1" max="1" width="11" bestFit="1" customWidth="1"/>
    <col min="3" max="3" width="32" customWidth="1"/>
    <col min="10" max="10" width="27.42578125" customWidth="1"/>
    <col min="15" max="15" width="12.140625" bestFit="1" customWidth="1"/>
    <col min="16" max="16" width="12.140625" customWidth="1"/>
    <col min="17" max="17" width="19.5703125" customWidth="1"/>
    <col min="23" max="23" width="14" customWidth="1"/>
  </cols>
  <sheetData>
    <row r="1" spans="1:40" x14ac:dyDescent="0.25">
      <c r="A1" t="s">
        <v>1253</v>
      </c>
      <c r="B1" t="s">
        <v>1050</v>
      </c>
      <c r="C1" t="s">
        <v>1074</v>
      </c>
      <c r="D1" t="s">
        <v>0</v>
      </c>
      <c r="E1" t="s">
        <v>1</v>
      </c>
      <c r="F1" t="s">
        <v>403</v>
      </c>
      <c r="G1" t="s">
        <v>2</v>
      </c>
      <c r="H1" t="s">
        <v>3</v>
      </c>
      <c r="I1" t="s">
        <v>4</v>
      </c>
      <c r="J1" t="s">
        <v>156</v>
      </c>
      <c r="K1" t="s">
        <v>7</v>
      </c>
      <c r="L1" t="s">
        <v>5</v>
      </c>
      <c r="M1" t="s">
        <v>1180</v>
      </c>
      <c r="N1" t="s">
        <v>1585</v>
      </c>
      <c r="O1" t="s">
        <v>169</v>
      </c>
      <c r="P1" t="s">
        <v>1587</v>
      </c>
      <c r="Q1" t="s">
        <v>172</v>
      </c>
      <c r="R1" t="s">
        <v>168</v>
      </c>
      <c r="S1" t="s">
        <v>170</v>
      </c>
      <c r="T1" t="s">
        <v>1253</v>
      </c>
      <c r="U1" t="s">
        <v>1586</v>
      </c>
      <c r="V1" t="s">
        <v>1585</v>
      </c>
      <c r="W1" t="s">
        <v>1050</v>
      </c>
      <c r="X1" t="s">
        <v>67</v>
      </c>
      <c r="Y1" t="s">
        <v>76</v>
      </c>
      <c r="Z1" t="s">
        <v>173</v>
      </c>
      <c r="AA1" t="s">
        <v>1</v>
      </c>
      <c r="AB1" t="s">
        <v>174</v>
      </c>
      <c r="AC1" t="s">
        <v>2</v>
      </c>
      <c r="AD1" t="s">
        <v>175</v>
      </c>
      <c r="AE1" t="s">
        <v>3</v>
      </c>
      <c r="AF1" t="s">
        <v>155</v>
      </c>
      <c r="AG1" t="s">
        <v>4</v>
      </c>
      <c r="AH1" t="s">
        <v>5</v>
      </c>
      <c r="AI1" t="s">
        <v>1180</v>
      </c>
      <c r="AJ1" t="s">
        <v>1073</v>
      </c>
      <c r="AK1" t="s">
        <v>1072</v>
      </c>
      <c r="AL1" t="s">
        <v>156</v>
      </c>
      <c r="AM1" t="s">
        <v>6</v>
      </c>
      <c r="AN1" t="s">
        <v>171</v>
      </c>
    </row>
    <row r="2" spans="1:40" x14ac:dyDescent="0.25">
      <c r="A2">
        <v>1879190101</v>
      </c>
      <c r="B2">
        <v>1</v>
      </c>
      <c r="C2" t="s">
        <v>726</v>
      </c>
      <c r="D2" t="s">
        <v>69</v>
      </c>
      <c r="E2">
        <v>3000</v>
      </c>
      <c r="F2" t="s">
        <v>726</v>
      </c>
      <c r="G2">
        <v>10</v>
      </c>
      <c r="H2">
        <v>900</v>
      </c>
      <c r="I2" t="s">
        <v>97</v>
      </c>
      <c r="J2" t="s">
        <v>727</v>
      </c>
      <c r="K2" t="s">
        <v>1142</v>
      </c>
      <c r="L2">
        <v>0</v>
      </c>
      <c r="M2">
        <v>59</v>
      </c>
      <c r="P2" t="str">
        <f>CONCATENATE(S2,U2,V2,AN2," -- ",C2)</f>
        <v xml:space="preserve"> [1] = {["ID"] = 1879190101; }; -- Protector of Enedwaith</v>
      </c>
      <c r="Q2" s="1" t="str">
        <f>CONCATENATE(S2,T2,W2,Y2,AA2,AC2,AE2,AG2,AH2,AI2,AJ2,AK2,AL2,AM2,AN2)</f>
        <v xml:space="preserve"> [1] = {["ID"] = 1879190101; ["SAVE_INDEX"] =  1; ["TYPE"] = 6; ["VXP"] = 3000; ["LP"] = 10; ["REP"] = 900; ["FACTION"] = 19; ["TIER"] = 0; ["MIN_LVL"] = "59"; ["NAME"] = { ["EN"] = "Protector of Enedwaith"; }; ["LORE"] = { ["EN"] = "You have put forth your best efforts to protect the peoples of Enedwaith against the evils which arose in their land."; }; ["SUMMARY"] = { ["EN"] = "Complete 11 deeds in Enedwaith"; }; ["TITLE"] = { ["EN"] = "Protector of Enedwaith"; }; };</v>
      </c>
      <c r="R2">
        <f>ROW()-1</f>
        <v>1</v>
      </c>
      <c r="S2" t="str">
        <f t="shared" ref="S2" si="0">CONCATENATE(REPT(" ",2-LEN(R2)),"[",R2,"] = {")</f>
        <v xml:space="preserve"> [1] = {</v>
      </c>
      <c r="T2" t="str">
        <f>IF(LEN(A2)&gt;0,CONCATENATE("[""ID""] = ",A2,"; "),"                     ")</f>
        <v xml:space="preserve">["ID"] = 1879190101; </v>
      </c>
      <c r="U2" t="str">
        <f>IF(LEN(A2)&gt;0,CONCATENATE("[""ID""] = ",A2,"; "),"")</f>
        <v xml:space="preserve">["ID"] = 1879190101; </v>
      </c>
      <c r="V2" t="str">
        <f>IF(LEN(N2)&gt;0,CONCATENATE("[""CAT_ID""] = ",N2,"; "),"")</f>
        <v/>
      </c>
      <c r="W2" s="1" t="str">
        <f>IF(LEN(B2)&gt;0,CONCATENATE("[""SAVE_INDEX""] = ",REPT(" ",2-LEN(B2)),B2,"; "),"")</f>
        <v xml:space="preserve">["SAVE_INDEX"] =  1; </v>
      </c>
      <c r="X2">
        <f>VLOOKUP(D2,Type!A$2:B$14,2,FALSE)</f>
        <v>6</v>
      </c>
      <c r="Y2" t="str">
        <f t="shared" ref="Y2" si="1">CONCATENATE("[""TYPE""] = ",X2,"; ")</f>
        <v xml:space="preserve">["TYPE"] = 6; </v>
      </c>
      <c r="Z2" t="str">
        <f t="shared" ref="Z2" si="2">TEXT(E2,0)</f>
        <v>3000</v>
      </c>
      <c r="AA2" t="str">
        <f>CONCATENATE("[""VXP""] = ",REPT(" ",4-LEN(Z2)),TEXT(Z2,"0"),"; ")</f>
        <v xml:space="preserve">["VXP"] = 3000; </v>
      </c>
      <c r="AB2" t="str">
        <f>TEXT(G2,0)</f>
        <v>10</v>
      </c>
      <c r="AC2" t="str">
        <f>CONCATENATE("[""LP""] = ",REPT(" ",2-LEN(AB2)),TEXT(AB2,"0"),"; ")</f>
        <v xml:space="preserve">["LP"] = 10; </v>
      </c>
      <c r="AD2" t="str">
        <f>TEXT(H2,0)</f>
        <v>900</v>
      </c>
      <c r="AE2" t="str">
        <f>CONCATENATE("[""REP""] = ",REPT(" ",3-LEN(AD2)),TEXT(AD2,"0"),"; ")</f>
        <v xml:space="preserve">["REP"] = 900; </v>
      </c>
      <c r="AF2">
        <f>VLOOKUP(I2,Faction!A$2:B$84,2,FALSE)</f>
        <v>19</v>
      </c>
      <c r="AG2" t="str">
        <f t="shared" ref="AG2" si="3">CONCATENATE("[""FACTION""] = ",TEXT(AF2,"0"),"; ")</f>
        <v xml:space="preserve">["FACTION"] = 19; </v>
      </c>
      <c r="AH2" t="str">
        <f t="shared" ref="AH2" si="4">CONCATENATE("[""TIER""] = ",TEXT(L2,"0"),"; ")</f>
        <v xml:space="preserve">["TIER"] = 0; </v>
      </c>
      <c r="AI2" t="str">
        <f>IF(LEN(M2)&gt;0,CONCATENATE("[""MIN_LVL""] = ",REPT(" ",2-LEN(M2)),"""",M2,"""; "),"                    ")</f>
        <v xml:space="preserve">["MIN_LVL"] = "59"; </v>
      </c>
      <c r="AJ2" t="str">
        <f>CONCATENATE("[""NAME""] = { [""EN""] = """,C2,"""; }; ")</f>
        <v xml:space="preserve">["NAME"] = { ["EN"] = "Protector of Enedwaith"; }; </v>
      </c>
      <c r="AK2" t="str">
        <f>CONCATENATE("[""LORE""] = { [""EN""] = """,K2,"""; }; ")</f>
        <v xml:space="preserve">["LORE"] = { ["EN"] = "You have put forth your best efforts to protect the peoples of Enedwaith against the evils which arose in their land."; }; </v>
      </c>
      <c r="AL2" t="str">
        <f t="shared" ref="AL2" si="5">CONCATENATE("[""SUMMARY""] = { [""EN""] = """,J2,"""; }; ")</f>
        <v xml:space="preserve">["SUMMARY"] = { ["EN"] = "Complete 11 deeds in Enedwaith"; }; </v>
      </c>
      <c r="AM2" t="str">
        <f>IF(LEN(F2)&gt;0,CONCATENATE("[""TITLE""] = { [""EN""] = """,F2,"""; }; "),"")</f>
        <v xml:space="preserve">["TITLE"] = { ["EN"] = "Protector of Enedwaith"; }; </v>
      </c>
      <c r="AN2" t="str">
        <f>CONCATENATE("};")</f>
        <v>};</v>
      </c>
    </row>
    <row r="3" spans="1:40" x14ac:dyDescent="0.25">
      <c r="A3">
        <v>1879190797</v>
      </c>
      <c r="B3">
        <v>23</v>
      </c>
      <c r="C3" t="s">
        <v>784</v>
      </c>
      <c r="D3" t="s">
        <v>17</v>
      </c>
      <c r="E3">
        <v>1000</v>
      </c>
      <c r="F3" t="s">
        <v>785</v>
      </c>
      <c r="G3">
        <v>5</v>
      </c>
      <c r="H3">
        <v>500</v>
      </c>
      <c r="I3" t="s">
        <v>96</v>
      </c>
      <c r="J3" t="s">
        <v>786</v>
      </c>
      <c r="K3" t="s">
        <v>1160</v>
      </c>
      <c r="L3">
        <v>1</v>
      </c>
      <c r="P3" t="str">
        <f t="shared" ref="P3:P28" si="6">CONCATENATE(S3,U3,V3,AN3," -- ",C3)</f>
        <v xml:space="preserve"> [2] = {["ID"] = 1879190797; }; -- Exiles from the Lonely Mountain</v>
      </c>
      <c r="Q3" s="1" t="str">
        <f>CONCATENATE(S3,T3,W3,Y3,AA3,AC3,AE3,AG3,AH3,AI3,AJ3,AK3,AL3,AM3,AN3)</f>
        <v xml:space="preserve"> [2] = {["ID"] = 1879190797; ["SAVE_INDEX"] = 23; ["TYPE"] = 3; ["VXP"] = 1000; ["LP"] =  5; ["REP"] = 500; ["FACTION"] = 18; ["TIER"] = 1;                     ["NAME"] = { ["EN"] = "Exiles from the Lonely Mountain"; }; ["LORE"] = { ["EN"] = "When Smaug threw down the dwarves of Erebor, Thrór and his family and many of their subjects escaped south, eventually crossing through Dunland and north to the Blue Mountains."; }; ["SUMMARY"] = { ["EN"] = "Find the 6 dwarf markers"; }; ["TITLE"] = { ["EN"] = "Exile of Erebor"; }; };</v>
      </c>
      <c r="R3">
        <f t="shared" ref="R3:R28" si="7">ROW()-1</f>
        <v>2</v>
      </c>
      <c r="S3" t="str">
        <f>CONCATENATE(REPT(" ",2-LEN(R3)),"[",R3,"] = {")</f>
        <v xml:space="preserve"> [2] = {</v>
      </c>
      <c r="T3" t="str">
        <f>IF(LEN(A3)&gt;0,CONCATENATE("[""ID""] = ",A3,"; "),"                     ")</f>
        <v xml:space="preserve">["ID"] = 1879190797; </v>
      </c>
      <c r="U3" t="str">
        <f t="shared" ref="U3:U28" si="8">IF(LEN(A3)&gt;0,CONCATENATE("[""ID""] = ",A3,"; "),"")</f>
        <v xml:space="preserve">["ID"] = 1879190797; </v>
      </c>
      <c r="V3" t="str">
        <f t="shared" ref="V3:V28" si="9">IF(LEN(N3)&gt;0,CONCATENATE("[""CAT_ID""] = ",N3,"; "),"")</f>
        <v/>
      </c>
      <c r="W3" s="1" t="str">
        <f>IF(LEN(B3)&gt;0,CONCATENATE("[""SAVE_INDEX""] = ",REPT(" ",2-LEN(B3)),B3,"; "),"")</f>
        <v xml:space="preserve">["SAVE_INDEX"] = 23; </v>
      </c>
      <c r="X3">
        <f>VLOOKUP(D3,Type!A$2:B$14,2,FALSE)</f>
        <v>3</v>
      </c>
      <c r="Y3" t="str">
        <f>CONCATENATE("[""TYPE""] = ",X3,"; ")</f>
        <v xml:space="preserve">["TYPE"] = 3; </v>
      </c>
      <c r="Z3" t="str">
        <f>TEXT(E3,0)</f>
        <v>1000</v>
      </c>
      <c r="AA3" t="str">
        <f>CONCATENATE("[""VXP""] = ",REPT(" ",4-LEN(Z3)),TEXT(Z3,"0"),"; ")</f>
        <v xml:space="preserve">["VXP"] = 1000; </v>
      </c>
      <c r="AB3" t="str">
        <f>TEXT(G3,0)</f>
        <v>5</v>
      </c>
      <c r="AC3" t="str">
        <f>CONCATENATE("[""LP""] = ",REPT(" ",2-LEN(AB3)),TEXT(AB3,"0"),"; ")</f>
        <v xml:space="preserve">["LP"] =  5; </v>
      </c>
      <c r="AD3" t="str">
        <f>TEXT(H3,0)</f>
        <v>500</v>
      </c>
      <c r="AE3" t="str">
        <f>CONCATENATE("[""REP""] = ",REPT(" ",3-LEN(AD3)),TEXT(AD3,"0"),"; ")</f>
        <v xml:space="preserve">["REP"] = 500; </v>
      </c>
      <c r="AF3">
        <f>VLOOKUP(I3,Faction!A$2:B$84,2,FALSE)</f>
        <v>18</v>
      </c>
      <c r="AG3" t="str">
        <f>CONCATENATE("[""FACTION""] = ",TEXT(AF3,"0"),"; ")</f>
        <v xml:space="preserve">["FACTION"] = 18; </v>
      </c>
      <c r="AH3" t="str">
        <f>CONCATENATE("[""TIER""] = ",TEXT(L3,"0"),"; ")</f>
        <v xml:space="preserve">["TIER"] = 1; </v>
      </c>
      <c r="AI3" t="str">
        <f>IF(LEN(M3)&gt;0,CONCATENATE("[""MIN_LVL""] = ",REPT(" ",2-LEN(M3)),"""",M3,"""; "),"                    ")</f>
        <v xml:space="preserve">                    </v>
      </c>
      <c r="AJ3" t="str">
        <f>CONCATENATE("[""NAME""] = { [""EN""] = """,C3,"""; }; ")</f>
        <v xml:space="preserve">["NAME"] = { ["EN"] = "Exiles from the Lonely Mountain"; }; </v>
      </c>
      <c r="AK3" t="str">
        <f>CONCATENATE("[""LORE""] = { [""EN""] = """,K3,"""; }; ")</f>
        <v xml:space="preserve">["LORE"] = { ["EN"] = "When Smaug threw down the dwarves of Erebor, Thrór and his family and many of their subjects escaped south, eventually crossing through Dunland and north to the Blue Mountains."; }; </v>
      </c>
      <c r="AL3" t="str">
        <f>CONCATENATE("[""SUMMARY""] = { [""EN""] = """,J3,"""; }; ")</f>
        <v xml:space="preserve">["SUMMARY"] = { ["EN"] = "Find the 6 dwarf markers"; }; </v>
      </c>
      <c r="AM3" t="str">
        <f>IF(LEN(F3)&gt;0,CONCATENATE("[""TITLE""] = { [""EN""] = """,F3,"""; }; "),"")</f>
        <v xml:space="preserve">["TITLE"] = { ["EN"] = "Exile of Erebor"; }; </v>
      </c>
      <c r="AN3" t="str">
        <f t="shared" ref="AN3:AN28" si="10">CONCATENATE("};")</f>
        <v>};</v>
      </c>
    </row>
    <row r="4" spans="1:40" x14ac:dyDescent="0.25">
      <c r="A4">
        <v>1879190798</v>
      </c>
      <c r="B4">
        <v>24</v>
      </c>
      <c r="C4" t="s">
        <v>787</v>
      </c>
      <c r="D4" t="s">
        <v>17</v>
      </c>
      <c r="E4">
        <v>1000</v>
      </c>
      <c r="F4" t="s">
        <v>788</v>
      </c>
      <c r="G4">
        <v>5</v>
      </c>
      <c r="H4">
        <v>500</v>
      </c>
      <c r="I4" t="s">
        <v>96</v>
      </c>
      <c r="J4" t="s">
        <v>789</v>
      </c>
      <c r="K4" t="s">
        <v>1161</v>
      </c>
      <c r="L4">
        <v>1</v>
      </c>
      <c r="P4" t="str">
        <f t="shared" si="6"/>
        <v xml:space="preserve"> [3] = {["ID"] = 1879190798; }; -- The Long Road of the Hobbits</v>
      </c>
      <c r="Q4" s="1" t="str">
        <f>CONCATENATE(S4,T4,W4,Y4,AA4,AC4,AE4,AG4,AH4,AI4,AJ4,AK4,AL4,AM4,AN4)</f>
        <v xml:space="preserve"> [3] = {["ID"] = 1879190798; ["SAVE_INDEX"] = 24; ["TYPE"] = 3; ["VXP"] = 1000; ["LP"] =  5; ["REP"] = 500; ["FACTION"] = 18; ["TIER"] = 1;                     ["NAME"] = { ["EN"] = "The Long Road of the Hobbits"; }; ["LORE"] = { ["EN"] = "It is said that the hobbits of the Shire originated east of the Misty Mountains and that after crossing the Misties, a family of Stoors settled in Enedwaith."; }; ["SUMMARY"] = { ["EN"] = "Find 4 Lamp-post markers of the Hobbits"; }; ["TITLE"] = { ["EN"] = "Follower of the Long Road"; }; };</v>
      </c>
      <c r="R4">
        <f t="shared" si="7"/>
        <v>3</v>
      </c>
      <c r="S4" t="str">
        <f>CONCATENATE(REPT(" ",2-LEN(R4)),"[",R4,"] = {")</f>
        <v xml:space="preserve"> [3] = {</v>
      </c>
      <c r="T4" t="str">
        <f>IF(LEN(A4)&gt;0,CONCATENATE("[""ID""] = ",A4,"; "),"                     ")</f>
        <v xml:space="preserve">["ID"] = 1879190798; </v>
      </c>
      <c r="U4" t="str">
        <f t="shared" si="8"/>
        <v xml:space="preserve">["ID"] = 1879190798; </v>
      </c>
      <c r="V4" t="str">
        <f t="shared" si="9"/>
        <v/>
      </c>
      <c r="W4" s="1" t="str">
        <f>IF(LEN(B4)&gt;0,CONCATENATE("[""SAVE_INDEX""] = ",REPT(" ",2-LEN(B4)),B4,"; "),"")</f>
        <v xml:space="preserve">["SAVE_INDEX"] = 24; </v>
      </c>
      <c r="X4">
        <f>VLOOKUP(D4,Type!A$2:B$14,2,FALSE)</f>
        <v>3</v>
      </c>
      <c r="Y4" t="str">
        <f>CONCATENATE("[""TYPE""] = ",X4,"; ")</f>
        <v xml:space="preserve">["TYPE"] = 3; </v>
      </c>
      <c r="Z4" t="str">
        <f>TEXT(E4,0)</f>
        <v>1000</v>
      </c>
      <c r="AA4" t="str">
        <f>CONCATENATE("[""VXP""] = ",REPT(" ",4-LEN(Z4)),TEXT(Z4,"0"),"; ")</f>
        <v xml:space="preserve">["VXP"] = 1000; </v>
      </c>
      <c r="AB4" t="str">
        <f>TEXT(G4,0)</f>
        <v>5</v>
      </c>
      <c r="AC4" t="str">
        <f>CONCATENATE("[""LP""] = ",REPT(" ",2-LEN(AB4)),TEXT(AB4,"0"),"; ")</f>
        <v xml:space="preserve">["LP"] =  5; </v>
      </c>
      <c r="AD4" t="str">
        <f>TEXT(H4,0)</f>
        <v>500</v>
      </c>
      <c r="AE4" t="str">
        <f>CONCATENATE("[""REP""] = ",REPT(" ",3-LEN(AD4)),TEXT(AD4,"0"),"; ")</f>
        <v xml:space="preserve">["REP"] = 500; </v>
      </c>
      <c r="AF4">
        <f>VLOOKUP(I4,Faction!A$2:B$84,2,FALSE)</f>
        <v>18</v>
      </c>
      <c r="AG4" t="str">
        <f>CONCATENATE("[""FACTION""] = ",TEXT(AF4,"0"),"; ")</f>
        <v xml:space="preserve">["FACTION"] = 18; </v>
      </c>
      <c r="AH4" t="str">
        <f>CONCATENATE("[""TIER""] = ",TEXT(L4,"0"),"; ")</f>
        <v xml:space="preserve">["TIER"] = 1; </v>
      </c>
      <c r="AI4" t="str">
        <f>IF(LEN(M4)&gt;0,CONCATENATE("[""MIN_LVL""] = ",REPT(" ",2-LEN(M4)),"""",M4,"""; "),"                    ")</f>
        <v xml:space="preserve">                    </v>
      </c>
      <c r="AJ4" t="str">
        <f>CONCATENATE("[""NAME""] = { [""EN""] = """,C4,"""; }; ")</f>
        <v xml:space="preserve">["NAME"] = { ["EN"] = "The Long Road of the Hobbits"; }; </v>
      </c>
      <c r="AK4" t="str">
        <f>CONCATENATE("[""LORE""] = { [""EN""] = """,K4,"""; }; ")</f>
        <v xml:space="preserve">["LORE"] = { ["EN"] = "It is said that the hobbits of the Shire originated east of the Misty Mountains and that after crossing the Misties, a family of Stoors settled in Enedwaith."; }; </v>
      </c>
      <c r="AL4" t="str">
        <f>CONCATENATE("[""SUMMARY""] = { [""EN""] = """,J4,"""; }; ")</f>
        <v xml:space="preserve">["SUMMARY"] = { ["EN"] = "Find 4 Lamp-post markers of the Hobbits"; }; </v>
      </c>
      <c r="AM4" t="str">
        <f>IF(LEN(F4)&gt;0,CONCATENATE("[""TITLE""] = { [""EN""] = """,F4,"""; }; "),"")</f>
        <v xml:space="preserve">["TITLE"] = { ["EN"] = "Follower of the Long Road"; }; </v>
      </c>
      <c r="AN4" t="str">
        <f t="shared" si="10"/>
        <v>};</v>
      </c>
    </row>
    <row r="5" spans="1:40" x14ac:dyDescent="0.25">
      <c r="A5">
        <v>1879190100</v>
      </c>
      <c r="B5">
        <v>3</v>
      </c>
      <c r="C5" t="s">
        <v>731</v>
      </c>
      <c r="D5" t="s">
        <v>69</v>
      </c>
      <c r="E5">
        <v>1000</v>
      </c>
      <c r="F5" t="s">
        <v>732</v>
      </c>
      <c r="G5">
        <v>5</v>
      </c>
      <c r="H5">
        <v>500</v>
      </c>
      <c r="I5" t="s">
        <v>97</v>
      </c>
      <c r="J5" t="s">
        <v>733</v>
      </c>
      <c r="K5" t="s">
        <v>1144</v>
      </c>
      <c r="L5">
        <v>1</v>
      </c>
      <c r="M5">
        <v>59</v>
      </c>
      <c r="P5" t="str">
        <f t="shared" si="6"/>
        <v xml:space="preserve"> [4] = {["ID"] = 1879190100; }; -- The Cartrevs of Enedwaith</v>
      </c>
      <c r="Q5" s="1" t="str">
        <f t="shared" ref="Q5:Q28" si="11">CONCATENATE(S5,T5,W5,Y5,AA5,AC5,AE5,AG5,AH5,AI5,AJ5,AK5,AL5,AM5,AN5)</f>
        <v xml:space="preserve"> [4] = {["ID"] = 1879190100; ["SAVE_INDEX"] =  3; ["TYPE"] = 6; ["VXP"] = 1000; ["LP"] =  5; ["REP"] = 500; ["FACTION"] = 19; ["TIER"] = 1; ["MIN_LVL"] = "59"; ["NAME"] = { ["EN"] = "The Cartrevs of Enedwaith"; }; ["LORE"] = { ["EN"] = "The clansmen of the Uch-lûth have many outlying farmsteads, though they have come under attack by invaders from the South."; }; ["SUMMARY"] = { ["EN"] = "Find 5 homesteads in Enedwaith"; }; ["TITLE"] = { ["EN"] = "Homesteader of Enedwaith"; }; };</v>
      </c>
      <c r="R5">
        <f t="shared" si="7"/>
        <v>4</v>
      </c>
      <c r="S5" t="str">
        <f t="shared" ref="S5:S28" si="12">CONCATENATE(REPT(" ",2-LEN(R5)),"[",R5,"] = {")</f>
        <v xml:space="preserve"> [4] = {</v>
      </c>
      <c r="T5" t="str">
        <f t="shared" ref="T5:T28" si="13">IF(LEN(A5)&gt;0,CONCATENATE("[""ID""] = ",A5,"; "),"                     ")</f>
        <v xml:space="preserve">["ID"] = 1879190100; </v>
      </c>
      <c r="U5" t="str">
        <f t="shared" si="8"/>
        <v xml:space="preserve">["ID"] = 1879190100; </v>
      </c>
      <c r="V5" t="str">
        <f t="shared" si="9"/>
        <v/>
      </c>
      <c r="W5" s="1" t="str">
        <f t="shared" ref="W5:W28" si="14">IF(LEN(B5)&gt;0,CONCATENATE("[""SAVE_INDEX""] = ",REPT(" ",2-LEN(B5)),B5,"; "),"")</f>
        <v xml:space="preserve">["SAVE_INDEX"] =  3; </v>
      </c>
      <c r="X5">
        <f>VLOOKUP(D5,Type!A$2:B$14,2,FALSE)</f>
        <v>6</v>
      </c>
      <c r="Y5" t="str">
        <f t="shared" ref="Y5:Y28" si="15">CONCATENATE("[""TYPE""] = ",X5,"; ")</f>
        <v xml:space="preserve">["TYPE"] = 6; </v>
      </c>
      <c r="Z5" t="str">
        <f t="shared" ref="Z5:Z28" si="16">TEXT(E5,0)</f>
        <v>1000</v>
      </c>
      <c r="AA5" t="str">
        <f t="shared" ref="AA5:AA28" si="17">CONCATENATE("[""VXP""] = ",REPT(" ",4-LEN(Z5)),TEXT(Z5,"0"),"; ")</f>
        <v xml:space="preserve">["VXP"] = 1000; </v>
      </c>
      <c r="AB5" t="str">
        <f t="shared" ref="AB5:AB28" si="18">TEXT(G5,0)</f>
        <v>5</v>
      </c>
      <c r="AC5" t="str">
        <f t="shared" ref="AC5:AC28" si="19">CONCATENATE("[""LP""] = ",REPT(" ",2-LEN(AB5)),TEXT(AB5,"0"),"; ")</f>
        <v xml:space="preserve">["LP"] =  5; </v>
      </c>
      <c r="AD5" t="str">
        <f t="shared" ref="AD5:AD28" si="20">TEXT(H5,0)</f>
        <v>500</v>
      </c>
      <c r="AE5" t="str">
        <f t="shared" ref="AE5:AE28" si="21">CONCATENATE("[""REP""] = ",REPT(" ",3-LEN(AD5)),TEXT(AD5,"0"),"; ")</f>
        <v xml:space="preserve">["REP"] = 500; </v>
      </c>
      <c r="AF5">
        <f>VLOOKUP(I5,Faction!A$2:B$84,2,FALSE)</f>
        <v>19</v>
      </c>
      <c r="AG5" t="str">
        <f t="shared" ref="AG5:AG28" si="22">CONCATENATE("[""FACTION""] = ",TEXT(AF5,"0"),"; ")</f>
        <v xml:space="preserve">["FACTION"] = 19; </v>
      </c>
      <c r="AH5" t="str">
        <f t="shared" ref="AH5:AH28" si="23">CONCATENATE("[""TIER""] = ",TEXT(L5,"0"),"; ")</f>
        <v xml:space="preserve">["TIER"] = 1; </v>
      </c>
      <c r="AI5" t="str">
        <f t="shared" ref="AI5:AI28" si="24">IF(LEN(M5)&gt;0,CONCATENATE("[""MIN_LVL""] = ",REPT(" ",2-LEN(M5)),"""",M5,"""; "),"                    ")</f>
        <v xml:space="preserve">["MIN_LVL"] = "59"; </v>
      </c>
      <c r="AJ5" t="str">
        <f t="shared" ref="AJ5:AJ28" si="25">CONCATENATE("[""NAME""] = { [""EN""] = """,C5,"""; }; ")</f>
        <v xml:space="preserve">["NAME"] = { ["EN"] = "The Cartrevs of Enedwaith"; }; </v>
      </c>
      <c r="AK5" t="str">
        <f t="shared" ref="AK5:AK28" si="26">CONCATENATE("[""LORE""] = { [""EN""] = """,K5,"""; }; ")</f>
        <v xml:space="preserve">["LORE"] = { ["EN"] = "The clansmen of the Uch-lûth have many outlying farmsteads, though they have come under attack by invaders from the South."; }; </v>
      </c>
      <c r="AL5" t="str">
        <f t="shared" ref="AL5:AL28" si="27">CONCATENATE("[""SUMMARY""] = { [""EN""] = """,J5,"""; }; ")</f>
        <v xml:space="preserve">["SUMMARY"] = { ["EN"] = "Find 5 homesteads in Enedwaith"; }; </v>
      </c>
      <c r="AM5" t="str">
        <f t="shared" ref="AM5:AM28" si="28">IF(LEN(F5)&gt;0,CONCATENATE("[""TITLE""] = { [""EN""] = """,F5,"""; }; "),"")</f>
        <v xml:space="preserve">["TITLE"] = { ["EN"] = "Homesteader of Enedwaith"; }; </v>
      </c>
      <c r="AN5" t="str">
        <f t="shared" si="10"/>
        <v>};</v>
      </c>
    </row>
    <row r="6" spans="1:40" x14ac:dyDescent="0.25">
      <c r="A6">
        <v>1879190082</v>
      </c>
      <c r="B6">
        <v>2</v>
      </c>
      <c r="C6" t="s">
        <v>728</v>
      </c>
      <c r="D6" t="s">
        <v>17</v>
      </c>
      <c r="E6">
        <v>1000</v>
      </c>
      <c r="F6" t="s">
        <v>729</v>
      </c>
      <c r="G6">
        <v>5</v>
      </c>
      <c r="H6">
        <v>500</v>
      </c>
      <c r="I6" t="s">
        <v>97</v>
      </c>
      <c r="J6" t="s">
        <v>730</v>
      </c>
      <c r="K6" t="s">
        <v>1143</v>
      </c>
      <c r="L6">
        <v>1</v>
      </c>
      <c r="M6">
        <v>59</v>
      </c>
      <c r="P6" t="str">
        <f t="shared" si="6"/>
        <v xml:space="preserve"> [5] = {["ID"] = 1879190082; }; -- Path of the Grey Company</v>
      </c>
      <c r="Q6" s="1" t="str">
        <f>CONCATENATE(S6,T6,W6,Y6,AA6,AC6,AE6,AG6,AH6,AI6,AJ6,AK6,AL6,AM6,AN6)</f>
        <v xml:space="preserve"> [5] = {["ID"] = 1879190082; ["SAVE_INDEX"] =  2; ["TYPE"] = 3; ["VXP"] = 1000; ["LP"] =  5; ["REP"] = 500; ["FACTION"] = 19; ["TIER"] = 1; ["MIN_LVL"] = "59"; ["NAME"] = { ["EN"] = "Path of the Grey Company"; }; ["LORE"] = { ["EN"] = "Rangers of the North, kinsmen of Aragorn son of Arathorn, have ridden forth to their chieftain's aid. As they pass south to Rohan, scout the way ahead for the best roads."; }; ["SUMMARY"] = { ["EN"] = "Find 5 locations of the Grey Company"; }; ["TITLE"] = { ["EN"] = "Ambassador of the Grey Company"; }; };</v>
      </c>
      <c r="R6">
        <f t="shared" si="7"/>
        <v>5</v>
      </c>
      <c r="S6" t="str">
        <f>CONCATENATE(REPT(" ",2-LEN(R6)),"[",R6,"] = {")</f>
        <v xml:space="preserve"> [5] = {</v>
      </c>
      <c r="T6" t="str">
        <f>IF(LEN(A6)&gt;0,CONCATENATE("[""ID""] = ",A6,"; "),"                     ")</f>
        <v xml:space="preserve">["ID"] = 1879190082; </v>
      </c>
      <c r="U6" t="str">
        <f t="shared" si="8"/>
        <v xml:space="preserve">["ID"] = 1879190082; </v>
      </c>
      <c r="V6" t="str">
        <f t="shared" si="9"/>
        <v/>
      </c>
      <c r="W6" s="1" t="str">
        <f>IF(LEN(B6)&gt;0,CONCATENATE("[""SAVE_INDEX""] = ",REPT(" ",2-LEN(B6)),B6,"; "),"")</f>
        <v xml:space="preserve">["SAVE_INDEX"] =  2; </v>
      </c>
      <c r="X6">
        <f>VLOOKUP(D6,Type!A$2:B$14,2,FALSE)</f>
        <v>3</v>
      </c>
      <c r="Y6" t="str">
        <f>CONCATENATE("[""TYPE""] = ",X6,"; ")</f>
        <v xml:space="preserve">["TYPE"] = 3; </v>
      </c>
      <c r="Z6" t="str">
        <f>TEXT(E6,0)</f>
        <v>1000</v>
      </c>
      <c r="AA6" t="str">
        <f>CONCATENATE("[""VXP""] = ",REPT(" ",4-LEN(Z6)),TEXT(Z6,"0"),"; ")</f>
        <v xml:space="preserve">["VXP"] = 1000; </v>
      </c>
      <c r="AB6" t="str">
        <f>TEXT(G6,0)</f>
        <v>5</v>
      </c>
      <c r="AC6" t="str">
        <f>CONCATENATE("[""LP""] = ",REPT(" ",2-LEN(AB6)),TEXT(AB6,"0"),"; ")</f>
        <v xml:space="preserve">["LP"] =  5; </v>
      </c>
      <c r="AD6" t="str">
        <f>TEXT(H6,0)</f>
        <v>500</v>
      </c>
      <c r="AE6" t="str">
        <f>CONCATENATE("[""REP""] = ",REPT(" ",3-LEN(AD6)),TEXT(AD6,"0"),"; ")</f>
        <v xml:space="preserve">["REP"] = 500; </v>
      </c>
      <c r="AF6">
        <f>VLOOKUP(I6,Faction!A$2:B$84,2,FALSE)</f>
        <v>19</v>
      </c>
      <c r="AG6" t="str">
        <f>CONCATENATE("[""FACTION""] = ",TEXT(AF6,"0"),"; ")</f>
        <v xml:space="preserve">["FACTION"] = 19; </v>
      </c>
      <c r="AH6" t="str">
        <f>CONCATENATE("[""TIER""] = ",TEXT(L6,"0"),"; ")</f>
        <v xml:space="preserve">["TIER"] = 1; </v>
      </c>
      <c r="AI6" t="str">
        <f>IF(LEN(M6)&gt;0,CONCATENATE("[""MIN_LVL""] = ",REPT(" ",2-LEN(M6)),"""",M6,"""; "),"                    ")</f>
        <v xml:space="preserve">["MIN_LVL"] = "59"; </v>
      </c>
      <c r="AJ6" t="str">
        <f>CONCATENATE("[""NAME""] = { [""EN""] = """,C6,"""; }; ")</f>
        <v xml:space="preserve">["NAME"] = { ["EN"] = "Path of the Grey Company"; }; </v>
      </c>
      <c r="AK6" t="str">
        <f>CONCATENATE("[""LORE""] = { [""EN""] = """,K6,"""; }; ")</f>
        <v xml:space="preserve">["LORE"] = { ["EN"] = "Rangers of the North, kinsmen of Aragorn son of Arathorn, have ridden forth to their chieftain's aid. As they pass south to Rohan, scout the way ahead for the best roads."; }; </v>
      </c>
      <c r="AL6" t="str">
        <f>CONCATENATE("[""SUMMARY""] = { [""EN""] = """,J6,"""; }; ")</f>
        <v xml:space="preserve">["SUMMARY"] = { ["EN"] = "Find 5 locations of the Grey Company"; }; </v>
      </c>
      <c r="AM6" t="str">
        <f>IF(LEN(F6)&gt;0,CONCATENATE("[""TITLE""] = { [""EN""] = """,F6,"""; }; "),"")</f>
        <v xml:space="preserve">["TITLE"] = { ["EN"] = "Ambassador of the Grey Company"; }; </v>
      </c>
      <c r="AN6" t="str">
        <f t="shared" si="10"/>
        <v>};</v>
      </c>
    </row>
    <row r="7" spans="1:40" x14ac:dyDescent="0.25">
      <c r="A7">
        <v>1879190838</v>
      </c>
      <c r="B7">
        <v>25</v>
      </c>
      <c r="C7" t="s">
        <v>790</v>
      </c>
      <c r="D7" t="s">
        <v>17</v>
      </c>
      <c r="E7">
        <v>1000</v>
      </c>
      <c r="F7" t="s">
        <v>791</v>
      </c>
      <c r="G7">
        <v>10</v>
      </c>
      <c r="H7">
        <v>500</v>
      </c>
      <c r="I7" t="s">
        <v>96</v>
      </c>
      <c r="J7" t="s">
        <v>792</v>
      </c>
      <c r="K7" t="s">
        <v>1162</v>
      </c>
      <c r="L7">
        <v>1</v>
      </c>
      <c r="M7">
        <v>59</v>
      </c>
      <c r="P7" t="str">
        <f t="shared" si="6"/>
        <v xml:space="preserve"> [6] = {["ID"] = 1879190838; }; -- Little Wonders</v>
      </c>
      <c r="Q7" s="1" t="str">
        <f>CONCATENATE(S7,T7,W7,Y7,AA7,AC7,AE7,AG7,AH7,AI7,AJ7,AK7,AL7,AM7,AN7)</f>
        <v xml:space="preserve"> [6] = {["ID"] = 1879190838; ["SAVE_INDEX"] = 25; ["TYPE"] = 3; ["VXP"] = 1000; ["LP"] = 10; ["REP"] = 500; ["FACTION"] = 18; ["TIER"] = 1; ["MIN_LVL"] = "59"; ["NAME"] = { ["EN"] = "Little Wonders"; }; ["LORE"] = { ["EN"] = "While patrolling the Gloomglens, you were amazed to find items clearly belonging to hobbit-folk, however rustic."; }; ["SUMMARY"] = { ["EN"] = "Find 6 Hobbit artifacts in Gloomglens"; }; ["TITLE"] = { ["EN"] = "Little Wonder"; }; };</v>
      </c>
      <c r="R7">
        <f t="shared" si="7"/>
        <v>6</v>
      </c>
      <c r="S7" t="str">
        <f>CONCATENATE(REPT(" ",2-LEN(R7)),"[",R7,"] = {")</f>
        <v xml:space="preserve"> [6] = {</v>
      </c>
      <c r="T7" t="str">
        <f>IF(LEN(A7)&gt;0,CONCATENATE("[""ID""] = ",A7,"; "),"                     ")</f>
        <v xml:space="preserve">["ID"] = 1879190838; </v>
      </c>
      <c r="U7" t="str">
        <f t="shared" si="8"/>
        <v xml:space="preserve">["ID"] = 1879190838; </v>
      </c>
      <c r="V7" t="str">
        <f t="shared" si="9"/>
        <v/>
      </c>
      <c r="W7" s="1" t="str">
        <f>IF(LEN(B7)&gt;0,CONCATENATE("[""SAVE_INDEX""] = ",REPT(" ",2-LEN(B7)),B7,"; "),"")</f>
        <v xml:space="preserve">["SAVE_INDEX"] = 25; </v>
      </c>
      <c r="X7">
        <f>VLOOKUP(D7,Type!A$2:B$14,2,FALSE)</f>
        <v>3</v>
      </c>
      <c r="Y7" t="str">
        <f>CONCATENATE("[""TYPE""] = ",X7,"; ")</f>
        <v xml:space="preserve">["TYPE"] = 3; </v>
      </c>
      <c r="Z7" t="str">
        <f>TEXT(E7,0)</f>
        <v>1000</v>
      </c>
      <c r="AA7" t="str">
        <f>CONCATENATE("[""VXP""] = ",REPT(" ",4-LEN(Z7)),TEXT(Z7,"0"),"; ")</f>
        <v xml:space="preserve">["VXP"] = 1000; </v>
      </c>
      <c r="AB7" t="str">
        <f>TEXT(G7,0)</f>
        <v>10</v>
      </c>
      <c r="AC7" t="str">
        <f>CONCATENATE("[""LP""] = ",REPT(" ",2-LEN(AB7)),TEXT(AB7,"0"),"; ")</f>
        <v xml:space="preserve">["LP"] = 10; </v>
      </c>
      <c r="AD7" t="str">
        <f>TEXT(H7,0)</f>
        <v>500</v>
      </c>
      <c r="AE7" t="str">
        <f>CONCATENATE("[""REP""] = ",REPT(" ",3-LEN(AD7)),TEXT(AD7,"0"),"; ")</f>
        <v xml:space="preserve">["REP"] = 500; </v>
      </c>
      <c r="AF7">
        <f>VLOOKUP(I7,Faction!A$2:B$84,2,FALSE)</f>
        <v>18</v>
      </c>
      <c r="AG7" t="str">
        <f>CONCATENATE("[""FACTION""] = ",TEXT(AF7,"0"),"; ")</f>
        <v xml:space="preserve">["FACTION"] = 18; </v>
      </c>
      <c r="AH7" t="str">
        <f>CONCATENATE("[""TIER""] = ",TEXT(L7,"0"),"; ")</f>
        <v xml:space="preserve">["TIER"] = 1; </v>
      </c>
      <c r="AI7" t="str">
        <f>IF(LEN(M7)&gt;0,CONCATENATE("[""MIN_LVL""] = ",REPT(" ",2-LEN(M7)),"""",M7,"""; "),"                    ")</f>
        <v xml:space="preserve">["MIN_LVL"] = "59"; </v>
      </c>
      <c r="AJ7" t="str">
        <f>CONCATENATE("[""NAME""] = { [""EN""] = """,C7,"""; }; ")</f>
        <v xml:space="preserve">["NAME"] = { ["EN"] = "Little Wonders"; }; </v>
      </c>
      <c r="AK7" t="str">
        <f>CONCATENATE("[""LORE""] = { [""EN""] = """,K7,"""; }; ")</f>
        <v xml:space="preserve">["LORE"] = { ["EN"] = "While patrolling the Gloomglens, you were amazed to find items clearly belonging to hobbit-folk, however rustic."; }; </v>
      </c>
      <c r="AL7" t="str">
        <f>CONCATENATE("[""SUMMARY""] = { [""EN""] = """,J7,"""; }; ")</f>
        <v xml:space="preserve">["SUMMARY"] = { ["EN"] = "Find 6 Hobbit artifacts in Gloomglens"; }; </v>
      </c>
      <c r="AM7" t="str">
        <f>IF(LEN(F7)&gt;0,CONCATENATE("[""TITLE""] = { [""EN""] = """,F7,"""; }; "),"")</f>
        <v xml:space="preserve">["TITLE"] = { ["EN"] = "Little Wonder"; }; </v>
      </c>
      <c r="AN7" t="str">
        <f t="shared" si="10"/>
        <v>};</v>
      </c>
    </row>
    <row r="8" spans="1:40" x14ac:dyDescent="0.25">
      <c r="A8">
        <v>1879190079</v>
      </c>
      <c r="B8">
        <v>4</v>
      </c>
      <c r="C8" t="s">
        <v>743</v>
      </c>
      <c r="D8" t="s">
        <v>70</v>
      </c>
      <c r="E8">
        <v>2000</v>
      </c>
      <c r="F8" t="s">
        <v>744</v>
      </c>
      <c r="G8">
        <v>20</v>
      </c>
      <c r="H8">
        <v>700</v>
      </c>
      <c r="I8" t="s">
        <v>97</v>
      </c>
      <c r="J8" t="s">
        <v>745</v>
      </c>
      <c r="K8" t="s">
        <v>1145</v>
      </c>
      <c r="L8">
        <v>1</v>
      </c>
      <c r="M8">
        <v>59</v>
      </c>
      <c r="P8" t="str">
        <f t="shared" si="6"/>
        <v xml:space="preserve"> [7] = {["ID"] = 1879190079; }; -- Mysteries of Enedwaith (Final)</v>
      </c>
      <c r="Q8" s="1" t="str">
        <f t="shared" si="11"/>
        <v xml:space="preserve"> [7] = {["ID"] = 1879190079; ["SAVE_INDEX"] =  4; ["TYPE"] = 7; ["VXP"] = 2000; ["LP"] = 20; ["REP"] = 700; ["FACTION"] = 19; ["TIER"] = 1; ["MIN_LVL"] = "59"; ["NAME"] = { ["EN"] = "Mysteries of Enedwaith (Final)"; }; ["LORE"] = { ["EN"] = "The Grey Company rides to the aid of their chieftain Aragorn in Rohan. While travelling through the sparsely inhabited region of Enedwaith, they uncover many strange mysteries."; }; ["SUMMARY"] = { ["EN"] = "Complete 40 quests in Enedwaith"; }; ["TITLE"] = { ["EN"] = "Victor of Enedwaith"; }; };</v>
      </c>
      <c r="R8">
        <f t="shared" si="7"/>
        <v>7</v>
      </c>
      <c r="S8" t="str">
        <f t="shared" si="12"/>
        <v xml:space="preserve"> [7] = {</v>
      </c>
      <c r="T8" t="str">
        <f t="shared" si="13"/>
        <v xml:space="preserve">["ID"] = 1879190079; </v>
      </c>
      <c r="U8" t="str">
        <f t="shared" si="8"/>
        <v xml:space="preserve">["ID"] = 1879190079; </v>
      </c>
      <c r="V8" t="str">
        <f t="shared" si="9"/>
        <v/>
      </c>
      <c r="W8" s="1" t="str">
        <f t="shared" si="14"/>
        <v xml:space="preserve">["SAVE_INDEX"] =  4; </v>
      </c>
      <c r="X8">
        <f>VLOOKUP(D8,Type!A$2:B$14,2,FALSE)</f>
        <v>7</v>
      </c>
      <c r="Y8" t="str">
        <f t="shared" si="15"/>
        <v xml:space="preserve">["TYPE"] = 7; </v>
      </c>
      <c r="Z8" t="str">
        <f t="shared" si="16"/>
        <v>2000</v>
      </c>
      <c r="AA8" t="str">
        <f t="shared" si="17"/>
        <v xml:space="preserve">["VXP"] = 2000; </v>
      </c>
      <c r="AB8" t="str">
        <f t="shared" si="18"/>
        <v>20</v>
      </c>
      <c r="AC8" t="str">
        <f t="shared" si="19"/>
        <v xml:space="preserve">["LP"] = 20; </v>
      </c>
      <c r="AD8" t="str">
        <f t="shared" si="20"/>
        <v>700</v>
      </c>
      <c r="AE8" t="str">
        <f t="shared" si="21"/>
        <v xml:space="preserve">["REP"] = 700; </v>
      </c>
      <c r="AF8">
        <f>VLOOKUP(I8,Faction!A$2:B$84,2,FALSE)</f>
        <v>19</v>
      </c>
      <c r="AG8" t="str">
        <f t="shared" si="22"/>
        <v xml:space="preserve">["FACTION"] = 19; </v>
      </c>
      <c r="AH8" t="str">
        <f t="shared" si="23"/>
        <v xml:space="preserve">["TIER"] = 1; </v>
      </c>
      <c r="AI8" t="str">
        <f t="shared" si="24"/>
        <v xml:space="preserve">["MIN_LVL"] = "59"; </v>
      </c>
      <c r="AJ8" t="str">
        <f t="shared" si="25"/>
        <v xml:space="preserve">["NAME"] = { ["EN"] = "Mysteries of Enedwaith (Final)"; }; </v>
      </c>
      <c r="AK8" t="str">
        <f t="shared" si="26"/>
        <v xml:space="preserve">["LORE"] = { ["EN"] = "The Grey Company rides to the aid of their chieftain Aragorn in Rohan. While travelling through the sparsely inhabited region of Enedwaith, they uncover many strange mysteries."; }; </v>
      </c>
      <c r="AL8" t="str">
        <f t="shared" si="27"/>
        <v xml:space="preserve">["SUMMARY"] = { ["EN"] = "Complete 40 quests in Enedwaith"; }; </v>
      </c>
      <c r="AM8" t="str">
        <f t="shared" si="28"/>
        <v xml:space="preserve">["TITLE"] = { ["EN"] = "Victor of Enedwaith"; }; </v>
      </c>
      <c r="AN8" t="str">
        <f t="shared" si="10"/>
        <v>};</v>
      </c>
    </row>
    <row r="9" spans="1:40" x14ac:dyDescent="0.25">
      <c r="A9">
        <v>1879190076</v>
      </c>
      <c r="B9">
        <v>5</v>
      </c>
      <c r="C9" t="s">
        <v>740</v>
      </c>
      <c r="D9" t="s">
        <v>70</v>
      </c>
      <c r="E9">
        <v>2000</v>
      </c>
      <c r="F9" t="s">
        <v>741</v>
      </c>
      <c r="G9">
        <v>15</v>
      </c>
      <c r="H9">
        <v>700</v>
      </c>
      <c r="I9" t="s">
        <v>97</v>
      </c>
      <c r="J9" t="s">
        <v>742</v>
      </c>
      <c r="K9" t="s">
        <v>1145</v>
      </c>
      <c r="L9">
        <v>2</v>
      </c>
      <c r="M9">
        <v>59</v>
      </c>
      <c r="P9" t="str">
        <f t="shared" si="6"/>
        <v xml:space="preserve"> [8] = {["ID"] = 1879190076; }; -- Mysteries of Enedwaith (Advanced)</v>
      </c>
      <c r="Q9" s="1" t="str">
        <f t="shared" si="11"/>
        <v xml:space="preserve"> [8] = {["ID"] = 1879190076; ["SAVE_INDEX"] =  5; ["TYPE"] = 7; ["VXP"] = 2000; ["LP"] = 15; ["REP"] = 700; ["FACTION"] = 19; ["TIER"] = 2; ["MIN_LVL"] = "59"; ["NAME"] = { ["EN"] = "Mysteries of Enedwaith (Advanced)"; }; ["LORE"] = { ["EN"] = "The Grey Company rides to the aid of their chieftain Aragorn in Rohan. While travelling through the sparsely inhabited region of Enedwaith, they uncover many strange mysteries."; }; ["SUMMARY"] = { ["EN"] = "Complete 30 quests in Enedwaith"; }; ["TITLE"] = { ["EN"] = "Champion of Enedwaith"; }; };</v>
      </c>
      <c r="R9">
        <f t="shared" si="7"/>
        <v>8</v>
      </c>
      <c r="S9" t="str">
        <f t="shared" si="12"/>
        <v xml:space="preserve"> [8] = {</v>
      </c>
      <c r="T9" t="str">
        <f t="shared" si="13"/>
        <v xml:space="preserve">["ID"] = 1879190076; </v>
      </c>
      <c r="U9" t="str">
        <f t="shared" si="8"/>
        <v xml:space="preserve">["ID"] = 1879190076; </v>
      </c>
      <c r="V9" t="str">
        <f t="shared" si="9"/>
        <v/>
      </c>
      <c r="W9" s="1" t="str">
        <f t="shared" si="14"/>
        <v xml:space="preserve">["SAVE_INDEX"] =  5; </v>
      </c>
      <c r="X9">
        <f>VLOOKUP(D9,Type!A$2:B$14,2,FALSE)</f>
        <v>7</v>
      </c>
      <c r="Y9" t="str">
        <f t="shared" si="15"/>
        <v xml:space="preserve">["TYPE"] = 7; </v>
      </c>
      <c r="Z9" t="str">
        <f t="shared" si="16"/>
        <v>2000</v>
      </c>
      <c r="AA9" t="str">
        <f t="shared" si="17"/>
        <v xml:space="preserve">["VXP"] = 2000; </v>
      </c>
      <c r="AB9" t="str">
        <f t="shared" si="18"/>
        <v>15</v>
      </c>
      <c r="AC9" t="str">
        <f t="shared" si="19"/>
        <v xml:space="preserve">["LP"] = 15; </v>
      </c>
      <c r="AD9" t="str">
        <f t="shared" si="20"/>
        <v>700</v>
      </c>
      <c r="AE9" t="str">
        <f t="shared" si="21"/>
        <v xml:space="preserve">["REP"] = 700; </v>
      </c>
      <c r="AF9">
        <f>VLOOKUP(I9,Faction!A$2:B$84,2,FALSE)</f>
        <v>19</v>
      </c>
      <c r="AG9" t="str">
        <f t="shared" si="22"/>
        <v xml:space="preserve">["FACTION"] = 19; </v>
      </c>
      <c r="AH9" t="str">
        <f t="shared" si="23"/>
        <v xml:space="preserve">["TIER"] = 2; </v>
      </c>
      <c r="AI9" t="str">
        <f t="shared" si="24"/>
        <v xml:space="preserve">["MIN_LVL"] = "59"; </v>
      </c>
      <c r="AJ9" t="str">
        <f t="shared" si="25"/>
        <v xml:space="preserve">["NAME"] = { ["EN"] = "Mysteries of Enedwaith (Advanced)"; }; </v>
      </c>
      <c r="AK9" t="str">
        <f t="shared" si="26"/>
        <v xml:space="preserve">["LORE"] = { ["EN"] = "The Grey Company rides to the aid of their chieftain Aragorn in Rohan. While travelling through the sparsely inhabited region of Enedwaith, they uncover many strange mysteries."; }; </v>
      </c>
      <c r="AL9" t="str">
        <f t="shared" si="27"/>
        <v xml:space="preserve">["SUMMARY"] = { ["EN"] = "Complete 30 quests in Enedwaith"; }; </v>
      </c>
      <c r="AM9" t="str">
        <f t="shared" si="28"/>
        <v xml:space="preserve">["TITLE"] = { ["EN"] = "Champion of Enedwaith"; }; </v>
      </c>
      <c r="AN9" t="str">
        <f t="shared" si="10"/>
        <v>};</v>
      </c>
    </row>
    <row r="10" spans="1:40" x14ac:dyDescent="0.25">
      <c r="A10">
        <v>1879190075</v>
      </c>
      <c r="B10">
        <v>6</v>
      </c>
      <c r="C10" t="s">
        <v>737</v>
      </c>
      <c r="D10" t="s">
        <v>70</v>
      </c>
      <c r="E10">
        <v>2000</v>
      </c>
      <c r="F10" t="s">
        <v>738</v>
      </c>
      <c r="G10">
        <v>10</v>
      </c>
      <c r="H10">
        <v>500</v>
      </c>
      <c r="I10" t="s">
        <v>97</v>
      </c>
      <c r="J10" t="s">
        <v>739</v>
      </c>
      <c r="K10" t="s">
        <v>1145</v>
      </c>
      <c r="L10">
        <v>3</v>
      </c>
      <c r="M10">
        <v>59</v>
      </c>
      <c r="P10" t="str">
        <f t="shared" si="6"/>
        <v xml:space="preserve"> [9] = {["ID"] = 1879190075; }; -- Mysteries of Enedwaith (Intermediate)</v>
      </c>
      <c r="Q10" s="1" t="str">
        <f t="shared" si="11"/>
        <v xml:space="preserve"> [9] = {["ID"] = 1879190075; ["SAVE_INDEX"] =  6; ["TYPE"] = 7; ["VXP"] = 2000; ["LP"] = 10; ["REP"] = 500; ["FACTION"] = 19; ["TIER"] = 3; ["MIN_LVL"] = "59"; ["NAME"] = { ["EN"] = "Mysteries of Enedwaith (Intermediate)"; }; ["LORE"] = { ["EN"] = "The Grey Company rides to the aid of their chieftain Aragorn in Rohan. While travelling through the sparsely inhabited region of Enedwaith, they uncover many strange mysteries."; }; ["SUMMARY"] = { ["EN"] = "Complete 20 quests in Enedwaith"; }; ["TITLE"] = { ["EN"] = "Defender of Enedwaith"; }; };</v>
      </c>
      <c r="R10">
        <f t="shared" si="7"/>
        <v>9</v>
      </c>
      <c r="S10" t="str">
        <f t="shared" si="12"/>
        <v xml:space="preserve"> [9] = {</v>
      </c>
      <c r="T10" t="str">
        <f t="shared" si="13"/>
        <v xml:space="preserve">["ID"] = 1879190075; </v>
      </c>
      <c r="U10" t="str">
        <f t="shared" si="8"/>
        <v xml:space="preserve">["ID"] = 1879190075; </v>
      </c>
      <c r="V10" t="str">
        <f t="shared" si="9"/>
        <v/>
      </c>
      <c r="W10" s="1" t="str">
        <f t="shared" si="14"/>
        <v xml:space="preserve">["SAVE_INDEX"] =  6; </v>
      </c>
      <c r="X10">
        <f>VLOOKUP(D10,Type!A$2:B$14,2,FALSE)</f>
        <v>7</v>
      </c>
      <c r="Y10" t="str">
        <f t="shared" si="15"/>
        <v xml:space="preserve">["TYPE"] = 7; </v>
      </c>
      <c r="Z10" t="str">
        <f t="shared" si="16"/>
        <v>2000</v>
      </c>
      <c r="AA10" t="str">
        <f t="shared" si="17"/>
        <v xml:space="preserve">["VXP"] = 2000; </v>
      </c>
      <c r="AB10" t="str">
        <f t="shared" si="18"/>
        <v>10</v>
      </c>
      <c r="AC10" t="str">
        <f t="shared" si="19"/>
        <v xml:space="preserve">["LP"] = 10; </v>
      </c>
      <c r="AD10" t="str">
        <f t="shared" si="20"/>
        <v>500</v>
      </c>
      <c r="AE10" t="str">
        <f t="shared" si="21"/>
        <v xml:space="preserve">["REP"] = 500; </v>
      </c>
      <c r="AF10">
        <f>VLOOKUP(I10,Faction!A$2:B$84,2,FALSE)</f>
        <v>19</v>
      </c>
      <c r="AG10" t="str">
        <f t="shared" si="22"/>
        <v xml:space="preserve">["FACTION"] = 19; </v>
      </c>
      <c r="AH10" t="str">
        <f t="shared" si="23"/>
        <v xml:space="preserve">["TIER"] = 3; </v>
      </c>
      <c r="AI10" t="str">
        <f t="shared" si="24"/>
        <v xml:space="preserve">["MIN_LVL"] = "59"; </v>
      </c>
      <c r="AJ10" t="str">
        <f t="shared" si="25"/>
        <v xml:space="preserve">["NAME"] = { ["EN"] = "Mysteries of Enedwaith (Intermediate)"; }; </v>
      </c>
      <c r="AK10" t="str">
        <f t="shared" si="26"/>
        <v xml:space="preserve">["LORE"] = { ["EN"] = "The Grey Company rides to the aid of their chieftain Aragorn in Rohan. While travelling through the sparsely inhabited region of Enedwaith, they uncover many strange mysteries."; }; </v>
      </c>
      <c r="AL10" t="str">
        <f t="shared" si="27"/>
        <v xml:space="preserve">["SUMMARY"] = { ["EN"] = "Complete 20 quests in Enedwaith"; }; </v>
      </c>
      <c r="AM10" t="str">
        <f t="shared" si="28"/>
        <v xml:space="preserve">["TITLE"] = { ["EN"] = "Defender of Enedwaith"; }; </v>
      </c>
      <c r="AN10" t="str">
        <f t="shared" si="10"/>
        <v>};</v>
      </c>
    </row>
    <row r="11" spans="1:40" x14ac:dyDescent="0.25">
      <c r="A11">
        <v>1879190071</v>
      </c>
      <c r="B11">
        <v>7</v>
      </c>
      <c r="C11" t="s">
        <v>734</v>
      </c>
      <c r="D11" t="s">
        <v>70</v>
      </c>
      <c r="E11">
        <v>2000</v>
      </c>
      <c r="F11" t="s">
        <v>735</v>
      </c>
      <c r="G11">
        <v>10</v>
      </c>
      <c r="H11">
        <v>300</v>
      </c>
      <c r="I11" t="s">
        <v>97</v>
      </c>
      <c r="J11" t="s">
        <v>736</v>
      </c>
      <c r="K11" t="s">
        <v>1145</v>
      </c>
      <c r="L11">
        <v>4</v>
      </c>
      <c r="M11">
        <v>59</v>
      </c>
      <c r="P11" t="str">
        <f t="shared" si="6"/>
        <v>[10] = {["ID"] = 1879190071; }; -- Mysteries of Enedwaith</v>
      </c>
      <c r="Q11" s="1" t="str">
        <f t="shared" si="11"/>
        <v>[10] = {["ID"] = 1879190071; ["SAVE_INDEX"] =  7; ["TYPE"] = 7; ["VXP"] = 2000; ["LP"] = 10; ["REP"] = 300; ["FACTION"] = 19; ["TIER"] = 4; ["MIN_LVL"] = "59"; ["NAME"] = { ["EN"] = "Mysteries of Enedwaith"; }; ["LORE"] = { ["EN"] = "The Grey Company rides to the aid of their chieftain Aragorn in Rohan. While travelling through the sparsely inhabited region of Enedwaith, they uncover many strange mysteries."; }; ["SUMMARY"] = { ["EN"] = "Complete 10 quests in Enedwaith"; }; ["TITLE"] = { ["EN"] = "Explorer of Enedwaith"; }; };</v>
      </c>
      <c r="R11">
        <f t="shared" si="7"/>
        <v>10</v>
      </c>
      <c r="S11" t="str">
        <f t="shared" si="12"/>
        <v>[10] = {</v>
      </c>
      <c r="T11" t="str">
        <f t="shared" si="13"/>
        <v xml:space="preserve">["ID"] = 1879190071; </v>
      </c>
      <c r="U11" t="str">
        <f t="shared" si="8"/>
        <v xml:space="preserve">["ID"] = 1879190071; </v>
      </c>
      <c r="V11" t="str">
        <f t="shared" si="9"/>
        <v/>
      </c>
      <c r="W11" s="1" t="str">
        <f t="shared" si="14"/>
        <v xml:space="preserve">["SAVE_INDEX"] =  7; </v>
      </c>
      <c r="X11">
        <f>VLOOKUP(D11,Type!A$2:B$14,2,FALSE)</f>
        <v>7</v>
      </c>
      <c r="Y11" t="str">
        <f t="shared" si="15"/>
        <v xml:space="preserve">["TYPE"] = 7; </v>
      </c>
      <c r="Z11" t="str">
        <f t="shared" si="16"/>
        <v>2000</v>
      </c>
      <c r="AA11" t="str">
        <f t="shared" si="17"/>
        <v xml:space="preserve">["VXP"] = 2000; </v>
      </c>
      <c r="AB11" t="str">
        <f t="shared" si="18"/>
        <v>10</v>
      </c>
      <c r="AC11" t="str">
        <f t="shared" si="19"/>
        <v xml:space="preserve">["LP"] = 10; </v>
      </c>
      <c r="AD11" t="str">
        <f t="shared" si="20"/>
        <v>300</v>
      </c>
      <c r="AE11" t="str">
        <f t="shared" si="21"/>
        <v xml:space="preserve">["REP"] = 300; </v>
      </c>
      <c r="AF11">
        <f>VLOOKUP(I11,Faction!A$2:B$84,2,FALSE)</f>
        <v>19</v>
      </c>
      <c r="AG11" t="str">
        <f t="shared" si="22"/>
        <v xml:space="preserve">["FACTION"] = 19; </v>
      </c>
      <c r="AH11" t="str">
        <f t="shared" si="23"/>
        <v xml:space="preserve">["TIER"] = 4; </v>
      </c>
      <c r="AI11" t="str">
        <f t="shared" si="24"/>
        <v xml:space="preserve">["MIN_LVL"] = "59"; </v>
      </c>
      <c r="AJ11" t="str">
        <f t="shared" si="25"/>
        <v xml:space="preserve">["NAME"] = { ["EN"] = "Mysteries of Enedwaith"; }; </v>
      </c>
      <c r="AK11" t="str">
        <f t="shared" si="26"/>
        <v xml:space="preserve">["LORE"] = { ["EN"] = "The Grey Company rides to the aid of their chieftain Aragorn in Rohan. While travelling through the sparsely inhabited region of Enedwaith, they uncover many strange mysteries."; }; </v>
      </c>
      <c r="AL11" t="str">
        <f t="shared" si="27"/>
        <v xml:space="preserve">["SUMMARY"] = { ["EN"] = "Complete 10 quests in Enedwaith"; }; </v>
      </c>
      <c r="AM11" t="str">
        <f t="shared" si="28"/>
        <v xml:space="preserve">["TITLE"] = { ["EN"] = "Explorer of Enedwaith"; }; </v>
      </c>
      <c r="AN11" t="str">
        <f t="shared" si="10"/>
        <v>};</v>
      </c>
    </row>
    <row r="12" spans="1:40" x14ac:dyDescent="0.25">
      <c r="A12">
        <v>1879190115</v>
      </c>
      <c r="B12">
        <v>10</v>
      </c>
      <c r="C12" t="s">
        <v>691</v>
      </c>
      <c r="D12" t="s">
        <v>33</v>
      </c>
      <c r="E12">
        <v>2000</v>
      </c>
      <c r="F12" t="s">
        <v>754</v>
      </c>
      <c r="G12">
        <v>10</v>
      </c>
      <c r="H12">
        <v>700</v>
      </c>
      <c r="I12" t="s">
        <v>97</v>
      </c>
      <c r="J12" t="s">
        <v>755</v>
      </c>
      <c r="K12" t="s">
        <v>1147</v>
      </c>
      <c r="L12">
        <v>1</v>
      </c>
      <c r="M12">
        <v>59</v>
      </c>
      <c r="P12" t="str">
        <f t="shared" si="6"/>
        <v>[11] = {["ID"] = 1879190115; }; -- Dunlending-slayer (Advanced)</v>
      </c>
      <c r="Q12" s="1" t="str">
        <f t="shared" si="11"/>
        <v>[11] = {["ID"] = 1879190115; ["SAVE_INDEX"] = 10; ["TYPE"] = 4; ["VXP"] = 2000; ["LP"] = 10; ["REP"] = 700; ["FACTION"] = 19; ["TIER"] = 1; ["MIN_LVL"] = "59"; ["NAME"] = { ["EN"] = "Dunlending-slayer (Advanced)"; }; ["LORE"] = { ["EN"] = "Defeat many Dunlendings in Enedwaith."; }; ["SUMMARY"] = { ["EN"] = "Defeat 200 Dunlendings in Enedwaith"; }; ["TITLE"] = { ["EN"] = "Bane of the Draig-lûth"; }; };</v>
      </c>
      <c r="R12">
        <f t="shared" si="7"/>
        <v>11</v>
      </c>
      <c r="S12" t="str">
        <f t="shared" si="12"/>
        <v>[11] = {</v>
      </c>
      <c r="T12" t="str">
        <f t="shared" si="13"/>
        <v xml:space="preserve">["ID"] = 1879190115; </v>
      </c>
      <c r="U12" t="str">
        <f t="shared" si="8"/>
        <v xml:space="preserve">["ID"] = 1879190115; </v>
      </c>
      <c r="V12" t="str">
        <f t="shared" si="9"/>
        <v/>
      </c>
      <c r="W12" s="1" t="str">
        <f t="shared" si="14"/>
        <v xml:space="preserve">["SAVE_INDEX"] = 10; </v>
      </c>
      <c r="X12">
        <f>VLOOKUP(D12,Type!A$2:B$14,2,FALSE)</f>
        <v>4</v>
      </c>
      <c r="Y12" t="str">
        <f t="shared" si="15"/>
        <v xml:space="preserve">["TYPE"] = 4; </v>
      </c>
      <c r="Z12" t="str">
        <f t="shared" si="16"/>
        <v>2000</v>
      </c>
      <c r="AA12" t="str">
        <f t="shared" si="17"/>
        <v xml:space="preserve">["VXP"] = 2000; </v>
      </c>
      <c r="AB12" t="str">
        <f t="shared" si="18"/>
        <v>10</v>
      </c>
      <c r="AC12" t="str">
        <f t="shared" si="19"/>
        <v xml:space="preserve">["LP"] = 10; </v>
      </c>
      <c r="AD12" t="str">
        <f t="shared" si="20"/>
        <v>700</v>
      </c>
      <c r="AE12" t="str">
        <f t="shared" si="21"/>
        <v xml:space="preserve">["REP"] = 700; </v>
      </c>
      <c r="AF12">
        <f>VLOOKUP(I12,Faction!A$2:B$84,2,FALSE)</f>
        <v>19</v>
      </c>
      <c r="AG12" t="str">
        <f t="shared" si="22"/>
        <v xml:space="preserve">["FACTION"] = 19; </v>
      </c>
      <c r="AH12" t="str">
        <f t="shared" si="23"/>
        <v xml:space="preserve">["TIER"] = 1; </v>
      </c>
      <c r="AI12" t="str">
        <f t="shared" si="24"/>
        <v xml:space="preserve">["MIN_LVL"] = "59"; </v>
      </c>
      <c r="AJ12" t="str">
        <f t="shared" si="25"/>
        <v xml:space="preserve">["NAME"] = { ["EN"] = "Dunlending-slayer (Advanced)"; }; </v>
      </c>
      <c r="AK12" t="str">
        <f t="shared" si="26"/>
        <v xml:space="preserve">["LORE"] = { ["EN"] = "Defeat many Dunlendings in Enedwaith."; }; </v>
      </c>
      <c r="AL12" t="str">
        <f t="shared" si="27"/>
        <v xml:space="preserve">["SUMMARY"] = { ["EN"] = "Defeat 200 Dunlendings in Enedwaith"; }; </v>
      </c>
      <c r="AM12" t="str">
        <f t="shared" si="28"/>
        <v xml:space="preserve">["TITLE"] = { ["EN"] = "Bane of the Draig-lûth"; }; </v>
      </c>
      <c r="AN12" t="str">
        <f t="shared" si="10"/>
        <v>};</v>
      </c>
    </row>
    <row r="13" spans="1:40" x14ac:dyDescent="0.25">
      <c r="A13">
        <v>1879190074</v>
      </c>
      <c r="B13">
        <v>11</v>
      </c>
      <c r="C13" t="s">
        <v>688</v>
      </c>
      <c r="D13" t="s">
        <v>33</v>
      </c>
      <c r="F13" t="s">
        <v>752</v>
      </c>
      <c r="G13">
        <v>5</v>
      </c>
      <c r="H13">
        <v>500</v>
      </c>
      <c r="I13" t="s">
        <v>97</v>
      </c>
      <c r="J13" t="s">
        <v>753</v>
      </c>
      <c r="K13" t="s">
        <v>1148</v>
      </c>
      <c r="L13">
        <v>2</v>
      </c>
      <c r="M13">
        <v>59</v>
      </c>
      <c r="P13" t="str">
        <f t="shared" si="6"/>
        <v>[12] = {["ID"] = 1879190074; }; -- Dunlending-slayer</v>
      </c>
      <c r="Q13" s="1" t="str">
        <f t="shared" si="11"/>
        <v>[12] = {["ID"] = 1879190074; ["SAVE_INDEX"] = 11; ["TYPE"] = 4; ["VXP"] =    0; ["LP"] =  5; ["REP"] = 500; ["FACTION"] = 19; ["TIER"] = 2; ["MIN_LVL"] = "59"; ["NAME"] = { ["EN"] = "Dunlending-slayer"; }; ["LORE"] = { ["EN"] = "Defeat Dunlendings in Enedwaith."; }; ["SUMMARY"] = { ["EN"] = "Defeat 100 Dunlendings in Enedwaith"; }; ["TITLE"] = { ["EN"] = "Foe of the White Hand"; }; };</v>
      </c>
      <c r="R13">
        <f t="shared" si="7"/>
        <v>12</v>
      </c>
      <c r="S13" t="str">
        <f t="shared" si="12"/>
        <v>[12] = {</v>
      </c>
      <c r="T13" t="str">
        <f t="shared" si="13"/>
        <v xml:space="preserve">["ID"] = 1879190074; </v>
      </c>
      <c r="U13" t="str">
        <f t="shared" si="8"/>
        <v xml:space="preserve">["ID"] = 1879190074; </v>
      </c>
      <c r="V13" t="str">
        <f t="shared" si="9"/>
        <v/>
      </c>
      <c r="W13" s="1" t="str">
        <f t="shared" si="14"/>
        <v xml:space="preserve">["SAVE_INDEX"] = 11; </v>
      </c>
      <c r="X13">
        <f>VLOOKUP(D13,Type!A$2:B$14,2,FALSE)</f>
        <v>4</v>
      </c>
      <c r="Y13" t="str">
        <f t="shared" si="15"/>
        <v xml:space="preserve">["TYPE"] = 4; </v>
      </c>
      <c r="Z13" t="str">
        <f t="shared" si="16"/>
        <v>0</v>
      </c>
      <c r="AA13" t="str">
        <f t="shared" si="17"/>
        <v xml:space="preserve">["VXP"] =    0; </v>
      </c>
      <c r="AB13" t="str">
        <f t="shared" si="18"/>
        <v>5</v>
      </c>
      <c r="AC13" t="str">
        <f t="shared" si="19"/>
        <v xml:space="preserve">["LP"] =  5; </v>
      </c>
      <c r="AD13" t="str">
        <f t="shared" si="20"/>
        <v>500</v>
      </c>
      <c r="AE13" t="str">
        <f t="shared" si="21"/>
        <v xml:space="preserve">["REP"] = 500; </v>
      </c>
      <c r="AF13">
        <f>VLOOKUP(I13,Faction!A$2:B$84,2,FALSE)</f>
        <v>19</v>
      </c>
      <c r="AG13" t="str">
        <f t="shared" si="22"/>
        <v xml:space="preserve">["FACTION"] = 19; </v>
      </c>
      <c r="AH13" t="str">
        <f t="shared" si="23"/>
        <v xml:space="preserve">["TIER"] = 2; </v>
      </c>
      <c r="AI13" t="str">
        <f t="shared" si="24"/>
        <v xml:space="preserve">["MIN_LVL"] = "59"; </v>
      </c>
      <c r="AJ13" t="str">
        <f t="shared" si="25"/>
        <v xml:space="preserve">["NAME"] = { ["EN"] = "Dunlending-slayer"; }; </v>
      </c>
      <c r="AK13" t="str">
        <f t="shared" si="26"/>
        <v xml:space="preserve">["LORE"] = { ["EN"] = "Defeat Dunlendings in Enedwaith."; }; </v>
      </c>
      <c r="AL13" t="str">
        <f t="shared" si="27"/>
        <v xml:space="preserve">["SUMMARY"] = { ["EN"] = "Defeat 100 Dunlendings in Enedwaith"; }; </v>
      </c>
      <c r="AM13" t="str">
        <f t="shared" si="28"/>
        <v xml:space="preserve">["TITLE"] = { ["EN"] = "Foe of the White Hand"; }; </v>
      </c>
      <c r="AN13" t="str">
        <f t="shared" si="10"/>
        <v>};</v>
      </c>
    </row>
    <row r="14" spans="1:40" x14ac:dyDescent="0.25">
      <c r="A14">
        <v>1879190117</v>
      </c>
      <c r="B14">
        <v>8</v>
      </c>
      <c r="C14" t="s">
        <v>749</v>
      </c>
      <c r="D14" t="s">
        <v>33</v>
      </c>
      <c r="E14">
        <v>2000</v>
      </c>
      <c r="F14" t="s">
        <v>750</v>
      </c>
      <c r="G14">
        <v>10</v>
      </c>
      <c r="H14">
        <v>700</v>
      </c>
      <c r="I14" t="s">
        <v>97</v>
      </c>
      <c r="J14" t="s">
        <v>751</v>
      </c>
      <c r="K14" t="s">
        <v>1347</v>
      </c>
      <c r="L14">
        <v>1</v>
      </c>
      <c r="M14">
        <v>59</v>
      </c>
      <c r="P14" t="str">
        <f t="shared" si="6"/>
        <v>[13] = {["ID"] = 1879190117; }; -- Cuthraul and Elhudan-slayer (Advanced)</v>
      </c>
      <c r="Q14" s="1" t="str">
        <f t="shared" ref="Q14:Q21" si="29">CONCATENATE(S14,T14,W14,Y14,AA14,AC14,AE14,AG14,AH14,AI14,AJ14,AK14,AL14,AM14,AN14)</f>
        <v>[13] = {["ID"] = 1879190117; ["SAVE_INDEX"] =  8; ["TYPE"] = 4; ["VXP"] = 2000; ["LP"] = 10; ["REP"] = 700; ["FACTION"] = 19; ["TIER"] = 1; ["MIN_LVL"] = "59"; ["NAME"] = { ["EN"] = "Cuthraul and Elhudan-slayer (Advanced)"; }; ["LORE"] = { ["EN"] = "Defeat many cuthraul and elhudan in Enedwaith."; }; ["SUMMARY"] = { ["EN"] = "Defeat 180 Cuthraul or Elhudan in Enedwaith"; }; ["TITLE"] = { ["EN"] = "Banisher of Dread"; }; };</v>
      </c>
      <c r="R14">
        <f t="shared" si="7"/>
        <v>13</v>
      </c>
      <c r="S14" t="str">
        <f t="shared" ref="S14:S21" si="30">CONCATENATE(REPT(" ",2-LEN(R14)),"[",R14,"] = {")</f>
        <v>[13] = {</v>
      </c>
      <c r="T14" t="str">
        <f t="shared" ref="T14:T21" si="31">IF(LEN(A14)&gt;0,CONCATENATE("[""ID""] = ",A14,"; "),"                     ")</f>
        <v xml:space="preserve">["ID"] = 1879190117; </v>
      </c>
      <c r="U14" t="str">
        <f t="shared" si="8"/>
        <v xml:space="preserve">["ID"] = 1879190117; </v>
      </c>
      <c r="V14" t="str">
        <f t="shared" si="9"/>
        <v/>
      </c>
      <c r="W14" s="1" t="str">
        <f t="shared" ref="W14:W21" si="32">IF(LEN(B14)&gt;0,CONCATENATE("[""SAVE_INDEX""] = ",REPT(" ",2-LEN(B14)),B14,"; "),"")</f>
        <v xml:space="preserve">["SAVE_INDEX"] =  8; </v>
      </c>
      <c r="X14">
        <f>VLOOKUP(D14,Type!A$2:B$14,2,FALSE)</f>
        <v>4</v>
      </c>
      <c r="Y14" t="str">
        <f t="shared" ref="Y14:Y21" si="33">CONCATENATE("[""TYPE""] = ",X14,"; ")</f>
        <v xml:space="preserve">["TYPE"] = 4; </v>
      </c>
      <c r="Z14" t="str">
        <f t="shared" ref="Z14:Z21" si="34">TEXT(E14,0)</f>
        <v>2000</v>
      </c>
      <c r="AA14" t="str">
        <f t="shared" ref="AA14:AA21" si="35">CONCATENATE("[""VXP""] = ",REPT(" ",4-LEN(Z14)),TEXT(Z14,"0"),"; ")</f>
        <v xml:space="preserve">["VXP"] = 2000; </v>
      </c>
      <c r="AB14" t="str">
        <f t="shared" ref="AB14:AB21" si="36">TEXT(G14,0)</f>
        <v>10</v>
      </c>
      <c r="AC14" t="str">
        <f t="shared" ref="AC14:AC21" si="37">CONCATENATE("[""LP""] = ",REPT(" ",2-LEN(AB14)),TEXT(AB14,"0"),"; ")</f>
        <v xml:space="preserve">["LP"] = 10; </v>
      </c>
      <c r="AD14" t="str">
        <f t="shared" ref="AD14:AD21" si="38">TEXT(H14,0)</f>
        <v>700</v>
      </c>
      <c r="AE14" t="str">
        <f t="shared" ref="AE14:AE21" si="39">CONCATENATE("[""REP""] = ",REPT(" ",3-LEN(AD14)),TEXT(AD14,"0"),"; ")</f>
        <v xml:space="preserve">["REP"] = 700; </v>
      </c>
      <c r="AF14">
        <f>VLOOKUP(I14,Faction!A$2:B$84,2,FALSE)</f>
        <v>19</v>
      </c>
      <c r="AG14" t="str">
        <f t="shared" ref="AG14:AG21" si="40">CONCATENATE("[""FACTION""] = ",TEXT(AF14,"0"),"; ")</f>
        <v xml:space="preserve">["FACTION"] = 19; </v>
      </c>
      <c r="AH14" t="str">
        <f t="shared" ref="AH14:AH21" si="41">CONCATENATE("[""TIER""] = ",TEXT(L14,"0"),"; ")</f>
        <v xml:space="preserve">["TIER"] = 1; </v>
      </c>
      <c r="AI14" t="str">
        <f t="shared" ref="AI14:AI21" si="42">IF(LEN(M14)&gt;0,CONCATENATE("[""MIN_LVL""] = ",REPT(" ",2-LEN(M14)),"""",M14,"""; "),"                    ")</f>
        <v xml:space="preserve">["MIN_LVL"] = "59"; </v>
      </c>
      <c r="AJ14" t="str">
        <f t="shared" ref="AJ14:AJ21" si="43">CONCATENATE("[""NAME""] = { [""EN""] = """,C14,"""; }; ")</f>
        <v xml:space="preserve">["NAME"] = { ["EN"] = "Cuthraul and Elhudan-slayer (Advanced)"; }; </v>
      </c>
      <c r="AK14" t="str">
        <f t="shared" ref="AK14:AK21" si="44">CONCATENATE("[""LORE""] = { [""EN""] = """,K14,"""; }; ")</f>
        <v xml:space="preserve">["LORE"] = { ["EN"] = "Defeat many cuthraul and elhudan in Enedwaith."; }; </v>
      </c>
      <c r="AL14" t="str">
        <f t="shared" ref="AL14:AL21" si="45">CONCATENATE("[""SUMMARY""] = { [""EN""] = """,J14,"""; }; ")</f>
        <v xml:space="preserve">["SUMMARY"] = { ["EN"] = "Defeat 180 Cuthraul or Elhudan in Enedwaith"; }; </v>
      </c>
      <c r="AM14" t="str">
        <f t="shared" ref="AM14:AM21" si="46">IF(LEN(F14)&gt;0,CONCATENATE("[""TITLE""] = { [""EN""] = """,F14,"""; }; "),"")</f>
        <v xml:space="preserve">["TITLE"] = { ["EN"] = "Banisher of Dread"; }; </v>
      </c>
      <c r="AN14" t="str">
        <f t="shared" si="10"/>
        <v>};</v>
      </c>
    </row>
    <row r="15" spans="1:40" x14ac:dyDescent="0.25">
      <c r="A15">
        <v>1879190116</v>
      </c>
      <c r="B15">
        <v>9</v>
      </c>
      <c r="C15" t="s">
        <v>746</v>
      </c>
      <c r="D15" t="s">
        <v>33</v>
      </c>
      <c r="F15" t="s">
        <v>747</v>
      </c>
      <c r="G15">
        <v>5</v>
      </c>
      <c r="H15">
        <v>500</v>
      </c>
      <c r="I15" t="s">
        <v>97</v>
      </c>
      <c r="J15" t="s">
        <v>748</v>
      </c>
      <c r="K15" t="s">
        <v>1146</v>
      </c>
      <c r="L15">
        <v>2</v>
      </c>
      <c r="M15">
        <v>59</v>
      </c>
      <c r="P15" t="str">
        <f t="shared" si="6"/>
        <v>[14] = {["ID"] = 1879190116; }; -- Cuthraul and Elhudan-slayer</v>
      </c>
      <c r="Q15" s="1" t="str">
        <f t="shared" si="29"/>
        <v>[14] = {["ID"] = 1879190116; ["SAVE_INDEX"] =  9; ["TYPE"] = 4; ["VXP"] =    0; ["LP"] =  5; ["REP"] = 500; ["FACTION"] = 19; ["TIER"] = 2; ["MIN_LVL"] = "59"; ["NAME"] = { ["EN"] = "Cuthraul and Elhudan-slayer"; }; ["LORE"] = { ["EN"] = "Defeat Cuthraul and Elhudan in Enedwaith."; }; ["SUMMARY"] = { ["EN"] = "Defeat 90 Cuthraul or Elhudan in Enedwaith"; }; ["TITLE"] = { ["EN"] = "Banisher of Spirits"; }; };</v>
      </c>
      <c r="R15">
        <f t="shared" si="7"/>
        <v>14</v>
      </c>
      <c r="S15" t="str">
        <f t="shared" si="30"/>
        <v>[14] = {</v>
      </c>
      <c r="T15" t="str">
        <f t="shared" si="31"/>
        <v xml:space="preserve">["ID"] = 1879190116; </v>
      </c>
      <c r="U15" t="str">
        <f t="shared" si="8"/>
        <v xml:space="preserve">["ID"] = 1879190116; </v>
      </c>
      <c r="V15" t="str">
        <f t="shared" si="9"/>
        <v/>
      </c>
      <c r="W15" s="1" t="str">
        <f t="shared" si="32"/>
        <v xml:space="preserve">["SAVE_INDEX"] =  9; </v>
      </c>
      <c r="X15">
        <f>VLOOKUP(D15,Type!A$2:B$14,2,FALSE)</f>
        <v>4</v>
      </c>
      <c r="Y15" t="str">
        <f t="shared" si="33"/>
        <v xml:space="preserve">["TYPE"] = 4; </v>
      </c>
      <c r="Z15" t="str">
        <f t="shared" si="34"/>
        <v>0</v>
      </c>
      <c r="AA15" t="str">
        <f t="shared" si="35"/>
        <v xml:space="preserve">["VXP"] =    0; </v>
      </c>
      <c r="AB15" t="str">
        <f t="shared" si="36"/>
        <v>5</v>
      </c>
      <c r="AC15" t="str">
        <f t="shared" si="37"/>
        <v xml:space="preserve">["LP"] =  5; </v>
      </c>
      <c r="AD15" t="str">
        <f t="shared" si="38"/>
        <v>500</v>
      </c>
      <c r="AE15" t="str">
        <f t="shared" si="39"/>
        <v xml:space="preserve">["REP"] = 500; </v>
      </c>
      <c r="AF15">
        <f>VLOOKUP(I15,Faction!A$2:B$84,2,FALSE)</f>
        <v>19</v>
      </c>
      <c r="AG15" t="str">
        <f t="shared" si="40"/>
        <v xml:space="preserve">["FACTION"] = 19; </v>
      </c>
      <c r="AH15" t="str">
        <f t="shared" si="41"/>
        <v xml:space="preserve">["TIER"] = 2; </v>
      </c>
      <c r="AI15" t="str">
        <f t="shared" si="42"/>
        <v xml:space="preserve">["MIN_LVL"] = "59"; </v>
      </c>
      <c r="AJ15" t="str">
        <f t="shared" si="43"/>
        <v xml:space="preserve">["NAME"] = { ["EN"] = "Cuthraul and Elhudan-slayer"; }; </v>
      </c>
      <c r="AK15" t="str">
        <f t="shared" si="44"/>
        <v xml:space="preserve">["LORE"] = { ["EN"] = "Defeat Cuthraul and Elhudan in Enedwaith."; }; </v>
      </c>
      <c r="AL15" t="str">
        <f t="shared" si="45"/>
        <v xml:space="preserve">["SUMMARY"] = { ["EN"] = "Defeat 90 Cuthraul or Elhudan in Enedwaith"; }; </v>
      </c>
      <c r="AM15" t="str">
        <f t="shared" si="46"/>
        <v xml:space="preserve">["TITLE"] = { ["EN"] = "Banisher of Spirits"; }; </v>
      </c>
      <c r="AN15" t="str">
        <f t="shared" si="10"/>
        <v>};</v>
      </c>
    </row>
    <row r="16" spans="1:40" x14ac:dyDescent="0.25">
      <c r="A16">
        <v>1879190119</v>
      </c>
      <c r="B16">
        <v>16</v>
      </c>
      <c r="C16" t="s">
        <v>695</v>
      </c>
      <c r="D16" t="s">
        <v>33</v>
      </c>
      <c r="E16">
        <v>2000</v>
      </c>
      <c r="F16" t="s">
        <v>768</v>
      </c>
      <c r="G16">
        <v>10</v>
      </c>
      <c r="H16">
        <v>700</v>
      </c>
      <c r="I16" t="s">
        <v>97</v>
      </c>
      <c r="J16" t="s">
        <v>769</v>
      </c>
      <c r="K16" t="s">
        <v>1153</v>
      </c>
      <c r="L16">
        <v>1</v>
      </c>
      <c r="M16">
        <v>59</v>
      </c>
      <c r="P16" t="str">
        <f t="shared" si="6"/>
        <v>[15] = {["ID"] = 1879190119; }; -- Half-orc Slayer (Advanced)</v>
      </c>
      <c r="Q16" s="1" t="str">
        <f t="shared" si="29"/>
        <v>[15] = {["ID"] = 1879190119; ["SAVE_INDEX"] = 16; ["TYPE"] = 4; ["VXP"] = 2000; ["LP"] = 10; ["REP"] = 700; ["FACTION"] = 19; ["TIER"] = 1; ["MIN_LVL"] = "59"; ["NAME"] = { ["EN"] = "Half-orc Slayer (Advanced)"; }; ["LORE"] = { ["EN"] = "Defeat many half-orcs in Enedwaith."; }; ["SUMMARY"] = { ["EN"] = "Defeat 200 Half-orcs in Enedwaith"; }; ["TITLE"] = { ["EN"] = "Avenger of the Uch-lûth"; }; };</v>
      </c>
      <c r="R16">
        <f t="shared" si="7"/>
        <v>15</v>
      </c>
      <c r="S16" t="str">
        <f t="shared" si="30"/>
        <v>[15] = {</v>
      </c>
      <c r="T16" t="str">
        <f t="shared" si="31"/>
        <v xml:space="preserve">["ID"] = 1879190119; </v>
      </c>
      <c r="U16" t="str">
        <f t="shared" si="8"/>
        <v xml:space="preserve">["ID"] = 1879190119; </v>
      </c>
      <c r="V16" t="str">
        <f t="shared" si="9"/>
        <v/>
      </c>
      <c r="W16" s="1" t="str">
        <f t="shared" si="32"/>
        <v xml:space="preserve">["SAVE_INDEX"] = 16; </v>
      </c>
      <c r="X16">
        <f>VLOOKUP(D16,Type!A$2:B$14,2,FALSE)</f>
        <v>4</v>
      </c>
      <c r="Y16" t="str">
        <f t="shared" si="33"/>
        <v xml:space="preserve">["TYPE"] = 4; </v>
      </c>
      <c r="Z16" t="str">
        <f t="shared" si="34"/>
        <v>2000</v>
      </c>
      <c r="AA16" t="str">
        <f t="shared" si="35"/>
        <v xml:space="preserve">["VXP"] = 2000; </v>
      </c>
      <c r="AB16" t="str">
        <f t="shared" si="36"/>
        <v>10</v>
      </c>
      <c r="AC16" t="str">
        <f t="shared" si="37"/>
        <v xml:space="preserve">["LP"] = 10; </v>
      </c>
      <c r="AD16" t="str">
        <f t="shared" si="38"/>
        <v>700</v>
      </c>
      <c r="AE16" t="str">
        <f t="shared" si="39"/>
        <v xml:space="preserve">["REP"] = 700; </v>
      </c>
      <c r="AF16">
        <f>VLOOKUP(I16,Faction!A$2:B$84,2,FALSE)</f>
        <v>19</v>
      </c>
      <c r="AG16" t="str">
        <f t="shared" si="40"/>
        <v xml:space="preserve">["FACTION"] = 19; </v>
      </c>
      <c r="AH16" t="str">
        <f t="shared" si="41"/>
        <v xml:space="preserve">["TIER"] = 1; </v>
      </c>
      <c r="AI16" t="str">
        <f t="shared" si="42"/>
        <v xml:space="preserve">["MIN_LVL"] = "59"; </v>
      </c>
      <c r="AJ16" t="str">
        <f t="shared" si="43"/>
        <v xml:space="preserve">["NAME"] = { ["EN"] = "Half-orc Slayer (Advanced)"; }; </v>
      </c>
      <c r="AK16" t="str">
        <f t="shared" si="44"/>
        <v xml:space="preserve">["LORE"] = { ["EN"] = "Defeat many half-orcs in Enedwaith."; }; </v>
      </c>
      <c r="AL16" t="str">
        <f t="shared" si="45"/>
        <v xml:space="preserve">["SUMMARY"] = { ["EN"] = "Defeat 200 Half-orcs in Enedwaith"; }; </v>
      </c>
      <c r="AM16" t="str">
        <f t="shared" si="46"/>
        <v xml:space="preserve">["TITLE"] = { ["EN"] = "Avenger of the Uch-lûth"; }; </v>
      </c>
      <c r="AN16" t="str">
        <f t="shared" si="10"/>
        <v>};</v>
      </c>
    </row>
    <row r="17" spans="1:40" x14ac:dyDescent="0.25">
      <c r="A17">
        <v>1879190118</v>
      </c>
      <c r="B17">
        <v>17</v>
      </c>
      <c r="C17" t="s">
        <v>693</v>
      </c>
      <c r="D17" t="s">
        <v>33</v>
      </c>
      <c r="F17" t="s">
        <v>766</v>
      </c>
      <c r="G17">
        <v>5</v>
      </c>
      <c r="H17">
        <v>500</v>
      </c>
      <c r="I17" t="s">
        <v>97</v>
      </c>
      <c r="J17" t="s">
        <v>767</v>
      </c>
      <c r="K17" t="s">
        <v>1154</v>
      </c>
      <c r="L17">
        <v>2</v>
      </c>
      <c r="M17">
        <v>59</v>
      </c>
      <c r="P17" t="str">
        <f t="shared" si="6"/>
        <v>[16] = {["ID"] = 1879190118; }; -- Half-orc Slayer</v>
      </c>
      <c r="Q17" s="1" t="str">
        <f t="shared" si="29"/>
        <v>[16] = {["ID"] = 1879190118; ["SAVE_INDEX"] = 17; ["TYPE"] = 4; ["VXP"] =    0; ["LP"] =  5; ["REP"] = 500; ["FACTION"] = 19; ["TIER"] = 2; ["MIN_LVL"] = "59"; ["NAME"] = { ["EN"] = "Half-orc Slayer"; }; ["LORE"] = { ["EN"] = "Defeat half-orcs in Enedwaith."; }; ["SUMMARY"] = { ["EN"] = "Defeat 100 Half-orcs in Enedwaith"; }; ["TITLE"] = { ["EN"] = "Enemy of the White Hand"; }; };</v>
      </c>
      <c r="R17">
        <f t="shared" si="7"/>
        <v>16</v>
      </c>
      <c r="S17" t="str">
        <f t="shared" si="30"/>
        <v>[16] = {</v>
      </c>
      <c r="T17" t="str">
        <f t="shared" si="31"/>
        <v xml:space="preserve">["ID"] = 1879190118; </v>
      </c>
      <c r="U17" t="str">
        <f t="shared" si="8"/>
        <v xml:space="preserve">["ID"] = 1879190118; </v>
      </c>
      <c r="V17" t="str">
        <f t="shared" si="9"/>
        <v/>
      </c>
      <c r="W17" s="1" t="str">
        <f t="shared" si="32"/>
        <v xml:space="preserve">["SAVE_INDEX"] = 17; </v>
      </c>
      <c r="X17">
        <f>VLOOKUP(D17,Type!A$2:B$14,2,FALSE)</f>
        <v>4</v>
      </c>
      <c r="Y17" t="str">
        <f t="shared" si="33"/>
        <v xml:space="preserve">["TYPE"] = 4; </v>
      </c>
      <c r="Z17" t="str">
        <f t="shared" si="34"/>
        <v>0</v>
      </c>
      <c r="AA17" t="str">
        <f t="shared" si="35"/>
        <v xml:space="preserve">["VXP"] =    0; </v>
      </c>
      <c r="AB17" t="str">
        <f t="shared" si="36"/>
        <v>5</v>
      </c>
      <c r="AC17" t="str">
        <f t="shared" si="37"/>
        <v xml:space="preserve">["LP"] =  5; </v>
      </c>
      <c r="AD17" t="str">
        <f t="shared" si="38"/>
        <v>500</v>
      </c>
      <c r="AE17" t="str">
        <f t="shared" si="39"/>
        <v xml:space="preserve">["REP"] = 500; </v>
      </c>
      <c r="AF17">
        <f>VLOOKUP(I17,Faction!A$2:B$84,2,FALSE)</f>
        <v>19</v>
      </c>
      <c r="AG17" t="str">
        <f t="shared" si="40"/>
        <v xml:space="preserve">["FACTION"] = 19; </v>
      </c>
      <c r="AH17" t="str">
        <f t="shared" si="41"/>
        <v xml:space="preserve">["TIER"] = 2; </v>
      </c>
      <c r="AI17" t="str">
        <f t="shared" si="42"/>
        <v xml:space="preserve">["MIN_LVL"] = "59"; </v>
      </c>
      <c r="AJ17" t="str">
        <f t="shared" si="43"/>
        <v xml:space="preserve">["NAME"] = { ["EN"] = "Half-orc Slayer"; }; </v>
      </c>
      <c r="AK17" t="str">
        <f t="shared" si="44"/>
        <v xml:space="preserve">["LORE"] = { ["EN"] = "Defeat half-orcs in Enedwaith."; }; </v>
      </c>
      <c r="AL17" t="str">
        <f t="shared" si="45"/>
        <v xml:space="preserve">["SUMMARY"] = { ["EN"] = "Defeat 100 Half-orcs in Enedwaith"; }; </v>
      </c>
      <c r="AM17" t="str">
        <f t="shared" si="46"/>
        <v xml:space="preserve">["TITLE"] = { ["EN"] = "Enemy of the White Hand"; }; </v>
      </c>
      <c r="AN17" t="str">
        <f t="shared" si="10"/>
        <v>};</v>
      </c>
    </row>
    <row r="18" spans="1:40" x14ac:dyDescent="0.25">
      <c r="A18">
        <v>1879190103</v>
      </c>
      <c r="B18">
        <v>18</v>
      </c>
      <c r="C18" t="s">
        <v>773</v>
      </c>
      <c r="D18" t="s">
        <v>33</v>
      </c>
      <c r="E18">
        <v>2000</v>
      </c>
      <c r="F18" t="s">
        <v>774</v>
      </c>
      <c r="G18">
        <v>10</v>
      </c>
      <c r="H18">
        <v>700</v>
      </c>
      <c r="I18" t="s">
        <v>97</v>
      </c>
      <c r="J18" t="s">
        <v>775</v>
      </c>
      <c r="K18" t="s">
        <v>1155</v>
      </c>
      <c r="L18">
        <v>1</v>
      </c>
      <c r="M18">
        <v>59</v>
      </c>
      <c r="P18" t="str">
        <f t="shared" si="6"/>
        <v>[17] = {["ID"] = 1879190103; }; -- Wolf and Shadow-wolf Slayer (Advanced)</v>
      </c>
      <c r="Q18" s="1" t="str">
        <f t="shared" si="29"/>
        <v>[17] = {["ID"] = 1879190103; ["SAVE_INDEX"] = 18; ["TYPE"] = 4; ["VXP"] = 2000; ["LP"] = 10; ["REP"] = 700; ["FACTION"] = 19; ["TIER"] = 1; ["MIN_LVL"] = "59"; ["NAME"] = { ["EN"] = "Wolf and Shadow-wolf Slayer (Advanced)"; }; ["LORE"] = { ["EN"] = "Defeat many wolves and Shadow-wolves in Enedwaith."; }; ["SUMMARY"] = { ["EN"] = "Defeat 200 Wolves or Shadow-wolves in Enedwaith"; }; ["TITLE"] = { ["EN"] = "Dark Hunter"; }; };</v>
      </c>
      <c r="R18">
        <f t="shared" si="7"/>
        <v>17</v>
      </c>
      <c r="S18" t="str">
        <f t="shared" si="30"/>
        <v>[17] = {</v>
      </c>
      <c r="T18" t="str">
        <f t="shared" si="31"/>
        <v xml:space="preserve">["ID"] = 1879190103; </v>
      </c>
      <c r="U18" t="str">
        <f t="shared" si="8"/>
        <v xml:space="preserve">["ID"] = 1879190103; </v>
      </c>
      <c r="V18" t="str">
        <f t="shared" si="9"/>
        <v/>
      </c>
      <c r="W18" s="1" t="str">
        <f t="shared" si="32"/>
        <v xml:space="preserve">["SAVE_INDEX"] = 18; </v>
      </c>
      <c r="X18">
        <f>VLOOKUP(D18,Type!A$2:B$14,2,FALSE)</f>
        <v>4</v>
      </c>
      <c r="Y18" t="str">
        <f t="shared" si="33"/>
        <v xml:space="preserve">["TYPE"] = 4; </v>
      </c>
      <c r="Z18" t="str">
        <f t="shared" si="34"/>
        <v>2000</v>
      </c>
      <c r="AA18" t="str">
        <f t="shared" si="35"/>
        <v xml:space="preserve">["VXP"] = 2000; </v>
      </c>
      <c r="AB18" t="str">
        <f t="shared" si="36"/>
        <v>10</v>
      </c>
      <c r="AC18" t="str">
        <f t="shared" si="37"/>
        <v xml:space="preserve">["LP"] = 10; </v>
      </c>
      <c r="AD18" t="str">
        <f t="shared" si="38"/>
        <v>700</v>
      </c>
      <c r="AE18" t="str">
        <f t="shared" si="39"/>
        <v xml:space="preserve">["REP"] = 700; </v>
      </c>
      <c r="AF18">
        <f>VLOOKUP(I18,Faction!A$2:B$84,2,FALSE)</f>
        <v>19</v>
      </c>
      <c r="AG18" t="str">
        <f t="shared" si="40"/>
        <v xml:space="preserve">["FACTION"] = 19; </v>
      </c>
      <c r="AH18" t="str">
        <f t="shared" si="41"/>
        <v xml:space="preserve">["TIER"] = 1; </v>
      </c>
      <c r="AI18" t="str">
        <f t="shared" si="42"/>
        <v xml:space="preserve">["MIN_LVL"] = "59"; </v>
      </c>
      <c r="AJ18" t="str">
        <f t="shared" si="43"/>
        <v xml:space="preserve">["NAME"] = { ["EN"] = "Wolf and Shadow-wolf Slayer (Advanced)"; }; </v>
      </c>
      <c r="AK18" t="str">
        <f t="shared" si="44"/>
        <v xml:space="preserve">["LORE"] = { ["EN"] = "Defeat many wolves and Shadow-wolves in Enedwaith."; }; </v>
      </c>
      <c r="AL18" t="str">
        <f t="shared" si="45"/>
        <v xml:space="preserve">["SUMMARY"] = { ["EN"] = "Defeat 200 Wolves or Shadow-wolves in Enedwaith"; }; </v>
      </c>
      <c r="AM18" t="str">
        <f t="shared" si="46"/>
        <v xml:space="preserve">["TITLE"] = { ["EN"] = "Dark Hunter"; }; </v>
      </c>
      <c r="AN18" t="str">
        <f t="shared" si="10"/>
        <v>};</v>
      </c>
    </row>
    <row r="19" spans="1:40" x14ac:dyDescent="0.25">
      <c r="A19">
        <v>1879190102</v>
      </c>
      <c r="B19">
        <v>19</v>
      </c>
      <c r="C19" t="s">
        <v>770</v>
      </c>
      <c r="D19" t="s">
        <v>33</v>
      </c>
      <c r="F19" t="s">
        <v>771</v>
      </c>
      <c r="G19">
        <v>5</v>
      </c>
      <c r="H19">
        <v>500</v>
      </c>
      <c r="I19" t="s">
        <v>97</v>
      </c>
      <c r="J19" t="s">
        <v>772</v>
      </c>
      <c r="K19" t="s">
        <v>1156</v>
      </c>
      <c r="L19">
        <v>2</v>
      </c>
      <c r="M19">
        <v>59</v>
      </c>
      <c r="P19" t="str">
        <f t="shared" si="6"/>
        <v>[18] = {["ID"] = 1879190102; }; -- Wolf and Shadow-wolf Slayer</v>
      </c>
      <c r="Q19" s="1" t="str">
        <f t="shared" si="29"/>
        <v>[18] = {["ID"] = 1879190102; ["SAVE_INDEX"] = 19; ["TYPE"] = 4; ["VXP"] =    0; ["LP"] =  5; ["REP"] = 500; ["FACTION"] = 19; ["TIER"] = 2; ["MIN_LVL"] = "59"; ["NAME"] = { ["EN"] = "Wolf and Shadow-wolf Slayer"; }; ["LORE"] = { ["EN"] = "Defeat wolves and Shadow-wolves in Enedwaith."; }; ["SUMMARY"] = { ["EN"] = "Defeat 100 Wolves or Shadow-wolves in Enedwaith"; }; ["TITLE"] = { ["EN"] = "Shadow-foe"; }; };</v>
      </c>
      <c r="R19">
        <f t="shared" si="7"/>
        <v>18</v>
      </c>
      <c r="S19" t="str">
        <f t="shared" si="30"/>
        <v>[18] = {</v>
      </c>
      <c r="T19" t="str">
        <f t="shared" si="31"/>
        <v xml:space="preserve">["ID"] = 1879190102; </v>
      </c>
      <c r="U19" t="str">
        <f t="shared" si="8"/>
        <v xml:space="preserve">["ID"] = 1879190102; </v>
      </c>
      <c r="V19" t="str">
        <f t="shared" si="9"/>
        <v/>
      </c>
      <c r="W19" s="1" t="str">
        <f t="shared" si="32"/>
        <v xml:space="preserve">["SAVE_INDEX"] = 19; </v>
      </c>
      <c r="X19">
        <f>VLOOKUP(D19,Type!A$2:B$14,2,FALSE)</f>
        <v>4</v>
      </c>
      <c r="Y19" t="str">
        <f t="shared" si="33"/>
        <v xml:space="preserve">["TYPE"] = 4; </v>
      </c>
      <c r="Z19" t="str">
        <f t="shared" si="34"/>
        <v>0</v>
      </c>
      <c r="AA19" t="str">
        <f t="shared" si="35"/>
        <v xml:space="preserve">["VXP"] =    0; </v>
      </c>
      <c r="AB19" t="str">
        <f t="shared" si="36"/>
        <v>5</v>
      </c>
      <c r="AC19" t="str">
        <f t="shared" si="37"/>
        <v xml:space="preserve">["LP"] =  5; </v>
      </c>
      <c r="AD19" t="str">
        <f t="shared" si="38"/>
        <v>500</v>
      </c>
      <c r="AE19" t="str">
        <f t="shared" si="39"/>
        <v xml:space="preserve">["REP"] = 500; </v>
      </c>
      <c r="AF19">
        <f>VLOOKUP(I19,Faction!A$2:B$84,2,FALSE)</f>
        <v>19</v>
      </c>
      <c r="AG19" t="str">
        <f t="shared" si="40"/>
        <v xml:space="preserve">["FACTION"] = 19; </v>
      </c>
      <c r="AH19" t="str">
        <f t="shared" si="41"/>
        <v xml:space="preserve">["TIER"] = 2; </v>
      </c>
      <c r="AI19" t="str">
        <f t="shared" si="42"/>
        <v xml:space="preserve">["MIN_LVL"] = "59"; </v>
      </c>
      <c r="AJ19" t="str">
        <f t="shared" si="43"/>
        <v xml:space="preserve">["NAME"] = { ["EN"] = "Wolf and Shadow-wolf Slayer"; }; </v>
      </c>
      <c r="AK19" t="str">
        <f t="shared" si="44"/>
        <v xml:space="preserve">["LORE"] = { ["EN"] = "Defeat wolves and Shadow-wolves in Enedwaith."; }; </v>
      </c>
      <c r="AL19" t="str">
        <f t="shared" si="45"/>
        <v xml:space="preserve">["SUMMARY"] = { ["EN"] = "Defeat 100 Wolves or Shadow-wolves in Enedwaith"; }; </v>
      </c>
      <c r="AM19" t="str">
        <f t="shared" si="46"/>
        <v xml:space="preserve">["TITLE"] = { ["EN"] = "Shadow-foe"; }; </v>
      </c>
      <c r="AN19" t="str">
        <f t="shared" si="10"/>
        <v>};</v>
      </c>
    </row>
    <row r="20" spans="1:40" x14ac:dyDescent="0.25">
      <c r="A20">
        <v>1879190121</v>
      </c>
      <c r="B20">
        <v>20</v>
      </c>
      <c r="C20" t="s">
        <v>779</v>
      </c>
      <c r="D20" t="s">
        <v>33</v>
      </c>
      <c r="E20">
        <v>2000</v>
      </c>
      <c r="F20" t="s">
        <v>780</v>
      </c>
      <c r="G20">
        <v>10</v>
      </c>
      <c r="H20">
        <v>700</v>
      </c>
      <c r="I20" t="s">
        <v>97</v>
      </c>
      <c r="J20" t="s">
        <v>781</v>
      </c>
      <c r="K20" t="s">
        <v>1157</v>
      </c>
      <c r="L20">
        <v>1</v>
      </c>
      <c r="M20">
        <v>62</v>
      </c>
      <c r="P20" t="str">
        <f t="shared" si="6"/>
        <v>[19] = {["ID"] = 1879190121; }; -- Wood-troll Slayer (Advanced)</v>
      </c>
      <c r="Q20" s="1" t="str">
        <f t="shared" si="29"/>
        <v>[19] = {["ID"] = 1879190121; ["SAVE_INDEX"] = 20; ["TYPE"] = 4; ["VXP"] = 2000; ["LP"] = 10; ["REP"] = 700; ["FACTION"] = 19; ["TIER"] = 1; ["MIN_LVL"] = "62"; ["NAME"] = { ["EN"] = "Wood-troll Slayer (Advanced)"; }; ["LORE"] = { ["EN"] = "Defeat many Wood-trolls in Enedwaith."; }; ["SUMMARY"] = { ["EN"] = "Defeat 100 Wood-trolls in Enedwaith"; }; ["TITLE"] = { ["EN"] = "Clear-cutter"; }; };</v>
      </c>
      <c r="R20">
        <f t="shared" si="7"/>
        <v>19</v>
      </c>
      <c r="S20" t="str">
        <f t="shared" si="30"/>
        <v>[19] = {</v>
      </c>
      <c r="T20" t="str">
        <f t="shared" si="31"/>
        <v xml:space="preserve">["ID"] = 1879190121; </v>
      </c>
      <c r="U20" t="str">
        <f t="shared" si="8"/>
        <v xml:space="preserve">["ID"] = 1879190121; </v>
      </c>
      <c r="V20" t="str">
        <f t="shared" si="9"/>
        <v/>
      </c>
      <c r="W20" s="1" t="str">
        <f t="shared" si="32"/>
        <v xml:space="preserve">["SAVE_INDEX"] = 20; </v>
      </c>
      <c r="X20">
        <f>VLOOKUP(D20,Type!A$2:B$14,2,FALSE)</f>
        <v>4</v>
      </c>
      <c r="Y20" t="str">
        <f t="shared" si="33"/>
        <v xml:space="preserve">["TYPE"] = 4; </v>
      </c>
      <c r="Z20" t="str">
        <f t="shared" si="34"/>
        <v>2000</v>
      </c>
      <c r="AA20" t="str">
        <f t="shared" si="35"/>
        <v xml:space="preserve">["VXP"] = 2000; </v>
      </c>
      <c r="AB20" t="str">
        <f t="shared" si="36"/>
        <v>10</v>
      </c>
      <c r="AC20" t="str">
        <f t="shared" si="37"/>
        <v xml:space="preserve">["LP"] = 10; </v>
      </c>
      <c r="AD20" t="str">
        <f t="shared" si="38"/>
        <v>700</v>
      </c>
      <c r="AE20" t="str">
        <f t="shared" si="39"/>
        <v xml:space="preserve">["REP"] = 700; </v>
      </c>
      <c r="AF20">
        <f>VLOOKUP(I20,Faction!A$2:B$84,2,FALSE)</f>
        <v>19</v>
      </c>
      <c r="AG20" t="str">
        <f t="shared" si="40"/>
        <v xml:space="preserve">["FACTION"] = 19; </v>
      </c>
      <c r="AH20" t="str">
        <f t="shared" si="41"/>
        <v xml:space="preserve">["TIER"] = 1; </v>
      </c>
      <c r="AI20" t="str">
        <f t="shared" si="42"/>
        <v xml:space="preserve">["MIN_LVL"] = "62"; </v>
      </c>
      <c r="AJ20" t="str">
        <f t="shared" si="43"/>
        <v xml:space="preserve">["NAME"] = { ["EN"] = "Wood-troll Slayer (Advanced)"; }; </v>
      </c>
      <c r="AK20" t="str">
        <f t="shared" si="44"/>
        <v xml:space="preserve">["LORE"] = { ["EN"] = "Defeat many Wood-trolls in Enedwaith."; }; </v>
      </c>
      <c r="AL20" t="str">
        <f t="shared" si="45"/>
        <v xml:space="preserve">["SUMMARY"] = { ["EN"] = "Defeat 100 Wood-trolls in Enedwaith"; }; </v>
      </c>
      <c r="AM20" t="str">
        <f t="shared" si="46"/>
        <v xml:space="preserve">["TITLE"] = { ["EN"] = "Clear-cutter"; }; </v>
      </c>
      <c r="AN20" t="str">
        <f t="shared" si="10"/>
        <v>};</v>
      </c>
    </row>
    <row r="21" spans="1:40" x14ac:dyDescent="0.25">
      <c r="A21">
        <v>1879190120</v>
      </c>
      <c r="B21">
        <v>21</v>
      </c>
      <c r="C21" t="s">
        <v>776</v>
      </c>
      <c r="D21" t="s">
        <v>33</v>
      </c>
      <c r="F21" t="s">
        <v>777</v>
      </c>
      <c r="G21">
        <v>5</v>
      </c>
      <c r="H21">
        <v>500</v>
      </c>
      <c r="I21" t="s">
        <v>97</v>
      </c>
      <c r="J21" t="s">
        <v>778</v>
      </c>
      <c r="K21" t="s">
        <v>1158</v>
      </c>
      <c r="L21">
        <v>2</v>
      </c>
      <c r="M21">
        <v>62</v>
      </c>
      <c r="P21" t="str">
        <f t="shared" si="6"/>
        <v>[20] = {["ID"] = 1879190120; }; -- Wood-troll Slayer</v>
      </c>
      <c r="Q21" s="1" t="str">
        <f t="shared" si="29"/>
        <v>[20] = {["ID"] = 1879190120; ["SAVE_INDEX"] = 21; ["TYPE"] = 4; ["VXP"] =    0; ["LP"] =  5; ["REP"] = 500; ["FACTION"] = 19; ["TIER"] = 2; ["MIN_LVL"] = "62"; ["NAME"] = { ["EN"] = "Wood-troll Slayer"; }; ["LORE"] = { ["EN"] = "Defeat Wood-trolls in Enedwaith."; }; ["SUMMARY"] = { ["EN"] = "Defeat 50 Wood-trolls in Enedwaith"; }; ["TITLE"] = { ["EN"] = "Wood-chipper"; }; };</v>
      </c>
      <c r="R21">
        <f t="shared" si="7"/>
        <v>20</v>
      </c>
      <c r="S21" t="str">
        <f t="shared" si="30"/>
        <v>[20] = {</v>
      </c>
      <c r="T21" t="str">
        <f t="shared" si="31"/>
        <v xml:space="preserve">["ID"] = 1879190120; </v>
      </c>
      <c r="U21" t="str">
        <f t="shared" si="8"/>
        <v xml:space="preserve">["ID"] = 1879190120; </v>
      </c>
      <c r="V21" t="str">
        <f t="shared" si="9"/>
        <v/>
      </c>
      <c r="W21" s="1" t="str">
        <f t="shared" si="32"/>
        <v xml:space="preserve">["SAVE_INDEX"] = 21; </v>
      </c>
      <c r="X21">
        <f>VLOOKUP(D21,Type!A$2:B$14,2,FALSE)</f>
        <v>4</v>
      </c>
      <c r="Y21" t="str">
        <f t="shared" si="33"/>
        <v xml:space="preserve">["TYPE"] = 4; </v>
      </c>
      <c r="Z21" t="str">
        <f t="shared" si="34"/>
        <v>0</v>
      </c>
      <c r="AA21" t="str">
        <f t="shared" si="35"/>
        <v xml:space="preserve">["VXP"] =    0; </v>
      </c>
      <c r="AB21" t="str">
        <f t="shared" si="36"/>
        <v>5</v>
      </c>
      <c r="AC21" t="str">
        <f t="shared" si="37"/>
        <v xml:space="preserve">["LP"] =  5; </v>
      </c>
      <c r="AD21" t="str">
        <f t="shared" si="38"/>
        <v>500</v>
      </c>
      <c r="AE21" t="str">
        <f t="shared" si="39"/>
        <v xml:space="preserve">["REP"] = 500; </v>
      </c>
      <c r="AF21">
        <f>VLOOKUP(I21,Faction!A$2:B$84,2,FALSE)</f>
        <v>19</v>
      </c>
      <c r="AG21" t="str">
        <f t="shared" si="40"/>
        <v xml:space="preserve">["FACTION"] = 19; </v>
      </c>
      <c r="AH21" t="str">
        <f t="shared" si="41"/>
        <v xml:space="preserve">["TIER"] = 2; </v>
      </c>
      <c r="AI21" t="str">
        <f t="shared" si="42"/>
        <v xml:space="preserve">["MIN_LVL"] = "62"; </v>
      </c>
      <c r="AJ21" t="str">
        <f t="shared" si="43"/>
        <v xml:space="preserve">["NAME"] = { ["EN"] = "Wood-troll Slayer"; }; </v>
      </c>
      <c r="AK21" t="str">
        <f t="shared" si="44"/>
        <v xml:space="preserve">["LORE"] = { ["EN"] = "Defeat Wood-trolls in Enedwaith."; }; </v>
      </c>
      <c r="AL21" t="str">
        <f t="shared" si="45"/>
        <v xml:space="preserve">["SUMMARY"] = { ["EN"] = "Defeat 50 Wood-trolls in Enedwaith"; }; </v>
      </c>
      <c r="AM21" t="str">
        <f t="shared" si="46"/>
        <v xml:space="preserve">["TITLE"] = { ["EN"] = "Wood-chipper"; }; </v>
      </c>
      <c r="AN21" t="str">
        <f t="shared" si="10"/>
        <v>};</v>
      </c>
    </row>
    <row r="22" spans="1:40" x14ac:dyDescent="0.25">
      <c r="A22">
        <v>1879192932</v>
      </c>
      <c r="B22">
        <v>12</v>
      </c>
      <c r="C22" t="s">
        <v>309</v>
      </c>
      <c r="D22" t="s">
        <v>33</v>
      </c>
      <c r="E22">
        <v>2000</v>
      </c>
      <c r="F22" t="s">
        <v>758</v>
      </c>
      <c r="G22">
        <v>10</v>
      </c>
      <c r="H22">
        <v>700</v>
      </c>
      <c r="I22" t="s">
        <v>97</v>
      </c>
      <c r="J22" t="s">
        <v>759</v>
      </c>
      <c r="K22" t="s">
        <v>1149</v>
      </c>
      <c r="L22">
        <v>0</v>
      </c>
      <c r="M22">
        <v>61</v>
      </c>
      <c r="P22" t="str">
        <f t="shared" si="6"/>
        <v>[21] = {["ID"] = 1879192932; }; -- Giant-slayer (Advanced)</v>
      </c>
      <c r="Q22" s="1" t="str">
        <f t="shared" si="11"/>
        <v>[21] = {["ID"] = 1879192932; ["SAVE_INDEX"] = 12; ["TYPE"] = 4; ["VXP"] = 2000; ["LP"] = 10; ["REP"] = 700; ["FACTION"] = 19; ["TIER"] = 0; ["MIN_LVL"] = "61"; ["NAME"] = { ["EN"] = "Giant-slayer (Advanced)"; }; ["LORE"] = { ["EN"] = "Defeat many giants in Enedwaith."; }; ["SUMMARY"] = { ["EN"] = "Defeat 80 Giants in Enedwaith"; }; ["TITLE"] = { ["EN"] = "Hero of Zudrugund"; }; };</v>
      </c>
      <c r="R22">
        <f t="shared" si="7"/>
        <v>21</v>
      </c>
      <c r="S22" t="str">
        <f t="shared" si="12"/>
        <v>[21] = {</v>
      </c>
      <c r="T22" t="str">
        <f t="shared" si="13"/>
        <v xml:space="preserve">["ID"] = 1879192932; </v>
      </c>
      <c r="U22" t="str">
        <f t="shared" si="8"/>
        <v xml:space="preserve">["ID"] = 1879192932; </v>
      </c>
      <c r="V22" t="str">
        <f t="shared" si="9"/>
        <v/>
      </c>
      <c r="W22" s="1" t="str">
        <f t="shared" si="14"/>
        <v xml:space="preserve">["SAVE_INDEX"] = 12; </v>
      </c>
      <c r="X22">
        <f>VLOOKUP(D22,Type!A$2:B$14,2,FALSE)</f>
        <v>4</v>
      </c>
      <c r="Y22" t="str">
        <f t="shared" si="15"/>
        <v xml:space="preserve">["TYPE"] = 4; </v>
      </c>
      <c r="Z22" t="str">
        <f t="shared" si="16"/>
        <v>2000</v>
      </c>
      <c r="AA22" t="str">
        <f t="shared" si="17"/>
        <v xml:space="preserve">["VXP"] = 2000; </v>
      </c>
      <c r="AB22" t="str">
        <f t="shared" si="18"/>
        <v>10</v>
      </c>
      <c r="AC22" t="str">
        <f t="shared" si="19"/>
        <v xml:space="preserve">["LP"] = 10; </v>
      </c>
      <c r="AD22" t="str">
        <f t="shared" si="20"/>
        <v>700</v>
      </c>
      <c r="AE22" t="str">
        <f t="shared" si="21"/>
        <v xml:space="preserve">["REP"] = 700; </v>
      </c>
      <c r="AF22">
        <f>VLOOKUP(I22,Faction!A$2:B$84,2,FALSE)</f>
        <v>19</v>
      </c>
      <c r="AG22" t="str">
        <f t="shared" si="22"/>
        <v xml:space="preserve">["FACTION"] = 19; </v>
      </c>
      <c r="AH22" t="str">
        <f t="shared" si="23"/>
        <v xml:space="preserve">["TIER"] = 0; </v>
      </c>
      <c r="AI22" t="str">
        <f t="shared" si="24"/>
        <v xml:space="preserve">["MIN_LVL"] = "61"; </v>
      </c>
      <c r="AJ22" t="str">
        <f t="shared" si="25"/>
        <v xml:space="preserve">["NAME"] = { ["EN"] = "Giant-slayer (Advanced)"; }; </v>
      </c>
      <c r="AK22" t="str">
        <f t="shared" si="26"/>
        <v xml:space="preserve">["LORE"] = { ["EN"] = "Defeat many giants in Enedwaith."; }; </v>
      </c>
      <c r="AL22" t="str">
        <f t="shared" si="27"/>
        <v xml:space="preserve">["SUMMARY"] = { ["EN"] = "Defeat 80 Giants in Enedwaith"; }; </v>
      </c>
      <c r="AM22" t="str">
        <f t="shared" si="28"/>
        <v xml:space="preserve">["TITLE"] = { ["EN"] = "Hero of Zudrugund"; }; </v>
      </c>
      <c r="AN22" t="str">
        <f t="shared" si="10"/>
        <v>};</v>
      </c>
    </row>
    <row r="23" spans="1:40" x14ac:dyDescent="0.25">
      <c r="A23">
        <v>1879192931</v>
      </c>
      <c r="B23">
        <v>13</v>
      </c>
      <c r="C23" t="s">
        <v>307</v>
      </c>
      <c r="D23" t="s">
        <v>33</v>
      </c>
      <c r="F23" t="s">
        <v>756</v>
      </c>
      <c r="G23">
        <v>5</v>
      </c>
      <c r="H23">
        <v>500</v>
      </c>
      <c r="I23" t="s">
        <v>97</v>
      </c>
      <c r="J23" t="s">
        <v>757</v>
      </c>
      <c r="K23" t="s">
        <v>1150</v>
      </c>
      <c r="L23">
        <v>1</v>
      </c>
      <c r="M23">
        <v>61</v>
      </c>
      <c r="P23" t="str">
        <f t="shared" si="6"/>
        <v>[22] = {["ID"] = 1879192931; }; -- Giant-slayer</v>
      </c>
      <c r="Q23" s="1" t="str">
        <f t="shared" si="11"/>
        <v>[22] = {["ID"] = 1879192931; ["SAVE_INDEX"] = 13; ["TYPE"] = 4; ["VXP"] =    0; ["LP"] =  5; ["REP"] = 500; ["FACTION"] = 19; ["TIER"] = 1; ["MIN_LVL"] = "61"; ["NAME"] = { ["EN"] = "Giant-slayer"; }; ["LORE"] = { ["EN"] = "Defeat giants in Enedwaith."; }; ["SUMMARY"] = { ["EN"] = "Defeat 40 Giants in Enedwaith"; }; ["TITLE"] = { ["EN"] = "Defender of Zudrugund"; }; };</v>
      </c>
      <c r="R23">
        <f t="shared" si="7"/>
        <v>22</v>
      </c>
      <c r="S23" t="str">
        <f t="shared" si="12"/>
        <v>[22] = {</v>
      </c>
      <c r="T23" t="str">
        <f t="shared" si="13"/>
        <v xml:space="preserve">["ID"] = 1879192931; </v>
      </c>
      <c r="U23" t="str">
        <f t="shared" si="8"/>
        <v xml:space="preserve">["ID"] = 1879192931; </v>
      </c>
      <c r="V23" t="str">
        <f t="shared" si="9"/>
        <v/>
      </c>
      <c r="W23" s="1" t="str">
        <f t="shared" si="14"/>
        <v xml:space="preserve">["SAVE_INDEX"] = 13; </v>
      </c>
      <c r="X23">
        <f>VLOOKUP(D23,Type!A$2:B$14,2,FALSE)</f>
        <v>4</v>
      </c>
      <c r="Y23" t="str">
        <f t="shared" si="15"/>
        <v xml:space="preserve">["TYPE"] = 4; </v>
      </c>
      <c r="Z23" t="str">
        <f t="shared" si="16"/>
        <v>0</v>
      </c>
      <c r="AA23" t="str">
        <f t="shared" si="17"/>
        <v xml:space="preserve">["VXP"] =    0; </v>
      </c>
      <c r="AB23" t="str">
        <f t="shared" si="18"/>
        <v>5</v>
      </c>
      <c r="AC23" t="str">
        <f t="shared" si="19"/>
        <v xml:space="preserve">["LP"] =  5; </v>
      </c>
      <c r="AD23" t="str">
        <f t="shared" si="20"/>
        <v>500</v>
      </c>
      <c r="AE23" t="str">
        <f t="shared" si="21"/>
        <v xml:space="preserve">["REP"] = 500; </v>
      </c>
      <c r="AF23">
        <f>VLOOKUP(I23,Faction!A$2:B$84,2,FALSE)</f>
        <v>19</v>
      </c>
      <c r="AG23" t="str">
        <f t="shared" si="22"/>
        <v xml:space="preserve">["FACTION"] = 19; </v>
      </c>
      <c r="AH23" t="str">
        <f t="shared" si="23"/>
        <v xml:space="preserve">["TIER"] = 1; </v>
      </c>
      <c r="AI23" t="str">
        <f t="shared" si="24"/>
        <v xml:space="preserve">["MIN_LVL"] = "61"; </v>
      </c>
      <c r="AJ23" t="str">
        <f t="shared" si="25"/>
        <v xml:space="preserve">["NAME"] = { ["EN"] = "Giant-slayer"; }; </v>
      </c>
      <c r="AK23" t="str">
        <f t="shared" si="26"/>
        <v xml:space="preserve">["LORE"] = { ["EN"] = "Defeat giants in Enedwaith."; }; </v>
      </c>
      <c r="AL23" t="str">
        <f t="shared" si="27"/>
        <v xml:space="preserve">["SUMMARY"] = { ["EN"] = "Defeat 40 Giants in Enedwaith"; }; </v>
      </c>
      <c r="AM23" t="str">
        <f t="shared" si="28"/>
        <v xml:space="preserve">["TITLE"] = { ["EN"] = "Defender of Zudrugund"; }; </v>
      </c>
      <c r="AN23" t="str">
        <f t="shared" si="10"/>
        <v>};</v>
      </c>
    </row>
    <row r="24" spans="1:40" x14ac:dyDescent="0.25">
      <c r="A24">
        <v>1879192930</v>
      </c>
      <c r="B24">
        <v>14</v>
      </c>
      <c r="C24" t="s">
        <v>763</v>
      </c>
      <c r="D24" t="s">
        <v>33</v>
      </c>
      <c r="E24">
        <v>2000</v>
      </c>
      <c r="F24" t="s">
        <v>764</v>
      </c>
      <c r="G24">
        <v>10</v>
      </c>
      <c r="H24">
        <v>700</v>
      </c>
      <c r="I24" t="s">
        <v>97</v>
      </c>
      <c r="J24" t="s">
        <v>765</v>
      </c>
      <c r="K24" t="s">
        <v>1151</v>
      </c>
      <c r="L24">
        <v>0</v>
      </c>
      <c r="M24">
        <v>61</v>
      </c>
      <c r="P24" t="str">
        <f t="shared" si="6"/>
        <v>[23] = {["ID"] = 1879192930; }; -- Gwiber-slayer (Advanced)</v>
      </c>
      <c r="Q24" s="1" t="str">
        <f t="shared" si="11"/>
        <v>[23] = {["ID"] = 1879192930; ["SAVE_INDEX"] = 14; ["TYPE"] = 4; ["VXP"] = 2000; ["LP"] = 10; ["REP"] = 700; ["FACTION"] = 19; ["TIER"] = 0; ["MIN_LVL"] = "61"; ["NAME"] = { ["EN"] = "Gwiber-slayer (Advanced)"; }; ["LORE"] = { ["EN"] = "Defeat many gwiber in Enedwaith."; }; ["SUMMARY"] = { ["EN"] = "Defeat 80 Gwiber in Enedwaith"; }; ["TITLE"] = { ["EN"] = "Scourge of the Gwiber"; }; };</v>
      </c>
      <c r="R24">
        <f t="shared" si="7"/>
        <v>23</v>
      </c>
      <c r="S24" t="str">
        <f t="shared" si="12"/>
        <v>[23] = {</v>
      </c>
      <c r="T24" t="str">
        <f t="shared" si="13"/>
        <v xml:space="preserve">["ID"] = 1879192930; </v>
      </c>
      <c r="U24" t="str">
        <f t="shared" si="8"/>
        <v xml:space="preserve">["ID"] = 1879192930; </v>
      </c>
      <c r="V24" t="str">
        <f t="shared" si="9"/>
        <v/>
      </c>
      <c r="W24" s="1" t="str">
        <f t="shared" si="14"/>
        <v xml:space="preserve">["SAVE_INDEX"] = 14; </v>
      </c>
      <c r="X24">
        <f>VLOOKUP(D24,Type!A$2:B$14,2,FALSE)</f>
        <v>4</v>
      </c>
      <c r="Y24" t="str">
        <f t="shared" si="15"/>
        <v xml:space="preserve">["TYPE"] = 4; </v>
      </c>
      <c r="Z24" t="str">
        <f t="shared" si="16"/>
        <v>2000</v>
      </c>
      <c r="AA24" t="str">
        <f t="shared" si="17"/>
        <v xml:space="preserve">["VXP"] = 2000; </v>
      </c>
      <c r="AB24" t="str">
        <f t="shared" si="18"/>
        <v>10</v>
      </c>
      <c r="AC24" t="str">
        <f t="shared" si="19"/>
        <v xml:space="preserve">["LP"] = 10; </v>
      </c>
      <c r="AD24" t="str">
        <f t="shared" si="20"/>
        <v>700</v>
      </c>
      <c r="AE24" t="str">
        <f t="shared" si="21"/>
        <v xml:space="preserve">["REP"] = 700; </v>
      </c>
      <c r="AF24">
        <f>VLOOKUP(I24,Faction!A$2:B$84,2,FALSE)</f>
        <v>19</v>
      </c>
      <c r="AG24" t="str">
        <f t="shared" si="22"/>
        <v xml:space="preserve">["FACTION"] = 19; </v>
      </c>
      <c r="AH24" t="str">
        <f t="shared" si="23"/>
        <v xml:space="preserve">["TIER"] = 0; </v>
      </c>
      <c r="AI24" t="str">
        <f t="shared" si="24"/>
        <v xml:space="preserve">["MIN_LVL"] = "61"; </v>
      </c>
      <c r="AJ24" t="str">
        <f t="shared" si="25"/>
        <v xml:space="preserve">["NAME"] = { ["EN"] = "Gwiber-slayer (Advanced)"; }; </v>
      </c>
      <c r="AK24" t="str">
        <f t="shared" si="26"/>
        <v xml:space="preserve">["LORE"] = { ["EN"] = "Defeat many gwiber in Enedwaith."; }; </v>
      </c>
      <c r="AL24" t="str">
        <f t="shared" si="27"/>
        <v xml:space="preserve">["SUMMARY"] = { ["EN"] = "Defeat 80 Gwiber in Enedwaith"; }; </v>
      </c>
      <c r="AM24" t="str">
        <f t="shared" si="28"/>
        <v xml:space="preserve">["TITLE"] = { ["EN"] = "Scourge of the Gwiber"; }; </v>
      </c>
      <c r="AN24" t="str">
        <f t="shared" si="10"/>
        <v>};</v>
      </c>
    </row>
    <row r="25" spans="1:40" x14ac:dyDescent="0.25">
      <c r="A25">
        <v>1879192918</v>
      </c>
      <c r="B25">
        <v>15</v>
      </c>
      <c r="C25" t="s">
        <v>760</v>
      </c>
      <c r="D25" t="s">
        <v>33</v>
      </c>
      <c r="F25" t="s">
        <v>761</v>
      </c>
      <c r="G25">
        <v>5</v>
      </c>
      <c r="H25">
        <v>500</v>
      </c>
      <c r="I25" t="s">
        <v>97</v>
      </c>
      <c r="J25" t="s">
        <v>762</v>
      </c>
      <c r="K25" t="s">
        <v>1152</v>
      </c>
      <c r="L25">
        <v>1</v>
      </c>
      <c r="M25">
        <v>61</v>
      </c>
      <c r="P25" t="str">
        <f t="shared" si="6"/>
        <v>[24] = {["ID"] = 1879192918; }; -- Gwiber-slayer</v>
      </c>
      <c r="Q25" s="1" t="str">
        <f t="shared" si="11"/>
        <v>[24] = {["ID"] = 1879192918; ["SAVE_INDEX"] = 15; ["TYPE"] = 4; ["VXP"] =    0; ["LP"] =  5; ["REP"] = 500; ["FACTION"] = 19; ["TIER"] = 1; ["MIN_LVL"] = "61"; ["NAME"] = { ["EN"] = "Gwiber-slayer"; }; ["LORE"] = { ["EN"] = "Defeat gwiber in Enedwaith."; }; ["SUMMARY"] = { ["EN"] = "Defeat 40 Gwiber in Enedwaith"; }; ["TITLE"] = { ["EN"] = "Bane of the Gwiber"; }; };</v>
      </c>
      <c r="R25">
        <f t="shared" si="7"/>
        <v>24</v>
      </c>
      <c r="S25" t="str">
        <f t="shared" si="12"/>
        <v>[24] = {</v>
      </c>
      <c r="T25" t="str">
        <f t="shared" si="13"/>
        <v xml:space="preserve">["ID"] = 1879192918; </v>
      </c>
      <c r="U25" t="str">
        <f t="shared" si="8"/>
        <v xml:space="preserve">["ID"] = 1879192918; </v>
      </c>
      <c r="V25" t="str">
        <f t="shared" si="9"/>
        <v/>
      </c>
      <c r="W25" s="1" t="str">
        <f t="shared" si="14"/>
        <v xml:space="preserve">["SAVE_INDEX"] = 15; </v>
      </c>
      <c r="X25">
        <f>VLOOKUP(D25,Type!A$2:B$14,2,FALSE)</f>
        <v>4</v>
      </c>
      <c r="Y25" t="str">
        <f t="shared" si="15"/>
        <v xml:space="preserve">["TYPE"] = 4; </v>
      </c>
      <c r="Z25" t="str">
        <f t="shared" si="16"/>
        <v>0</v>
      </c>
      <c r="AA25" t="str">
        <f t="shared" si="17"/>
        <v xml:space="preserve">["VXP"] =    0; </v>
      </c>
      <c r="AB25" t="str">
        <f t="shared" si="18"/>
        <v>5</v>
      </c>
      <c r="AC25" t="str">
        <f t="shared" si="19"/>
        <v xml:space="preserve">["LP"] =  5; </v>
      </c>
      <c r="AD25" t="str">
        <f t="shared" si="20"/>
        <v>500</v>
      </c>
      <c r="AE25" t="str">
        <f t="shared" si="21"/>
        <v xml:space="preserve">["REP"] = 500; </v>
      </c>
      <c r="AF25">
        <f>VLOOKUP(I25,Faction!A$2:B$84,2,FALSE)</f>
        <v>19</v>
      </c>
      <c r="AG25" t="str">
        <f t="shared" si="22"/>
        <v xml:space="preserve">["FACTION"] = 19; </v>
      </c>
      <c r="AH25" t="str">
        <f t="shared" si="23"/>
        <v xml:space="preserve">["TIER"] = 1; </v>
      </c>
      <c r="AI25" t="str">
        <f t="shared" si="24"/>
        <v xml:space="preserve">["MIN_LVL"] = "61"; </v>
      </c>
      <c r="AJ25" t="str">
        <f t="shared" si="25"/>
        <v xml:space="preserve">["NAME"] = { ["EN"] = "Gwiber-slayer"; }; </v>
      </c>
      <c r="AK25" t="str">
        <f t="shared" si="26"/>
        <v xml:space="preserve">["LORE"] = { ["EN"] = "Defeat gwiber in Enedwaith."; }; </v>
      </c>
      <c r="AL25" t="str">
        <f t="shared" si="27"/>
        <v xml:space="preserve">["SUMMARY"] = { ["EN"] = "Defeat 40 Gwiber in Enedwaith"; }; </v>
      </c>
      <c r="AM25" t="str">
        <f t="shared" si="28"/>
        <v xml:space="preserve">["TITLE"] = { ["EN"] = "Bane of the Gwiber"; }; </v>
      </c>
      <c r="AN25" t="str">
        <f t="shared" si="10"/>
        <v>};</v>
      </c>
    </row>
    <row r="26" spans="1:40" x14ac:dyDescent="0.25">
      <c r="A26">
        <v>1879190866</v>
      </c>
      <c r="B26">
        <v>22</v>
      </c>
      <c r="C26" t="s">
        <v>782</v>
      </c>
      <c r="D26" t="s">
        <v>17</v>
      </c>
      <c r="E26">
        <v>1000</v>
      </c>
      <c r="F26" t="s">
        <v>1583</v>
      </c>
      <c r="G26">
        <v>5</v>
      </c>
      <c r="H26">
        <v>500</v>
      </c>
      <c r="I26" t="s">
        <v>96</v>
      </c>
      <c r="J26" t="s">
        <v>783</v>
      </c>
      <c r="K26" t="s">
        <v>1159</v>
      </c>
      <c r="L26">
        <v>0</v>
      </c>
      <c r="M26">
        <v>59</v>
      </c>
      <c r="P26" t="str">
        <f t="shared" si="6"/>
        <v>[25] = {["ID"] = 1879190866; }; -- Fisher-king</v>
      </c>
      <c r="Q26" s="1" t="str">
        <f t="shared" si="11"/>
        <v>[25] = {["ID"] = 1879190866; ["SAVE_INDEX"] = 22; ["TYPE"] = 3; ["VXP"] = 1000; ["LP"] =  5; ["REP"] = 500; ["FACTION"] = 18; ["TIER"] = 0; ["MIN_LVL"] = "59"; ["NAME"] = { ["EN"] = "Fisher-king"; }; ["LORE"] = { ["EN"] = "While most of the Stoors of Maur Tulhau are master farmers and expert hunters, a few choose to make their living fishing."; }; ["SUMMARY"] = { ["EN"] = "Find The Fishing Hole [63.2 S, 23.9 W]"; }; ["TITLE"] = { ["EN"] = "Fisher-king / Fisher-queen"; }; };</v>
      </c>
      <c r="R26">
        <f t="shared" si="7"/>
        <v>25</v>
      </c>
      <c r="S26" t="str">
        <f t="shared" si="12"/>
        <v>[25] = {</v>
      </c>
      <c r="T26" t="str">
        <f t="shared" si="13"/>
        <v xml:space="preserve">["ID"] = 1879190866; </v>
      </c>
      <c r="U26" t="str">
        <f t="shared" si="8"/>
        <v xml:space="preserve">["ID"] = 1879190866; </v>
      </c>
      <c r="V26" t="str">
        <f t="shared" si="9"/>
        <v/>
      </c>
      <c r="W26" s="1" t="str">
        <f t="shared" si="14"/>
        <v xml:space="preserve">["SAVE_INDEX"] = 22; </v>
      </c>
      <c r="X26">
        <f>VLOOKUP(D26,Type!A$2:B$14,2,FALSE)</f>
        <v>3</v>
      </c>
      <c r="Y26" t="str">
        <f t="shared" si="15"/>
        <v xml:space="preserve">["TYPE"] = 3; </v>
      </c>
      <c r="Z26" t="str">
        <f t="shared" si="16"/>
        <v>1000</v>
      </c>
      <c r="AA26" t="str">
        <f t="shared" si="17"/>
        <v xml:space="preserve">["VXP"] = 1000; </v>
      </c>
      <c r="AB26" t="str">
        <f t="shared" si="18"/>
        <v>5</v>
      </c>
      <c r="AC26" t="str">
        <f t="shared" si="19"/>
        <v xml:space="preserve">["LP"] =  5; </v>
      </c>
      <c r="AD26" t="str">
        <f t="shared" si="20"/>
        <v>500</v>
      </c>
      <c r="AE26" t="str">
        <f t="shared" si="21"/>
        <v xml:space="preserve">["REP"] = 500; </v>
      </c>
      <c r="AF26">
        <f>VLOOKUP(I26,Faction!A$2:B$84,2,FALSE)</f>
        <v>18</v>
      </c>
      <c r="AG26" t="str">
        <f t="shared" si="22"/>
        <v xml:space="preserve">["FACTION"] = 18; </v>
      </c>
      <c r="AH26" t="str">
        <f t="shared" si="23"/>
        <v xml:space="preserve">["TIER"] = 0; </v>
      </c>
      <c r="AI26" t="str">
        <f t="shared" si="24"/>
        <v xml:space="preserve">["MIN_LVL"] = "59"; </v>
      </c>
      <c r="AJ26" t="str">
        <f t="shared" si="25"/>
        <v xml:space="preserve">["NAME"] = { ["EN"] = "Fisher-king"; }; </v>
      </c>
      <c r="AK26" t="str">
        <f t="shared" si="26"/>
        <v xml:space="preserve">["LORE"] = { ["EN"] = "While most of the Stoors of Maur Tulhau are master farmers and expert hunters, a few choose to make their living fishing."; }; </v>
      </c>
      <c r="AL26" t="str">
        <f t="shared" si="27"/>
        <v xml:space="preserve">["SUMMARY"] = { ["EN"] = "Find The Fishing Hole [63.2 S, 23.9 W]"; }; </v>
      </c>
      <c r="AM26" t="str">
        <f t="shared" si="28"/>
        <v xml:space="preserve">["TITLE"] = { ["EN"] = "Fisher-king / Fisher-queen"; }; </v>
      </c>
      <c r="AN26" t="str">
        <f t="shared" si="10"/>
        <v>};</v>
      </c>
    </row>
    <row r="27" spans="1:40" x14ac:dyDescent="0.25">
      <c r="A27">
        <v>1879190617</v>
      </c>
      <c r="B27">
        <v>26</v>
      </c>
      <c r="C27" t="s">
        <v>793</v>
      </c>
      <c r="D27" t="s">
        <v>69</v>
      </c>
      <c r="F27" t="s">
        <v>793</v>
      </c>
      <c r="G27">
        <v>10</v>
      </c>
      <c r="H27">
        <v>500</v>
      </c>
      <c r="I27" t="s">
        <v>96</v>
      </c>
      <c r="J27" t="s">
        <v>794</v>
      </c>
      <c r="K27" t="s">
        <v>1163</v>
      </c>
      <c r="L27">
        <v>0</v>
      </c>
      <c r="M27">
        <v>59</v>
      </c>
      <c r="P27" t="str">
        <f t="shared" si="6"/>
        <v>[26] = {["ID"] = 1879190617; }; -- The Odiferous</v>
      </c>
      <c r="Q27" s="1" t="str">
        <f t="shared" si="11"/>
        <v>[26] = {["ID"] = 1879190617; ["SAVE_INDEX"] = 26; ["TYPE"] = 6; ["VXP"] =    0; ["LP"] = 10; ["REP"] = 500; ["FACTION"] = 18; ["TIER"] = 0; ["MIN_LVL"] = "59"; ["NAME"] = { ["EN"] = "The Odiferous"; }; ["LORE"] = { ["EN"] = "The Stoors of Maur Tulhau pride themselves as farmers, using only the finest boar-droppings as fertilizer and marigolds around their gardens to ward off pesky animals."; }; ["SUMMARY"] = { ["EN"] = "Complete Miraculous Growth quest 10 times"; }; ["TITLE"] = { ["EN"] = "The Odiferous"; }; };</v>
      </c>
      <c r="R27">
        <f t="shared" si="7"/>
        <v>26</v>
      </c>
      <c r="S27" t="str">
        <f t="shared" si="12"/>
        <v>[26] = {</v>
      </c>
      <c r="T27" t="str">
        <f t="shared" si="13"/>
        <v xml:space="preserve">["ID"] = 1879190617; </v>
      </c>
      <c r="U27" t="str">
        <f t="shared" si="8"/>
        <v xml:space="preserve">["ID"] = 1879190617; </v>
      </c>
      <c r="V27" t="str">
        <f t="shared" si="9"/>
        <v/>
      </c>
      <c r="W27" s="1" t="str">
        <f t="shared" si="14"/>
        <v xml:space="preserve">["SAVE_INDEX"] = 26; </v>
      </c>
      <c r="X27">
        <f>VLOOKUP(D27,Type!A$2:B$14,2,FALSE)</f>
        <v>6</v>
      </c>
      <c r="Y27" t="str">
        <f t="shared" si="15"/>
        <v xml:space="preserve">["TYPE"] = 6; </v>
      </c>
      <c r="Z27" t="str">
        <f t="shared" si="16"/>
        <v>0</v>
      </c>
      <c r="AA27" t="str">
        <f t="shared" si="17"/>
        <v xml:space="preserve">["VXP"] =    0; </v>
      </c>
      <c r="AB27" t="str">
        <f t="shared" si="18"/>
        <v>10</v>
      </c>
      <c r="AC27" t="str">
        <f t="shared" si="19"/>
        <v xml:space="preserve">["LP"] = 10; </v>
      </c>
      <c r="AD27" t="str">
        <f t="shared" si="20"/>
        <v>500</v>
      </c>
      <c r="AE27" t="str">
        <f t="shared" si="21"/>
        <v xml:space="preserve">["REP"] = 500; </v>
      </c>
      <c r="AF27">
        <f>VLOOKUP(I27,Faction!A$2:B$84,2,FALSE)</f>
        <v>18</v>
      </c>
      <c r="AG27" t="str">
        <f t="shared" si="22"/>
        <v xml:space="preserve">["FACTION"] = 18; </v>
      </c>
      <c r="AH27" t="str">
        <f t="shared" si="23"/>
        <v xml:space="preserve">["TIER"] = 0; </v>
      </c>
      <c r="AI27" t="str">
        <f t="shared" si="24"/>
        <v xml:space="preserve">["MIN_LVL"] = "59"; </v>
      </c>
      <c r="AJ27" t="str">
        <f t="shared" si="25"/>
        <v xml:space="preserve">["NAME"] = { ["EN"] = "The Odiferous"; }; </v>
      </c>
      <c r="AK27" t="str">
        <f t="shared" si="26"/>
        <v xml:space="preserve">["LORE"] = { ["EN"] = "The Stoors of Maur Tulhau pride themselves as farmers, using only the finest boar-droppings as fertilizer and marigolds around their gardens to ward off pesky animals."; }; </v>
      </c>
      <c r="AL27" t="str">
        <f t="shared" si="27"/>
        <v xml:space="preserve">["SUMMARY"] = { ["EN"] = "Complete Miraculous Growth quest 10 times"; }; </v>
      </c>
      <c r="AM27" t="str">
        <f t="shared" si="28"/>
        <v xml:space="preserve">["TITLE"] = { ["EN"] = "The Odiferous"; }; </v>
      </c>
      <c r="AN27" t="str">
        <f t="shared" si="10"/>
        <v>};</v>
      </c>
    </row>
    <row r="28" spans="1:40" x14ac:dyDescent="0.25">
      <c r="A28">
        <v>1879190796</v>
      </c>
      <c r="B28">
        <v>27</v>
      </c>
      <c r="C28" t="s">
        <v>795</v>
      </c>
      <c r="D28" t="s">
        <v>69</v>
      </c>
      <c r="E28">
        <v>1000</v>
      </c>
      <c r="F28" t="s">
        <v>1573</v>
      </c>
      <c r="G28">
        <v>10</v>
      </c>
      <c r="H28">
        <v>500</v>
      </c>
      <c r="I28" t="s">
        <v>96</v>
      </c>
      <c r="J28" t="s">
        <v>796</v>
      </c>
      <c r="K28" t="s">
        <v>1164</v>
      </c>
      <c r="L28">
        <v>0</v>
      </c>
      <c r="M28">
        <v>59</v>
      </c>
      <c r="P28" t="str">
        <f t="shared" si="6"/>
        <v>[27] = {["ID"] = 1879190796; }; -- Master of Stairs</v>
      </c>
      <c r="Q28" s="1" t="str">
        <f t="shared" si="11"/>
        <v>[27] = {["ID"] = 1879190796; ["SAVE_INDEX"] = 27; ["TYPE"] = 6; ["VXP"] = 1000; ["LP"] = 10; ["REP"] = 500; ["FACTION"] = 18; ["TIER"] = 0; ["MIN_LVL"] = "59"; ["NAME"] = { ["EN"] = "Master of Stairs"; }; ["LORE"] = { ["EN"] = "The road leading to Nar's Peak is a long and arduous one."; }; ["SUMMARY"] = { ["EN"] = "Climb Nar's Peak 5 times"; }; ["TITLE"] = { ["EN"] = "Master / Mistress of Stairs"; }; };</v>
      </c>
      <c r="R28">
        <f t="shared" si="7"/>
        <v>27</v>
      </c>
      <c r="S28" t="str">
        <f t="shared" si="12"/>
        <v>[27] = {</v>
      </c>
      <c r="T28" t="str">
        <f t="shared" si="13"/>
        <v xml:space="preserve">["ID"] = 1879190796; </v>
      </c>
      <c r="U28" t="str">
        <f t="shared" si="8"/>
        <v xml:space="preserve">["ID"] = 1879190796; </v>
      </c>
      <c r="V28" t="str">
        <f t="shared" si="9"/>
        <v/>
      </c>
      <c r="W28" s="1" t="str">
        <f t="shared" si="14"/>
        <v xml:space="preserve">["SAVE_INDEX"] = 27; </v>
      </c>
      <c r="X28">
        <f>VLOOKUP(D28,Type!A$2:B$14,2,FALSE)</f>
        <v>6</v>
      </c>
      <c r="Y28" t="str">
        <f t="shared" si="15"/>
        <v xml:space="preserve">["TYPE"] = 6; </v>
      </c>
      <c r="Z28" t="str">
        <f t="shared" si="16"/>
        <v>1000</v>
      </c>
      <c r="AA28" t="str">
        <f t="shared" si="17"/>
        <v xml:space="preserve">["VXP"] = 1000; </v>
      </c>
      <c r="AB28" t="str">
        <f t="shared" si="18"/>
        <v>10</v>
      </c>
      <c r="AC28" t="str">
        <f t="shared" si="19"/>
        <v xml:space="preserve">["LP"] = 10; </v>
      </c>
      <c r="AD28" t="str">
        <f t="shared" si="20"/>
        <v>500</v>
      </c>
      <c r="AE28" t="str">
        <f t="shared" si="21"/>
        <v xml:space="preserve">["REP"] = 500; </v>
      </c>
      <c r="AF28">
        <f>VLOOKUP(I28,Faction!A$2:B$84,2,FALSE)</f>
        <v>18</v>
      </c>
      <c r="AG28" t="str">
        <f t="shared" si="22"/>
        <v xml:space="preserve">["FACTION"] = 18; </v>
      </c>
      <c r="AH28" t="str">
        <f t="shared" si="23"/>
        <v xml:space="preserve">["TIER"] = 0; </v>
      </c>
      <c r="AI28" t="str">
        <f t="shared" si="24"/>
        <v xml:space="preserve">["MIN_LVL"] = "59"; </v>
      </c>
      <c r="AJ28" t="str">
        <f t="shared" si="25"/>
        <v xml:space="preserve">["NAME"] = { ["EN"] = "Master of Stairs"; }; </v>
      </c>
      <c r="AK28" t="str">
        <f t="shared" si="26"/>
        <v xml:space="preserve">["LORE"] = { ["EN"] = "The road leading to Nar's Peak is a long and arduous one."; }; </v>
      </c>
      <c r="AL28" t="str">
        <f t="shared" si="27"/>
        <v xml:space="preserve">["SUMMARY"] = { ["EN"] = "Climb Nar's Peak 5 times"; }; </v>
      </c>
      <c r="AM28" t="str">
        <f t="shared" si="28"/>
        <v xml:space="preserve">["TITLE"] = { ["EN"] = "Master / Mistress of Stairs"; }; </v>
      </c>
      <c r="AN28" t="str">
        <f t="shared" si="10"/>
        <v>};</v>
      </c>
    </row>
    <row r="29" spans="1:40" x14ac:dyDescent="0.25">
      <c r="W29" s="1" t="str">
        <f t="shared" ref="W29:W37" si="47">IF(LEN(B29)&gt;0,CONCATENATE("[""SAVE_INDEX""] = ",REPT(" ",3-LEN(B29)),B29,"; "),"")</f>
        <v/>
      </c>
    </row>
    <row r="30" spans="1:40" x14ac:dyDescent="0.25">
      <c r="W30" s="1" t="str">
        <f t="shared" si="47"/>
        <v/>
      </c>
    </row>
    <row r="31" spans="1:40" x14ac:dyDescent="0.25">
      <c r="W31" s="1" t="str">
        <f t="shared" si="47"/>
        <v/>
      </c>
    </row>
    <row r="32" spans="1:40" x14ac:dyDescent="0.25">
      <c r="W32" s="1" t="str">
        <f t="shared" si="47"/>
        <v/>
      </c>
    </row>
    <row r="33" spans="23:23" x14ac:dyDescent="0.25">
      <c r="W33" s="1" t="str">
        <f t="shared" si="47"/>
        <v/>
      </c>
    </row>
    <row r="34" spans="23:23" x14ac:dyDescent="0.25">
      <c r="W34" s="1" t="str">
        <f t="shared" si="47"/>
        <v/>
      </c>
    </row>
    <row r="35" spans="23:23" x14ac:dyDescent="0.25">
      <c r="W35" s="1" t="str">
        <f t="shared" si="47"/>
        <v/>
      </c>
    </row>
    <row r="36" spans="23:23" x14ac:dyDescent="0.25">
      <c r="W36" s="1" t="str">
        <f t="shared" si="47"/>
        <v/>
      </c>
    </row>
    <row r="37" spans="23:23" x14ac:dyDescent="0.25">
      <c r="W37" s="1" t="str">
        <f t="shared" si="47"/>
        <v/>
      </c>
    </row>
    <row r="38" spans="23:23" x14ac:dyDescent="0.25">
      <c r="W38" s="1"/>
    </row>
    <row r="39" spans="23:23" x14ac:dyDescent="0.25">
      <c r="W39" s="1"/>
    </row>
    <row r="40" spans="23:23" x14ac:dyDescent="0.25">
      <c r="W40" s="1"/>
    </row>
    <row r="41" spans="23:23" x14ac:dyDescent="0.25">
      <c r="W41" s="1"/>
    </row>
    <row r="42" spans="23:23" x14ac:dyDescent="0.25">
      <c r="W42" s="1"/>
    </row>
    <row r="43" spans="23:23" x14ac:dyDescent="0.25">
      <c r="W43" s="1"/>
    </row>
    <row r="44" spans="23:23" x14ac:dyDescent="0.25">
      <c r="W44" s="1"/>
    </row>
    <row r="45" spans="23:23" x14ac:dyDescent="0.25">
      <c r="W45" s="1"/>
    </row>
    <row r="46" spans="23:23" x14ac:dyDescent="0.25">
      <c r="W46" s="1"/>
    </row>
    <row r="47" spans="23:23" x14ac:dyDescent="0.25">
      <c r="W47" s="1"/>
    </row>
    <row r="48" spans="23:23" x14ac:dyDescent="0.25">
      <c r="W48" s="1"/>
    </row>
    <row r="49" spans="23:23" x14ac:dyDescent="0.25">
      <c r="W49" s="1"/>
    </row>
    <row r="50" spans="23:23" x14ac:dyDescent="0.25">
      <c r="W50" s="1"/>
    </row>
    <row r="51" spans="23:23" x14ac:dyDescent="0.25">
      <c r="W51" s="1"/>
    </row>
    <row r="52" spans="23:23" x14ac:dyDescent="0.25">
      <c r="W52" s="1"/>
    </row>
    <row r="53" spans="23:23" x14ac:dyDescent="0.25">
      <c r="W53" s="1"/>
    </row>
    <row r="54" spans="23:23" x14ac:dyDescent="0.25">
      <c r="W54" s="1"/>
    </row>
    <row r="55" spans="23:23" x14ac:dyDescent="0.25">
      <c r="W55" s="1"/>
    </row>
    <row r="56" spans="23:23" x14ac:dyDescent="0.25">
      <c r="W56" s="1"/>
    </row>
    <row r="57" spans="23:23" x14ac:dyDescent="0.25">
      <c r="W57" s="1"/>
    </row>
    <row r="58" spans="23:23" x14ac:dyDescent="0.25">
      <c r="W58" s="1"/>
    </row>
    <row r="59" spans="23:23" x14ac:dyDescent="0.25">
      <c r="W59" s="1"/>
    </row>
    <row r="60" spans="23:23" x14ac:dyDescent="0.25">
      <c r="W60" s="1"/>
    </row>
    <row r="61" spans="23:23" x14ac:dyDescent="0.25">
      <c r="W61" s="1"/>
    </row>
    <row r="62" spans="23:23" x14ac:dyDescent="0.25">
      <c r="W62" s="1"/>
    </row>
    <row r="63" spans="23:23" x14ac:dyDescent="0.25">
      <c r="W63" s="1"/>
    </row>
    <row r="64" spans="23:23" x14ac:dyDescent="0.25">
      <c r="W64" s="1"/>
    </row>
    <row r="65" spans="23:23" x14ac:dyDescent="0.25">
      <c r="W65" s="1"/>
    </row>
    <row r="66" spans="23:23" x14ac:dyDescent="0.25">
      <c r="W66" s="1"/>
    </row>
    <row r="67" spans="23:23" x14ac:dyDescent="0.25">
      <c r="W67" s="1"/>
    </row>
    <row r="68" spans="23:23" x14ac:dyDescent="0.25">
      <c r="W68" s="1"/>
    </row>
    <row r="69" spans="23:23" x14ac:dyDescent="0.25">
      <c r="W69" s="1"/>
    </row>
    <row r="70" spans="23:23" x14ac:dyDescent="0.25">
      <c r="W70" s="1"/>
    </row>
    <row r="71" spans="23:23" x14ac:dyDescent="0.25">
      <c r="W71" s="1"/>
    </row>
    <row r="72" spans="23:23" x14ac:dyDescent="0.25">
      <c r="W72" s="1"/>
    </row>
    <row r="73" spans="23:23" x14ac:dyDescent="0.25">
      <c r="W73" s="1"/>
    </row>
    <row r="74" spans="23:23" x14ac:dyDescent="0.25">
      <c r="W74" s="1"/>
    </row>
    <row r="75" spans="23:23" x14ac:dyDescent="0.25">
      <c r="W75" s="1"/>
    </row>
    <row r="76" spans="23:23" x14ac:dyDescent="0.25">
      <c r="W76" s="1"/>
    </row>
    <row r="77" spans="23:23" x14ac:dyDescent="0.25">
      <c r="W77" s="1"/>
    </row>
    <row r="78" spans="23:23" x14ac:dyDescent="0.25">
      <c r="W78" s="1"/>
    </row>
    <row r="79" spans="23:23" x14ac:dyDescent="0.25">
      <c r="W79" s="1"/>
    </row>
    <row r="80" spans="23:23" x14ac:dyDescent="0.25">
      <c r="W80" s="1"/>
    </row>
    <row r="81" spans="23:23" x14ac:dyDescent="0.25">
      <c r="W81" s="1"/>
    </row>
    <row r="82" spans="23:23" x14ac:dyDescent="0.25">
      <c r="W82" s="1"/>
    </row>
    <row r="83" spans="23:23" x14ac:dyDescent="0.25">
      <c r="W83" s="1"/>
    </row>
    <row r="84" spans="23:23" x14ac:dyDescent="0.25">
      <c r="W84" s="1"/>
    </row>
    <row r="85" spans="23:23" x14ac:dyDescent="0.25">
      <c r="W85" s="1"/>
    </row>
    <row r="86" spans="23:23" x14ac:dyDescent="0.25">
      <c r="W86" s="1"/>
    </row>
    <row r="87" spans="23:23" x14ac:dyDescent="0.25">
      <c r="W87" s="1"/>
    </row>
    <row r="88" spans="23:23" x14ac:dyDescent="0.25">
      <c r="W88" s="1"/>
    </row>
    <row r="89" spans="23:23" x14ac:dyDescent="0.25">
      <c r="W89" s="1"/>
    </row>
    <row r="90" spans="23:23" x14ac:dyDescent="0.25">
      <c r="W90" s="1"/>
    </row>
    <row r="91" spans="23:23" x14ac:dyDescent="0.25">
      <c r="W91" s="1"/>
    </row>
    <row r="92" spans="23:23" x14ac:dyDescent="0.25">
      <c r="W92" s="1"/>
    </row>
    <row r="93" spans="23:23" x14ac:dyDescent="0.25">
      <c r="W93" s="1"/>
    </row>
    <row r="94" spans="23:23" x14ac:dyDescent="0.25">
      <c r="W94" s="1"/>
    </row>
    <row r="95" spans="23:23" x14ac:dyDescent="0.25">
      <c r="W95" s="1"/>
    </row>
    <row r="96" spans="23:23" x14ac:dyDescent="0.25">
      <c r="W96" s="1"/>
    </row>
    <row r="97" spans="23:23" x14ac:dyDescent="0.25">
      <c r="W97" s="1"/>
    </row>
    <row r="98" spans="23:23" x14ac:dyDescent="0.25">
      <c r="W98" s="1"/>
    </row>
    <row r="99" spans="23:23" x14ac:dyDescent="0.25">
      <c r="W99" s="1"/>
    </row>
    <row r="100" spans="23:23" x14ac:dyDescent="0.25">
      <c r="W100" s="1"/>
    </row>
    <row r="101" spans="23:23" x14ac:dyDescent="0.25">
      <c r="W101" s="1"/>
    </row>
    <row r="102" spans="23:23" x14ac:dyDescent="0.25">
      <c r="W102" s="1"/>
    </row>
    <row r="103" spans="23:23" x14ac:dyDescent="0.25">
      <c r="W103" s="1"/>
    </row>
    <row r="104" spans="23:23" x14ac:dyDescent="0.25">
      <c r="W104" s="1"/>
    </row>
    <row r="105" spans="23:23" x14ac:dyDescent="0.25">
      <c r="W105" s="1"/>
    </row>
    <row r="106" spans="23:23" x14ac:dyDescent="0.25">
      <c r="W106" s="1"/>
    </row>
    <row r="107" spans="23:23" x14ac:dyDescent="0.25">
      <c r="W107" s="1"/>
    </row>
    <row r="108" spans="23:23" x14ac:dyDescent="0.25">
      <c r="W108" s="1"/>
    </row>
    <row r="109" spans="23:23" x14ac:dyDescent="0.25">
      <c r="W109" s="1"/>
    </row>
    <row r="110" spans="23:23" x14ac:dyDescent="0.25">
      <c r="W110" s="1"/>
    </row>
    <row r="111" spans="23:23" x14ac:dyDescent="0.25">
      <c r="W111" s="1"/>
    </row>
    <row r="112" spans="23:23" x14ac:dyDescent="0.25">
      <c r="W112" s="1"/>
    </row>
    <row r="113" spans="23:23" x14ac:dyDescent="0.25">
      <c r="W113" s="1"/>
    </row>
    <row r="114" spans="23:23" x14ac:dyDescent="0.25">
      <c r="W114" s="1"/>
    </row>
    <row r="115" spans="23:23" x14ac:dyDescent="0.25">
      <c r="W115" s="1"/>
    </row>
    <row r="116" spans="23:23" x14ac:dyDescent="0.25">
      <c r="W116" s="1"/>
    </row>
    <row r="117" spans="23:23" x14ac:dyDescent="0.25">
      <c r="W117" s="1"/>
    </row>
    <row r="118" spans="23:23" x14ac:dyDescent="0.25">
      <c r="W118" s="1"/>
    </row>
    <row r="119" spans="23:23" x14ac:dyDescent="0.25">
      <c r="W119" s="1"/>
    </row>
    <row r="120" spans="23:23" x14ac:dyDescent="0.25">
      <c r="W120" s="1"/>
    </row>
    <row r="121" spans="23:23" x14ac:dyDescent="0.25">
      <c r="W121" s="1"/>
    </row>
    <row r="122" spans="23:23" x14ac:dyDescent="0.25">
      <c r="W122" s="1"/>
    </row>
    <row r="123" spans="23:23" x14ac:dyDescent="0.25">
      <c r="W123" s="1"/>
    </row>
    <row r="124" spans="23:23" x14ac:dyDescent="0.25">
      <c r="W124" s="1"/>
    </row>
    <row r="125" spans="23:23" x14ac:dyDescent="0.25">
      <c r="W125" s="1"/>
    </row>
    <row r="126" spans="23:23" x14ac:dyDescent="0.25">
      <c r="W126" s="1"/>
    </row>
    <row r="127" spans="23:23" x14ac:dyDescent="0.25">
      <c r="W127" s="1"/>
    </row>
    <row r="128" spans="23:23" x14ac:dyDescent="0.25">
      <c r="W128" s="1"/>
    </row>
    <row r="129" spans="23:23" x14ac:dyDescent="0.25">
      <c r="W129" s="1"/>
    </row>
    <row r="130" spans="23:23" x14ac:dyDescent="0.25">
      <c r="W130" s="1"/>
    </row>
    <row r="131" spans="23:23" x14ac:dyDescent="0.25">
      <c r="W131" s="1"/>
    </row>
    <row r="132" spans="23:23" x14ac:dyDescent="0.25">
      <c r="W132" s="1"/>
    </row>
    <row r="133" spans="23:23" x14ac:dyDescent="0.25">
      <c r="W133" s="1"/>
    </row>
    <row r="134" spans="23:23" x14ac:dyDescent="0.25">
      <c r="W134" s="1"/>
    </row>
    <row r="135" spans="23:23" x14ac:dyDescent="0.25">
      <c r="W135" s="1"/>
    </row>
    <row r="136" spans="23:23" x14ac:dyDescent="0.25">
      <c r="W136" s="1"/>
    </row>
    <row r="137" spans="23:23" x14ac:dyDescent="0.25">
      <c r="W137" s="1"/>
    </row>
    <row r="138" spans="23:23" x14ac:dyDescent="0.25">
      <c r="W138" s="1"/>
    </row>
    <row r="139" spans="23:23" x14ac:dyDescent="0.25">
      <c r="W139" s="1"/>
    </row>
    <row r="140" spans="23:23" x14ac:dyDescent="0.25">
      <c r="W140" s="1"/>
    </row>
    <row r="141" spans="23:23" x14ac:dyDescent="0.25">
      <c r="W141" s="1"/>
    </row>
    <row r="142" spans="23:23" x14ac:dyDescent="0.25">
      <c r="W142" s="1"/>
    </row>
    <row r="143" spans="23:23" x14ac:dyDescent="0.25">
      <c r="W143" s="1"/>
    </row>
    <row r="144" spans="23:23" x14ac:dyDescent="0.25">
      <c r="W144" s="1"/>
    </row>
    <row r="145" spans="23:23" x14ac:dyDescent="0.25">
      <c r="W145" s="1"/>
    </row>
    <row r="146" spans="23:23" x14ac:dyDescent="0.25">
      <c r="W146" s="1"/>
    </row>
    <row r="147" spans="23:23" x14ac:dyDescent="0.25">
      <c r="W147" s="1"/>
    </row>
    <row r="148" spans="23:23" x14ac:dyDescent="0.25">
      <c r="W148" s="1"/>
    </row>
    <row r="149" spans="23:23" x14ac:dyDescent="0.25">
      <c r="W149" s="1"/>
    </row>
    <row r="150" spans="23:23" x14ac:dyDescent="0.25">
      <c r="W150" s="1"/>
    </row>
    <row r="151" spans="23:23" x14ac:dyDescent="0.25">
      <c r="W151" s="1"/>
    </row>
    <row r="152" spans="23:23" x14ac:dyDescent="0.25">
      <c r="W152" s="1"/>
    </row>
    <row r="153" spans="23:23" x14ac:dyDescent="0.25">
      <c r="W153" s="1"/>
    </row>
    <row r="154" spans="23:23" x14ac:dyDescent="0.25">
      <c r="W154" s="1"/>
    </row>
    <row r="155" spans="23:23" x14ac:dyDescent="0.25">
      <c r="W155" s="1"/>
    </row>
    <row r="156" spans="23:23" x14ac:dyDescent="0.25">
      <c r="W156" s="1"/>
    </row>
    <row r="157" spans="23:23" x14ac:dyDescent="0.25">
      <c r="W157" s="1"/>
    </row>
    <row r="158" spans="23:23" x14ac:dyDescent="0.25">
      <c r="W158" s="1"/>
    </row>
    <row r="159" spans="23:23" x14ac:dyDescent="0.25">
      <c r="W159" s="1"/>
    </row>
    <row r="160" spans="23:23" x14ac:dyDescent="0.25">
      <c r="W160" s="1"/>
    </row>
    <row r="161" spans="23:23" x14ac:dyDescent="0.25">
      <c r="W161" s="1"/>
    </row>
    <row r="162" spans="23:23" x14ac:dyDescent="0.25">
      <c r="W162" s="1"/>
    </row>
    <row r="163" spans="23:23" x14ac:dyDescent="0.25">
      <c r="W163" s="1"/>
    </row>
    <row r="164" spans="23:23" x14ac:dyDescent="0.25">
      <c r="W164" s="1"/>
    </row>
    <row r="165" spans="23:23" x14ac:dyDescent="0.25">
      <c r="W165" s="1"/>
    </row>
    <row r="166" spans="23:23" x14ac:dyDescent="0.25">
      <c r="W166" s="1"/>
    </row>
    <row r="167" spans="23:23" x14ac:dyDescent="0.25">
      <c r="W167" s="1"/>
    </row>
    <row r="168" spans="23:23" x14ac:dyDescent="0.25">
      <c r="W168" s="1"/>
    </row>
    <row r="169" spans="23:23" x14ac:dyDescent="0.25">
      <c r="W169" s="1"/>
    </row>
    <row r="170" spans="23:23" x14ac:dyDescent="0.25">
      <c r="W170" s="1"/>
    </row>
    <row r="171" spans="23:23" x14ac:dyDescent="0.25">
      <c r="W171" s="1"/>
    </row>
    <row r="172" spans="23:23" x14ac:dyDescent="0.25">
      <c r="W172" s="1"/>
    </row>
    <row r="173" spans="23:23" x14ac:dyDescent="0.25">
      <c r="W173" s="1"/>
    </row>
    <row r="174" spans="23:23" x14ac:dyDescent="0.25">
      <c r="W174" s="1"/>
    </row>
    <row r="175" spans="23:23" x14ac:dyDescent="0.25">
      <c r="W175" s="1"/>
    </row>
    <row r="176" spans="23:23" x14ac:dyDescent="0.25">
      <c r="W176" s="1"/>
    </row>
    <row r="177" spans="23:23" x14ac:dyDescent="0.25">
      <c r="W177" s="1"/>
    </row>
    <row r="178" spans="23:23" x14ac:dyDescent="0.25">
      <c r="W178" s="1"/>
    </row>
    <row r="179" spans="23:23" x14ac:dyDescent="0.25">
      <c r="W179" s="1"/>
    </row>
    <row r="180" spans="23:23" x14ac:dyDescent="0.25">
      <c r="W180" s="1"/>
    </row>
    <row r="181" spans="23:23" x14ac:dyDescent="0.25">
      <c r="W181" s="1"/>
    </row>
    <row r="182" spans="23:23" x14ac:dyDescent="0.25">
      <c r="W182" s="1"/>
    </row>
    <row r="183" spans="23:23" x14ac:dyDescent="0.25">
      <c r="W183" s="1"/>
    </row>
    <row r="184" spans="23:23" x14ac:dyDescent="0.25">
      <c r="W184" s="1"/>
    </row>
    <row r="185" spans="23:23" x14ac:dyDescent="0.25">
      <c r="W185" s="1"/>
    </row>
    <row r="186" spans="23:23" x14ac:dyDescent="0.25">
      <c r="W186" s="1"/>
    </row>
    <row r="187" spans="23:23" x14ac:dyDescent="0.25">
      <c r="W187" s="1"/>
    </row>
    <row r="188" spans="23:23" x14ac:dyDescent="0.25">
      <c r="W188" s="1"/>
    </row>
    <row r="189" spans="23:23" x14ac:dyDescent="0.25">
      <c r="W189" s="1"/>
    </row>
    <row r="190" spans="23:23" x14ac:dyDescent="0.25">
      <c r="W190" s="1"/>
    </row>
    <row r="191" spans="23:23" x14ac:dyDescent="0.25">
      <c r="W191" s="1"/>
    </row>
    <row r="192" spans="23:23" x14ac:dyDescent="0.25">
      <c r="W192" s="1"/>
    </row>
    <row r="193" spans="23:23" x14ac:dyDescent="0.25">
      <c r="W193" s="1"/>
    </row>
    <row r="194" spans="23:23" x14ac:dyDescent="0.25">
      <c r="W194" s="1"/>
    </row>
    <row r="195" spans="23:23" x14ac:dyDescent="0.25">
      <c r="W195" s="1"/>
    </row>
    <row r="196" spans="23:23" x14ac:dyDescent="0.25">
      <c r="W196" s="1"/>
    </row>
    <row r="197" spans="23:23" x14ac:dyDescent="0.25">
      <c r="W197" s="1"/>
    </row>
    <row r="198" spans="23:23" x14ac:dyDescent="0.25">
      <c r="W198" s="1"/>
    </row>
    <row r="199" spans="23:23" x14ac:dyDescent="0.25">
      <c r="W199" s="1"/>
    </row>
    <row r="200" spans="23:23" x14ac:dyDescent="0.25">
      <c r="W200" s="1"/>
    </row>
    <row r="201" spans="23:23" x14ac:dyDescent="0.25">
      <c r="W201" s="1"/>
    </row>
    <row r="202" spans="23:23" x14ac:dyDescent="0.25">
      <c r="W202" s="1"/>
    </row>
    <row r="203" spans="23:23" x14ac:dyDescent="0.25">
      <c r="W203" s="1"/>
    </row>
    <row r="204" spans="23:23" x14ac:dyDescent="0.25">
      <c r="W204" s="1"/>
    </row>
    <row r="205" spans="23:23" x14ac:dyDescent="0.25">
      <c r="W205" s="1"/>
    </row>
    <row r="206" spans="23:23" x14ac:dyDescent="0.25">
      <c r="W206" s="1"/>
    </row>
    <row r="207" spans="23:23" x14ac:dyDescent="0.25">
      <c r="W207" s="1"/>
    </row>
    <row r="208" spans="23:23" x14ac:dyDescent="0.25">
      <c r="W208" s="1"/>
    </row>
    <row r="209" spans="23:23" x14ac:dyDescent="0.25">
      <c r="W209" s="1"/>
    </row>
    <row r="210" spans="23:23" x14ac:dyDescent="0.25">
      <c r="W210" s="1"/>
    </row>
    <row r="211" spans="23:23" x14ac:dyDescent="0.25">
      <c r="W211" s="1"/>
    </row>
    <row r="212" spans="23:23" x14ac:dyDescent="0.25">
      <c r="W212" s="1"/>
    </row>
    <row r="213" spans="23:23" x14ac:dyDescent="0.25">
      <c r="W213" s="1"/>
    </row>
    <row r="214" spans="23:23" x14ac:dyDescent="0.25">
      <c r="W214" s="1"/>
    </row>
    <row r="215" spans="23:23" x14ac:dyDescent="0.25">
      <c r="W215" s="1"/>
    </row>
    <row r="216" spans="23:23" x14ac:dyDescent="0.25">
      <c r="W216" s="1"/>
    </row>
    <row r="217" spans="23:23" x14ac:dyDescent="0.25">
      <c r="W217" s="1"/>
    </row>
    <row r="218" spans="23:23" x14ac:dyDescent="0.25">
      <c r="W218" s="1"/>
    </row>
    <row r="219" spans="23:23" x14ac:dyDescent="0.25">
      <c r="W219" s="1"/>
    </row>
    <row r="220" spans="23:23" x14ac:dyDescent="0.25">
      <c r="W220" s="1"/>
    </row>
    <row r="221" spans="23:23" x14ac:dyDescent="0.25">
      <c r="W221" s="1"/>
    </row>
    <row r="222" spans="23:23" x14ac:dyDescent="0.25">
      <c r="W222" s="1"/>
    </row>
    <row r="223" spans="23:23" x14ac:dyDescent="0.25">
      <c r="W223" s="1"/>
    </row>
    <row r="224" spans="23:23" x14ac:dyDescent="0.25">
      <c r="W224" s="1"/>
    </row>
    <row r="225" spans="23:23" x14ac:dyDescent="0.25">
      <c r="W225" s="1"/>
    </row>
    <row r="226" spans="23:23" x14ac:dyDescent="0.25">
      <c r="W226" s="1"/>
    </row>
    <row r="227" spans="23:23" x14ac:dyDescent="0.25">
      <c r="W227" s="1"/>
    </row>
    <row r="228" spans="23:23" x14ac:dyDescent="0.25">
      <c r="W228" s="1"/>
    </row>
    <row r="229" spans="23:23" x14ac:dyDescent="0.25">
      <c r="W229" s="1"/>
    </row>
    <row r="230" spans="23:23" x14ac:dyDescent="0.25">
      <c r="W230" s="1"/>
    </row>
    <row r="231" spans="23:23" x14ac:dyDescent="0.25">
      <c r="W231" s="1"/>
    </row>
    <row r="232" spans="23:23" x14ac:dyDescent="0.25">
      <c r="W232" s="1"/>
    </row>
    <row r="233" spans="23:23" x14ac:dyDescent="0.25">
      <c r="W233" s="1"/>
    </row>
    <row r="234" spans="23:23" x14ac:dyDescent="0.25">
      <c r="W234" s="1"/>
    </row>
    <row r="235" spans="23:23" x14ac:dyDescent="0.25">
      <c r="W235" s="1"/>
    </row>
    <row r="236" spans="23:23" x14ac:dyDescent="0.25">
      <c r="W236" s="1"/>
    </row>
    <row r="237" spans="23:23" x14ac:dyDescent="0.25">
      <c r="W237" s="1"/>
    </row>
    <row r="238" spans="23:23" x14ac:dyDescent="0.25">
      <c r="W238" s="1"/>
    </row>
    <row r="239" spans="23:23" x14ac:dyDescent="0.25">
      <c r="W239" s="1"/>
    </row>
    <row r="240" spans="23:23" x14ac:dyDescent="0.25">
      <c r="W240" s="1"/>
    </row>
    <row r="241" spans="23:23" x14ac:dyDescent="0.25">
      <c r="W241" s="1"/>
    </row>
    <row r="242" spans="23:23" x14ac:dyDescent="0.25">
      <c r="W242" s="1"/>
    </row>
    <row r="243" spans="23:23" x14ac:dyDescent="0.25">
      <c r="W243" s="1"/>
    </row>
    <row r="244" spans="23:23" x14ac:dyDescent="0.25">
      <c r="W244" s="1"/>
    </row>
    <row r="245" spans="23:23" x14ac:dyDescent="0.25">
      <c r="W245" s="1"/>
    </row>
    <row r="246" spans="23:23" x14ac:dyDescent="0.25">
      <c r="W246" s="1"/>
    </row>
    <row r="247" spans="23:23" x14ac:dyDescent="0.25">
      <c r="W247" s="1"/>
    </row>
    <row r="248" spans="23:23" x14ac:dyDescent="0.25">
      <c r="W248" s="1"/>
    </row>
    <row r="249" spans="23:23" x14ac:dyDescent="0.25">
      <c r="W249" s="1"/>
    </row>
    <row r="250" spans="23:23" x14ac:dyDescent="0.25">
      <c r="W250" s="1"/>
    </row>
    <row r="251" spans="23:23" x14ac:dyDescent="0.25">
      <c r="W251" s="1"/>
    </row>
    <row r="252" spans="23:23" x14ac:dyDescent="0.25">
      <c r="W252" s="1"/>
    </row>
    <row r="253" spans="23:23" x14ac:dyDescent="0.25">
      <c r="W253" s="1"/>
    </row>
    <row r="254" spans="23:23" x14ac:dyDescent="0.25">
      <c r="W254" s="1"/>
    </row>
    <row r="255" spans="23:23" x14ac:dyDescent="0.25">
      <c r="W255" s="1"/>
    </row>
    <row r="256" spans="23:23" x14ac:dyDescent="0.25">
      <c r="W256" s="1"/>
    </row>
    <row r="257" spans="23:23" x14ac:dyDescent="0.25">
      <c r="W257" s="1"/>
    </row>
    <row r="258" spans="23:23" x14ac:dyDescent="0.25">
      <c r="W258" s="1"/>
    </row>
    <row r="259" spans="23:23" x14ac:dyDescent="0.25">
      <c r="W259" s="1"/>
    </row>
    <row r="260" spans="23:23" x14ac:dyDescent="0.25">
      <c r="W260" s="1"/>
    </row>
    <row r="261" spans="23:23" x14ac:dyDescent="0.25">
      <c r="W261" s="1"/>
    </row>
    <row r="262" spans="23:23" x14ac:dyDescent="0.25">
      <c r="W262" s="1"/>
    </row>
    <row r="263" spans="23:23" x14ac:dyDescent="0.25">
      <c r="W263" s="1"/>
    </row>
    <row r="264" spans="23:23" x14ac:dyDescent="0.25">
      <c r="W264" s="1"/>
    </row>
    <row r="265" spans="23:23" x14ac:dyDescent="0.25">
      <c r="W265" s="1"/>
    </row>
    <row r="266" spans="23:23" x14ac:dyDescent="0.25">
      <c r="W266" s="1"/>
    </row>
    <row r="267" spans="23:23" x14ac:dyDescent="0.25">
      <c r="W267" s="1"/>
    </row>
    <row r="268" spans="23:23" x14ac:dyDescent="0.25">
      <c r="W268" s="1"/>
    </row>
    <row r="269" spans="23:23" x14ac:dyDescent="0.25">
      <c r="W269" s="1"/>
    </row>
    <row r="270" spans="23:23" x14ac:dyDescent="0.25">
      <c r="W270" s="1"/>
    </row>
    <row r="271" spans="23:23" x14ac:dyDescent="0.25">
      <c r="W271" s="1"/>
    </row>
    <row r="272" spans="23:23" x14ac:dyDescent="0.25">
      <c r="W272" s="1"/>
    </row>
    <row r="273" spans="23:23" x14ac:dyDescent="0.25">
      <c r="W273" s="1"/>
    </row>
    <row r="274" spans="23:23" x14ac:dyDescent="0.25">
      <c r="W274" s="1"/>
    </row>
    <row r="275" spans="23:23" x14ac:dyDescent="0.25">
      <c r="W275" s="1"/>
    </row>
    <row r="276" spans="23:23" x14ac:dyDescent="0.25">
      <c r="W276" s="1"/>
    </row>
    <row r="277" spans="23:23" x14ac:dyDescent="0.25">
      <c r="W277" s="1"/>
    </row>
    <row r="278" spans="23:23" x14ac:dyDescent="0.25">
      <c r="W278" s="1"/>
    </row>
    <row r="279" spans="23:23" x14ac:dyDescent="0.25">
      <c r="W279" s="1"/>
    </row>
    <row r="280" spans="23:23" x14ac:dyDescent="0.25">
      <c r="W280" s="1"/>
    </row>
    <row r="281" spans="23:23" x14ac:dyDescent="0.25">
      <c r="W281" s="1"/>
    </row>
    <row r="282" spans="23:23" x14ac:dyDescent="0.25">
      <c r="W282" s="1"/>
    </row>
    <row r="283" spans="23:23" x14ac:dyDescent="0.25">
      <c r="W283" s="1"/>
    </row>
    <row r="284" spans="23:23" x14ac:dyDescent="0.25">
      <c r="W284" s="1"/>
    </row>
    <row r="285" spans="23:23" x14ac:dyDescent="0.25">
      <c r="W285" s="1"/>
    </row>
    <row r="286" spans="23:23" x14ac:dyDescent="0.25">
      <c r="W286" s="1"/>
    </row>
    <row r="287" spans="23:23" x14ac:dyDescent="0.25">
      <c r="W287" s="1"/>
    </row>
    <row r="288" spans="23:23" x14ac:dyDescent="0.25">
      <c r="W288" s="1"/>
    </row>
    <row r="289" spans="23:23" x14ac:dyDescent="0.25">
      <c r="W289" s="1"/>
    </row>
    <row r="290" spans="23:23" x14ac:dyDescent="0.25">
      <c r="W290" s="1"/>
    </row>
    <row r="291" spans="23:23" x14ac:dyDescent="0.25">
      <c r="W291" s="1"/>
    </row>
  </sheetData>
  <conditionalFormatting sqref="B1">
    <cfRule type="duplicateValues" dxfId="8" priority="3"/>
  </conditionalFormatting>
  <conditionalFormatting sqref="B1:B1048576">
    <cfRule type="duplicateValues" dxfId="7" priority="2"/>
  </conditionalFormatting>
  <conditionalFormatting sqref="N2:N28">
    <cfRule type="duplicateValues" dxfId="6"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4115-3293-4183-BC50-8A89587796A1}">
  <dimension ref="A1:AO291"/>
  <sheetViews>
    <sheetView workbookViewId="0">
      <pane xSplit="3" ySplit="1" topLeftCell="D23" activePane="bottomRight" state="frozen"/>
      <selection pane="topRight" activeCell="C1" sqref="C1"/>
      <selection pane="bottomLeft" activeCell="A2" sqref="A2"/>
      <selection pane="bottomRight" activeCell="Q46" sqref="Q46:Q47"/>
    </sheetView>
  </sheetViews>
  <sheetFormatPr defaultRowHeight="15" x14ac:dyDescent="0.25"/>
  <cols>
    <col min="1" max="1" width="11" bestFit="1" customWidth="1"/>
    <col min="3" max="3" width="32" customWidth="1"/>
    <col min="11" max="11" width="27.42578125" customWidth="1"/>
    <col min="16" max="16" width="12.140625" bestFit="1" customWidth="1"/>
    <col min="17" max="17" width="64.7109375" bestFit="1" customWidth="1"/>
    <col min="18" max="18" width="19.5703125" customWidth="1"/>
    <col min="24" max="24" width="14" customWidth="1"/>
  </cols>
  <sheetData>
    <row r="1" spans="1:41" x14ac:dyDescent="0.25">
      <c r="A1" t="s">
        <v>1253</v>
      </c>
      <c r="B1" t="s">
        <v>1050</v>
      </c>
      <c r="C1" t="s">
        <v>1074</v>
      </c>
      <c r="D1" t="s">
        <v>0</v>
      </c>
      <c r="E1" t="s">
        <v>1600</v>
      </c>
      <c r="F1" t="s">
        <v>1</v>
      </c>
      <c r="G1" t="s">
        <v>403</v>
      </c>
      <c r="H1" t="s">
        <v>2</v>
      </c>
      <c r="I1" t="s">
        <v>3</v>
      </c>
      <c r="J1" t="s">
        <v>4</v>
      </c>
      <c r="K1" t="s">
        <v>156</v>
      </c>
      <c r="L1" t="s">
        <v>7</v>
      </c>
      <c r="M1" t="s">
        <v>5</v>
      </c>
      <c r="N1" t="s">
        <v>1180</v>
      </c>
      <c r="O1" t="s">
        <v>1585</v>
      </c>
      <c r="P1" t="s">
        <v>169</v>
      </c>
      <c r="Q1" t="s">
        <v>1587</v>
      </c>
      <c r="R1" t="s">
        <v>172</v>
      </c>
      <c r="S1" t="s">
        <v>168</v>
      </c>
      <c r="T1" t="s">
        <v>170</v>
      </c>
      <c r="U1" t="s">
        <v>1253</v>
      </c>
      <c r="V1" t="s">
        <v>1586</v>
      </c>
      <c r="W1" t="s">
        <v>1585</v>
      </c>
      <c r="X1" t="s">
        <v>1050</v>
      </c>
      <c r="Y1" t="s">
        <v>67</v>
      </c>
      <c r="Z1" t="s">
        <v>76</v>
      </c>
      <c r="AA1" t="s">
        <v>173</v>
      </c>
      <c r="AB1" t="s">
        <v>1</v>
      </c>
      <c r="AC1" t="s">
        <v>174</v>
      </c>
      <c r="AD1" t="s">
        <v>2</v>
      </c>
      <c r="AE1" t="s">
        <v>175</v>
      </c>
      <c r="AF1" t="s">
        <v>3</v>
      </c>
      <c r="AG1" t="s">
        <v>155</v>
      </c>
      <c r="AH1" t="s">
        <v>4</v>
      </c>
      <c r="AI1" t="s">
        <v>5</v>
      </c>
      <c r="AJ1" t="s">
        <v>1180</v>
      </c>
      <c r="AK1" t="s">
        <v>1073</v>
      </c>
      <c r="AL1" t="s">
        <v>1072</v>
      </c>
      <c r="AM1" t="s">
        <v>156</v>
      </c>
      <c r="AN1" t="s">
        <v>6</v>
      </c>
      <c r="AO1" t="s">
        <v>171</v>
      </c>
    </row>
    <row r="2" spans="1:41" x14ac:dyDescent="0.25">
      <c r="A2">
        <v>1879220339</v>
      </c>
      <c r="B2">
        <v>1</v>
      </c>
      <c r="C2" t="s">
        <v>797</v>
      </c>
      <c r="D2" t="s">
        <v>70</v>
      </c>
      <c r="F2">
        <v>2000</v>
      </c>
      <c r="G2" t="s">
        <v>798</v>
      </c>
      <c r="H2">
        <v>10</v>
      </c>
      <c r="I2">
        <v>900</v>
      </c>
      <c r="J2" t="s">
        <v>99</v>
      </c>
      <c r="K2" t="s">
        <v>799</v>
      </c>
      <c r="L2" t="s">
        <v>875</v>
      </c>
      <c r="M2">
        <v>0</v>
      </c>
      <c r="N2">
        <v>62</v>
      </c>
      <c r="Q2" t="str">
        <f>CONCATENATE(T2,V2,W2,AO2," -- ",C2)</f>
        <v xml:space="preserve"> [1] = {["ID"] = 1879220339; }; -- Deeds of Dunland</v>
      </c>
      <c r="R2" s="1" t="str">
        <f>CONCATENATE(T2,U2,X2,Z2,AB2,AD2,AF2,AH2,AI2,AJ2,AK2,AL2,AM2,AN2,AO2)</f>
        <v xml:space="preserve"> [1] = {["ID"] = 1879220339; ["SAVE_INDEX"] =  1; ["TYPE"] = 7; ["VXP"] = 2000; ["LP"] = 10; ["REP"] =  900; ["FACTION"] = 21; ["TIER"] = 0; ["MIN_LVL"] = "62"; ["NAME"] = { ["EN"] = "Deeds of Dunland"; }; ["LORE"] = { ["EN"] = "There is much to do while travelling through the wild lands of Dunland."; }; ["SUMMARY"] = { ["EN"] = "Complete all deeds in Dunland"; }; ["TITLE"] = { ["EN"] = "Master of the Untamed Lands"; }; };</v>
      </c>
      <c r="S2">
        <f>ROW()-1</f>
        <v>1</v>
      </c>
      <c r="T2" t="str">
        <f t="shared" ref="T2" si="0">CONCATENATE(REPT(" ",2-LEN(S2)),"[",S2,"] = {")</f>
        <v xml:space="preserve"> [1] = {</v>
      </c>
      <c r="U2" t="str">
        <f>IF(LEN(A2)&gt;0,CONCATENATE("[""ID""] = ",A2,"; "),"                     ")</f>
        <v xml:space="preserve">["ID"] = 1879220339; </v>
      </c>
      <c r="V2" t="str">
        <f>IF(LEN(A2)&gt;0,CONCATENATE("[""ID""] = ",A2,"; "),"")</f>
        <v xml:space="preserve">["ID"] = 1879220339; </v>
      </c>
      <c r="W2" t="str">
        <f>IF(LEN(O2)&gt;0,CONCATENATE("[""CAT_ID""] = ",O2,"; "),"")</f>
        <v/>
      </c>
      <c r="X2" s="1" t="str">
        <f>IF(LEN(B2)&gt;0,CONCATENATE("[""SAVE_INDEX""] = ",REPT(" ",2-LEN(B2)),B2,"; "),"")</f>
        <v xml:space="preserve">["SAVE_INDEX"] =  1; </v>
      </c>
      <c r="Y2">
        <f>VLOOKUP(D2,Type!A$2:B$14,2,FALSE)</f>
        <v>7</v>
      </c>
      <c r="Z2" t="str">
        <f>CONCATENATE("[""TYPE""] = ",REPT(" ",1-LEN(Y2)),Y2,"; ")</f>
        <v xml:space="preserve">["TYPE"] = 7; </v>
      </c>
      <c r="AA2" t="str">
        <f t="shared" ref="AA2" si="1">TEXT(F2,0)</f>
        <v>2000</v>
      </c>
      <c r="AB2" t="str">
        <f>CONCATENATE("[""VXP""] = ",REPT(" ",4-LEN(AA2)),TEXT(AA2,"0"),"; ")</f>
        <v xml:space="preserve">["VXP"] = 2000; </v>
      </c>
      <c r="AC2" t="str">
        <f>TEXT(H2,0)</f>
        <v>10</v>
      </c>
      <c r="AD2" t="str">
        <f>CONCATENATE("[""LP""] = ",REPT(" ",2-LEN(AC2)),TEXT(AC2,"0"),"; ")</f>
        <v xml:space="preserve">["LP"] = 10; </v>
      </c>
      <c r="AE2" t="str">
        <f>TEXT(I2,0)</f>
        <v>900</v>
      </c>
      <c r="AF2" t="str">
        <f>CONCATENATE("[""REP""] = ",REPT(" ",4-LEN(AE2)),TEXT(AE2,"0"),"; ")</f>
        <v xml:space="preserve">["REP"] =  900; </v>
      </c>
      <c r="AG2">
        <f>VLOOKUP(J2,Faction!A$2:B$84,2,FALSE)</f>
        <v>21</v>
      </c>
      <c r="AH2" t="str">
        <f t="shared" ref="AH2" si="2">CONCATENATE("[""FACTION""] = ",TEXT(AG2,"0"),"; ")</f>
        <v xml:space="preserve">["FACTION"] = 21; </v>
      </c>
      <c r="AI2" t="str">
        <f t="shared" ref="AI2" si="3">CONCATENATE("[""TIER""] = ",TEXT(M2,"0"),"; ")</f>
        <v xml:space="preserve">["TIER"] = 0; </v>
      </c>
      <c r="AJ2" t="str">
        <f>IF(LEN(N2)&gt;0,CONCATENATE("[""MIN_LVL""] = ",REPT(" ",2-LEN(N2)),"""",N2,"""; "),"")</f>
        <v xml:space="preserve">["MIN_LVL"] = "62"; </v>
      </c>
      <c r="AK2" t="str">
        <f>CONCATENATE("[""NAME""] = { [""EN""] = """,C2,"""; }; ")</f>
        <v xml:space="preserve">["NAME"] = { ["EN"] = "Deeds of Dunland"; }; </v>
      </c>
      <c r="AL2" t="str">
        <f>CONCATENATE("[""LORE""] = { [""EN""] = """,L2,"""; }; ")</f>
        <v xml:space="preserve">["LORE"] = { ["EN"] = "There is much to do while travelling through the wild lands of Dunland."; }; </v>
      </c>
      <c r="AM2" t="str">
        <f t="shared" ref="AM2" si="4">CONCATENATE("[""SUMMARY""] = { [""EN""] = """,K2,"""; }; ")</f>
        <v xml:space="preserve">["SUMMARY"] = { ["EN"] = "Complete all deeds in Dunland"; }; </v>
      </c>
      <c r="AN2" t="str">
        <f>IF(LEN(G2)&gt;0,CONCATENATE("[""TITLE""] = { [""EN""] = """,G2,"""; }; "),"")</f>
        <v xml:space="preserve">["TITLE"] = { ["EN"] = "Master of the Untamed Lands"; }; </v>
      </c>
      <c r="AO2" t="str">
        <f>CONCATENATE("};")</f>
        <v>};</v>
      </c>
    </row>
    <row r="3" spans="1:41" x14ac:dyDescent="0.25">
      <c r="A3">
        <v>1879220332</v>
      </c>
      <c r="B3">
        <v>2</v>
      </c>
      <c r="C3" t="s">
        <v>800</v>
      </c>
      <c r="D3" t="s">
        <v>17</v>
      </c>
      <c r="F3">
        <v>2000</v>
      </c>
      <c r="G3" t="s">
        <v>800</v>
      </c>
      <c r="H3">
        <v>10</v>
      </c>
      <c r="I3">
        <v>900</v>
      </c>
      <c r="J3" t="s">
        <v>99</v>
      </c>
      <c r="K3" t="s">
        <v>801</v>
      </c>
      <c r="L3" t="s">
        <v>876</v>
      </c>
      <c r="M3">
        <v>1</v>
      </c>
      <c r="N3">
        <v>62</v>
      </c>
      <c r="Q3" t="str">
        <f t="shared" ref="Q3:Q45" si="5">CONCATENATE(T3,V3,W3,AO3," -- ",C3)</f>
        <v xml:space="preserve"> [2] = {["ID"] = 1879220332; }; -- Explorer of Dunland</v>
      </c>
      <c r="R3" s="1" t="str">
        <f t="shared" ref="R3:R45" si="6">CONCATENATE(T3,U3,X3,Z3,AB3,AD3,AF3,AH3,AI3,AJ3,AK3,AL3,AM3,AN3,AO3)</f>
        <v xml:space="preserve"> [2] = {["ID"] = 1879220332; ["SAVE_INDEX"] =  2; ["TYPE"] = 3; ["VXP"] = 2000; ["LP"] = 10; ["REP"] =  900; ["FACTION"] = 21; ["TIER"] = 1; ["MIN_LVL"] = "62"; ["NAME"] = { ["EN"] = "Explorer of Dunland"; }; ["LORE"] = { ["EN"] = "Dunland is a large and wild land, inhabited by good and wicked folk alike. You should explore the many landmarks of Dunland."; }; ["SUMMARY"] = { ["EN"] = "Complete all explorer deeds In Dunland"; }; ["TITLE"] = { ["EN"] = "Explorer of Dunland"; }; };</v>
      </c>
      <c r="S3">
        <f t="shared" ref="S3:S47" si="7">ROW()-1</f>
        <v>2</v>
      </c>
      <c r="T3" t="str">
        <f t="shared" ref="T3:T45" si="8">CONCATENATE(REPT(" ",2-LEN(S3)),"[",S3,"] = {")</f>
        <v xml:space="preserve"> [2] = {</v>
      </c>
      <c r="U3" t="str">
        <f t="shared" ref="U3:U45" si="9">IF(LEN(A3)&gt;0,CONCATENATE("[""ID""] = ",A3,"; "),"                     ")</f>
        <v xml:space="preserve">["ID"] = 1879220332; </v>
      </c>
      <c r="V3" t="str">
        <f t="shared" ref="V3:V45" si="10">IF(LEN(A3)&gt;0,CONCATENATE("[""ID""] = ",A3,"; "),"")</f>
        <v xml:space="preserve">["ID"] = 1879220332; </v>
      </c>
      <c r="W3" t="str">
        <f t="shared" ref="W3:W45" si="11">IF(LEN(O3)&gt;0,CONCATENATE("[""CAT_ID""] = ",O3,"; "),"")</f>
        <v/>
      </c>
      <c r="X3" s="1" t="str">
        <f t="shared" ref="X3:X45" si="12">IF(LEN(B3)&gt;0,CONCATENATE("[""SAVE_INDEX""] = ",REPT(" ",2-LEN(B3)),B3,"; "),"")</f>
        <v xml:space="preserve">["SAVE_INDEX"] =  2; </v>
      </c>
      <c r="Y3">
        <f>VLOOKUP(D3,Type!A$2:B$14,2,FALSE)</f>
        <v>3</v>
      </c>
      <c r="Z3" t="str">
        <f t="shared" ref="Z3:Z45" si="13">CONCATENATE("[""TYPE""] = ",REPT(" ",1-LEN(Y3)),Y3,"; ")</f>
        <v xml:space="preserve">["TYPE"] = 3; </v>
      </c>
      <c r="AA3" t="str">
        <f t="shared" ref="AA3:AA45" si="14">TEXT(F3,0)</f>
        <v>2000</v>
      </c>
      <c r="AB3" t="str">
        <f t="shared" ref="AB3:AB45" si="15">CONCATENATE("[""VXP""] = ",REPT(" ",4-LEN(AA3)),TEXT(AA3,"0"),"; ")</f>
        <v xml:space="preserve">["VXP"] = 2000; </v>
      </c>
      <c r="AC3" t="str">
        <f t="shared" ref="AC3:AC45" si="16">TEXT(H3,0)</f>
        <v>10</v>
      </c>
      <c r="AD3" t="str">
        <f t="shared" ref="AD3:AD45" si="17">CONCATENATE("[""LP""] = ",REPT(" ",2-LEN(AC3)),TEXT(AC3,"0"),"; ")</f>
        <v xml:space="preserve">["LP"] = 10; </v>
      </c>
      <c r="AE3" t="str">
        <f t="shared" ref="AE3:AE45" si="18">TEXT(I3,0)</f>
        <v>900</v>
      </c>
      <c r="AF3" t="str">
        <f t="shared" ref="AF3:AF45" si="19">CONCATENATE("[""REP""] = ",REPT(" ",4-LEN(AE3)),TEXT(AE3,"0"),"; ")</f>
        <v xml:space="preserve">["REP"] =  900; </v>
      </c>
      <c r="AG3">
        <f>VLOOKUP(J3,Faction!A$2:B$84,2,FALSE)</f>
        <v>21</v>
      </c>
      <c r="AH3" t="str">
        <f t="shared" ref="AH3:AH45" si="20">CONCATENATE("[""FACTION""] = ",TEXT(AG3,"0"),"; ")</f>
        <v xml:space="preserve">["FACTION"] = 21; </v>
      </c>
      <c r="AI3" t="str">
        <f t="shared" ref="AI3:AI45" si="21">CONCATENATE("[""TIER""] = ",TEXT(M3,"0"),"; ")</f>
        <v xml:space="preserve">["TIER"] = 1; </v>
      </c>
      <c r="AJ3" t="str">
        <f t="shared" ref="AJ3:AJ45" si="22">IF(LEN(N3)&gt;0,CONCATENATE("[""MIN_LVL""] = ",REPT(" ",2-LEN(N3)),"""",N3,"""; "),"")</f>
        <v xml:space="preserve">["MIN_LVL"] = "62"; </v>
      </c>
      <c r="AK3" t="str">
        <f t="shared" ref="AK3:AK45" si="23">CONCATENATE("[""NAME""] = { [""EN""] = """,C3,"""; }; ")</f>
        <v xml:space="preserve">["NAME"] = { ["EN"] = "Explorer of Dunland"; }; </v>
      </c>
      <c r="AL3" t="str">
        <f t="shared" ref="AL3:AL45" si="24">CONCATENATE("[""LORE""] = { [""EN""] = """,L3,"""; }; ")</f>
        <v xml:space="preserve">["LORE"] = { ["EN"] = "Dunland is a large and wild land, inhabited by good and wicked folk alike. You should explore the many landmarks of Dunland."; }; </v>
      </c>
      <c r="AM3" t="str">
        <f t="shared" ref="AM3:AM45" si="25">CONCATENATE("[""SUMMARY""] = { [""EN""] = """,K3,"""; }; ")</f>
        <v xml:space="preserve">["SUMMARY"] = { ["EN"] = "Complete all explorer deeds In Dunland"; }; </v>
      </c>
      <c r="AN3" t="str">
        <f t="shared" ref="AN3:AN45" si="26">IF(LEN(G3)&gt;0,CONCATENATE("[""TITLE""] = { [""EN""] = """,G3,"""; }; "),"")</f>
        <v xml:space="preserve">["TITLE"] = { ["EN"] = "Explorer of Dunland"; }; </v>
      </c>
      <c r="AO3" t="str">
        <f t="shared" ref="AO3:AO47" si="27">CONCATENATE("};")</f>
        <v>};</v>
      </c>
    </row>
    <row r="4" spans="1:41" x14ac:dyDescent="0.25">
      <c r="A4">
        <v>1879220276</v>
      </c>
      <c r="B4">
        <v>6</v>
      </c>
      <c r="C4" t="s">
        <v>811</v>
      </c>
      <c r="D4" t="s">
        <v>17</v>
      </c>
      <c r="F4">
        <v>2000</v>
      </c>
      <c r="H4">
        <v>5</v>
      </c>
      <c r="I4">
        <v>500</v>
      </c>
      <c r="J4" t="s">
        <v>99</v>
      </c>
      <c r="K4" t="s">
        <v>812</v>
      </c>
      <c r="L4" t="s">
        <v>880</v>
      </c>
      <c r="M4">
        <v>2</v>
      </c>
      <c r="N4">
        <v>62</v>
      </c>
      <c r="Q4" t="str">
        <f t="shared" si="5"/>
        <v xml:space="preserve"> [3] = {["ID"] = 1879220276; }; -- Exploring the Bonevales</v>
      </c>
      <c r="R4" s="1" t="str">
        <f>CONCATENATE(T4,U4,X4,Z4,AB4,AD4,AF4,AH4,AI4,AJ4,AK4,AL4,AM4,AN4,AO4)</f>
        <v xml:space="preserve"> [3] = {["ID"] = 1879220276; ["SAVE_INDEX"] =  6; ["TYPE"] = 3; ["VXP"] = 2000; ["LP"] =  5; ["REP"] =  500; ["FACTION"] = 21; ["TIER"] = 2; ["MIN_LVL"] = "62"; ["NAME"] = { ["EN"] = "Exploring the Bonevales"; }; ["LORE"] = { ["EN"] = "The Bonevales has many places to explore."; }; ["SUMMARY"] = { ["EN"] = "Find 5 points of interest in the Bonevales"; }; };</v>
      </c>
      <c r="S4">
        <f t="shared" si="7"/>
        <v>3</v>
      </c>
      <c r="T4" t="str">
        <f>CONCATENATE(REPT(" ",2-LEN(S4)),"[",S4,"] = {")</f>
        <v xml:space="preserve"> [3] = {</v>
      </c>
      <c r="U4" t="str">
        <f>IF(LEN(A4)&gt;0,CONCATENATE("[""ID""] = ",A4,"; "),"                     ")</f>
        <v xml:space="preserve">["ID"] = 1879220276; </v>
      </c>
      <c r="V4" t="str">
        <f t="shared" si="10"/>
        <v xml:space="preserve">["ID"] = 1879220276; </v>
      </c>
      <c r="W4" t="str">
        <f t="shared" si="11"/>
        <v/>
      </c>
      <c r="X4" s="1" t="str">
        <f>IF(LEN(B4)&gt;0,CONCATENATE("[""SAVE_INDEX""] = ",REPT(" ",2-LEN(B4)),B4,"; "),"")</f>
        <v xml:space="preserve">["SAVE_INDEX"] =  6; </v>
      </c>
      <c r="Y4">
        <f>VLOOKUP(D4,Type!A$2:B$14,2,FALSE)</f>
        <v>3</v>
      </c>
      <c r="Z4" t="str">
        <f>CONCATENATE("[""TYPE""] = ",REPT(" ",1-LEN(Y4)),Y4,"; ")</f>
        <v xml:space="preserve">["TYPE"] = 3; </v>
      </c>
      <c r="AA4" t="str">
        <f>TEXT(F4,0)</f>
        <v>2000</v>
      </c>
      <c r="AB4" t="str">
        <f>CONCATENATE("[""VXP""] = ",REPT(" ",4-LEN(AA4)),TEXT(AA4,"0"),"; ")</f>
        <v xml:space="preserve">["VXP"] = 2000; </v>
      </c>
      <c r="AC4" t="str">
        <f>TEXT(H4,0)</f>
        <v>5</v>
      </c>
      <c r="AD4" t="str">
        <f>CONCATENATE("[""LP""] = ",REPT(" ",2-LEN(AC4)),TEXT(AC4,"0"),"; ")</f>
        <v xml:space="preserve">["LP"] =  5; </v>
      </c>
      <c r="AE4" t="str">
        <f>TEXT(I4,0)</f>
        <v>500</v>
      </c>
      <c r="AF4" t="str">
        <f>CONCATENATE("[""REP""] = ",REPT(" ",4-LEN(AE4)),TEXT(AE4,"0"),"; ")</f>
        <v xml:space="preserve">["REP"] =  500; </v>
      </c>
      <c r="AG4">
        <f>VLOOKUP(J4,Faction!A$2:B$84,2,FALSE)</f>
        <v>21</v>
      </c>
      <c r="AH4" t="str">
        <f>CONCATENATE("[""FACTION""] = ",TEXT(AG4,"0"),"; ")</f>
        <v xml:space="preserve">["FACTION"] = 21; </v>
      </c>
      <c r="AI4" t="str">
        <f>CONCATENATE("[""TIER""] = ",TEXT(M4,"0"),"; ")</f>
        <v xml:space="preserve">["TIER"] = 2; </v>
      </c>
      <c r="AJ4" t="str">
        <f>IF(LEN(N4)&gt;0,CONCATENATE("[""MIN_LVL""] = ",REPT(" ",2-LEN(N4)),"""",N4,"""; "),"")</f>
        <v xml:space="preserve">["MIN_LVL"] = "62"; </v>
      </c>
      <c r="AK4" t="str">
        <f>CONCATENATE("[""NAME""] = { [""EN""] = """,C4,"""; }; ")</f>
        <v xml:space="preserve">["NAME"] = { ["EN"] = "Exploring the Bonevales"; }; </v>
      </c>
      <c r="AL4" t="str">
        <f>CONCATENATE("[""LORE""] = { [""EN""] = """,L4,"""; }; ")</f>
        <v xml:space="preserve">["LORE"] = { ["EN"] = "The Bonevales has many places to explore."; }; </v>
      </c>
      <c r="AM4" t="str">
        <f>CONCATENATE("[""SUMMARY""] = { [""EN""] = """,K4,"""; }; ")</f>
        <v xml:space="preserve">["SUMMARY"] = { ["EN"] = "Find 5 points of interest in the Bonevales"; }; </v>
      </c>
      <c r="AN4" t="str">
        <f>IF(LEN(G4)&gt;0,CONCATENATE("[""TITLE""] = { [""EN""] = """,G4,"""; }; "),"")</f>
        <v/>
      </c>
      <c r="AO4" t="str">
        <f t="shared" si="27"/>
        <v>};</v>
      </c>
    </row>
    <row r="5" spans="1:41" x14ac:dyDescent="0.25">
      <c r="A5">
        <v>1879220269</v>
      </c>
      <c r="B5">
        <v>3</v>
      </c>
      <c r="C5" t="s">
        <v>805</v>
      </c>
      <c r="D5" t="s">
        <v>17</v>
      </c>
      <c r="F5">
        <v>2000</v>
      </c>
      <c r="H5">
        <v>5</v>
      </c>
      <c r="I5">
        <v>500</v>
      </c>
      <c r="J5" t="s">
        <v>99</v>
      </c>
      <c r="K5" t="s">
        <v>806</v>
      </c>
      <c r="L5" t="s">
        <v>877</v>
      </c>
      <c r="M5">
        <v>2</v>
      </c>
      <c r="N5">
        <v>62</v>
      </c>
      <c r="Q5" t="str">
        <f t="shared" si="5"/>
        <v xml:space="preserve"> [4] = {["ID"] = 1879220269; }; -- Exploring Carreglyn</v>
      </c>
      <c r="R5" s="1" t="str">
        <f t="shared" si="6"/>
        <v xml:space="preserve"> [4] = {["ID"] = 1879220269; ["SAVE_INDEX"] =  3; ["TYPE"] = 3; ["VXP"] = 2000; ["LP"] =  5; ["REP"] =  500; ["FACTION"] = 21; ["TIER"] = 2; ["MIN_LVL"] = "62"; ["NAME"] = { ["EN"] = "Exploring Carreglyn"; }; ["LORE"] = { ["EN"] = "Carreglyn has many places to explore."; }; ["SUMMARY"] = { ["EN"] = "Find 7 points of interest in Carreglyn"; }; };</v>
      </c>
      <c r="S5">
        <f t="shared" si="7"/>
        <v>4</v>
      </c>
      <c r="T5" t="str">
        <f t="shared" si="8"/>
        <v xml:space="preserve"> [4] = {</v>
      </c>
      <c r="U5" t="str">
        <f t="shared" si="9"/>
        <v xml:space="preserve">["ID"] = 1879220269; </v>
      </c>
      <c r="V5" t="str">
        <f t="shared" si="10"/>
        <v xml:space="preserve">["ID"] = 1879220269; </v>
      </c>
      <c r="W5" t="str">
        <f t="shared" si="11"/>
        <v/>
      </c>
      <c r="X5" s="1" t="str">
        <f t="shared" si="12"/>
        <v xml:space="preserve">["SAVE_INDEX"] =  3; </v>
      </c>
      <c r="Y5">
        <f>VLOOKUP(D5,Type!A$2:B$14,2,FALSE)</f>
        <v>3</v>
      </c>
      <c r="Z5" t="str">
        <f t="shared" si="13"/>
        <v xml:space="preserve">["TYPE"] = 3; </v>
      </c>
      <c r="AA5" t="str">
        <f t="shared" si="14"/>
        <v>2000</v>
      </c>
      <c r="AB5" t="str">
        <f t="shared" si="15"/>
        <v xml:space="preserve">["VXP"] = 2000; </v>
      </c>
      <c r="AC5" t="str">
        <f t="shared" si="16"/>
        <v>5</v>
      </c>
      <c r="AD5" t="str">
        <f t="shared" si="17"/>
        <v xml:space="preserve">["LP"] =  5; </v>
      </c>
      <c r="AE5" t="str">
        <f t="shared" si="18"/>
        <v>500</v>
      </c>
      <c r="AF5" t="str">
        <f t="shared" si="19"/>
        <v xml:space="preserve">["REP"] =  500; </v>
      </c>
      <c r="AG5">
        <f>VLOOKUP(J5,Faction!A$2:B$84,2,FALSE)</f>
        <v>21</v>
      </c>
      <c r="AH5" t="str">
        <f t="shared" si="20"/>
        <v xml:space="preserve">["FACTION"] = 21; </v>
      </c>
      <c r="AI5" t="str">
        <f t="shared" si="21"/>
        <v xml:space="preserve">["TIER"] = 2; </v>
      </c>
      <c r="AJ5" t="str">
        <f t="shared" si="22"/>
        <v xml:space="preserve">["MIN_LVL"] = "62"; </v>
      </c>
      <c r="AK5" t="str">
        <f t="shared" si="23"/>
        <v xml:space="preserve">["NAME"] = { ["EN"] = "Exploring Carreglyn"; }; </v>
      </c>
      <c r="AL5" t="str">
        <f t="shared" si="24"/>
        <v xml:space="preserve">["LORE"] = { ["EN"] = "Carreglyn has many places to explore."; }; </v>
      </c>
      <c r="AM5" t="str">
        <f t="shared" si="25"/>
        <v xml:space="preserve">["SUMMARY"] = { ["EN"] = "Find 7 points of interest in Carreglyn"; }; </v>
      </c>
      <c r="AN5" t="str">
        <f t="shared" si="26"/>
        <v/>
      </c>
      <c r="AO5" t="str">
        <f t="shared" si="27"/>
        <v>};</v>
      </c>
    </row>
    <row r="6" spans="1:41" x14ac:dyDescent="0.25">
      <c r="A6">
        <v>1879220278</v>
      </c>
      <c r="B6">
        <v>7</v>
      </c>
      <c r="C6" t="s">
        <v>813</v>
      </c>
      <c r="D6" t="s">
        <v>17</v>
      </c>
      <c r="F6">
        <v>2000</v>
      </c>
      <c r="H6">
        <v>5</v>
      </c>
      <c r="I6">
        <v>500</v>
      </c>
      <c r="J6" t="s">
        <v>99</v>
      </c>
      <c r="K6" t="s">
        <v>814</v>
      </c>
      <c r="L6" t="s">
        <v>881</v>
      </c>
      <c r="M6">
        <v>2</v>
      </c>
      <c r="N6">
        <v>62</v>
      </c>
      <c r="Q6" t="str">
        <f t="shared" si="5"/>
        <v xml:space="preserve"> [5] = {["ID"] = 1879220278; }; -- Exploring the Dunbog</v>
      </c>
      <c r="R6" s="1" t="str">
        <f>CONCATENATE(T6,U6,X6,Z6,AB6,AD6,AF6,AH6,AI6,AJ6,AK6,AL6,AM6,AN6,AO6)</f>
        <v xml:space="preserve"> [5] = {["ID"] = 1879220278; ["SAVE_INDEX"] =  7; ["TYPE"] = 3; ["VXP"] = 2000; ["LP"] =  5; ["REP"] =  500; ["FACTION"] = 21; ["TIER"] = 2; ["MIN_LVL"] = "62"; ["NAME"] = { ["EN"] = "Exploring the Dunbog"; }; ["LORE"] = { ["EN"] = "Dunbog has many places to explore. As you tread through the swamps, be careful to stop and smell the sulfur."; }; ["SUMMARY"] = { ["EN"] = "Find 5 points of interest in the Dunbog"; }; };</v>
      </c>
      <c r="S6">
        <f t="shared" si="7"/>
        <v>5</v>
      </c>
      <c r="T6" t="str">
        <f>CONCATENATE(REPT(" ",2-LEN(S6)),"[",S6,"] = {")</f>
        <v xml:space="preserve"> [5] = {</v>
      </c>
      <c r="U6" t="str">
        <f>IF(LEN(A6)&gt;0,CONCATENATE("[""ID""] = ",A6,"; "),"                     ")</f>
        <v xml:space="preserve">["ID"] = 1879220278; </v>
      </c>
      <c r="V6" t="str">
        <f t="shared" si="10"/>
        <v xml:space="preserve">["ID"] = 1879220278; </v>
      </c>
      <c r="W6" t="str">
        <f t="shared" si="11"/>
        <v/>
      </c>
      <c r="X6" s="1" t="str">
        <f>IF(LEN(B6)&gt;0,CONCATENATE("[""SAVE_INDEX""] = ",REPT(" ",2-LEN(B6)),B6,"; "),"")</f>
        <v xml:space="preserve">["SAVE_INDEX"] =  7; </v>
      </c>
      <c r="Y6">
        <f>VLOOKUP(D6,Type!A$2:B$14,2,FALSE)</f>
        <v>3</v>
      </c>
      <c r="Z6" t="str">
        <f>CONCATENATE("[""TYPE""] = ",REPT(" ",1-LEN(Y6)),Y6,"; ")</f>
        <v xml:space="preserve">["TYPE"] = 3; </v>
      </c>
      <c r="AA6" t="str">
        <f>TEXT(F6,0)</f>
        <v>2000</v>
      </c>
      <c r="AB6" t="str">
        <f>CONCATENATE("[""VXP""] = ",REPT(" ",4-LEN(AA6)),TEXT(AA6,"0"),"; ")</f>
        <v xml:space="preserve">["VXP"] = 2000; </v>
      </c>
      <c r="AC6" t="str">
        <f>TEXT(H6,0)</f>
        <v>5</v>
      </c>
      <c r="AD6" t="str">
        <f>CONCATENATE("[""LP""] = ",REPT(" ",2-LEN(AC6)),TEXT(AC6,"0"),"; ")</f>
        <v xml:space="preserve">["LP"] =  5; </v>
      </c>
      <c r="AE6" t="str">
        <f>TEXT(I6,0)</f>
        <v>500</v>
      </c>
      <c r="AF6" t="str">
        <f>CONCATENATE("[""REP""] = ",REPT(" ",4-LEN(AE6)),TEXT(AE6,"0"),"; ")</f>
        <v xml:space="preserve">["REP"] =  500; </v>
      </c>
      <c r="AG6">
        <f>VLOOKUP(J6,Faction!A$2:B$84,2,FALSE)</f>
        <v>21</v>
      </c>
      <c r="AH6" t="str">
        <f>CONCATENATE("[""FACTION""] = ",TEXT(AG6,"0"),"; ")</f>
        <v xml:space="preserve">["FACTION"] = 21; </v>
      </c>
      <c r="AI6" t="str">
        <f>CONCATENATE("[""TIER""] = ",TEXT(M6,"0"),"; ")</f>
        <v xml:space="preserve">["TIER"] = 2; </v>
      </c>
      <c r="AJ6" t="str">
        <f>IF(LEN(N6)&gt;0,CONCATENATE("[""MIN_LVL""] = ",REPT(" ",2-LEN(N6)),"""",N6,"""; "),"")</f>
        <v xml:space="preserve">["MIN_LVL"] = "62"; </v>
      </c>
      <c r="AK6" t="str">
        <f>CONCATENATE("[""NAME""] = { [""EN""] = """,C6,"""; }; ")</f>
        <v xml:space="preserve">["NAME"] = { ["EN"] = "Exploring the Dunbog"; }; </v>
      </c>
      <c r="AL6" t="str">
        <f>CONCATENATE("[""LORE""] = { [""EN""] = """,L6,"""; }; ")</f>
        <v xml:space="preserve">["LORE"] = { ["EN"] = "Dunbog has many places to explore. As you tread through the swamps, be careful to stop and smell the sulfur."; }; </v>
      </c>
      <c r="AM6" t="str">
        <f>CONCATENATE("[""SUMMARY""] = { [""EN""] = """,K6,"""; }; ")</f>
        <v xml:space="preserve">["SUMMARY"] = { ["EN"] = "Find 5 points of interest in the Dunbog"; }; </v>
      </c>
      <c r="AN6" t="str">
        <f>IF(LEN(G6)&gt;0,CONCATENATE("[""TITLE""] = { [""EN""] = """,G6,"""; }; "),"")</f>
        <v/>
      </c>
      <c r="AO6" t="str">
        <f t="shared" si="27"/>
        <v>};</v>
      </c>
    </row>
    <row r="7" spans="1:41" x14ac:dyDescent="0.25">
      <c r="A7">
        <v>1879220270</v>
      </c>
      <c r="B7">
        <v>10</v>
      </c>
      <c r="C7" t="s">
        <v>857</v>
      </c>
      <c r="D7" t="s">
        <v>17</v>
      </c>
      <c r="F7">
        <v>2000</v>
      </c>
      <c r="H7">
        <v>5</v>
      </c>
      <c r="I7">
        <v>500</v>
      </c>
      <c r="J7" t="s">
        <v>101</v>
      </c>
      <c r="K7" t="s">
        <v>858</v>
      </c>
      <c r="L7" t="s">
        <v>893</v>
      </c>
      <c r="M7">
        <v>2</v>
      </c>
      <c r="N7">
        <v>62</v>
      </c>
      <c r="Q7" t="str">
        <f t="shared" si="5"/>
        <v xml:space="preserve"> [6] = {["ID"] = 1879220270; }; -- Exploring the Gravenwood</v>
      </c>
      <c r="R7" s="1" t="str">
        <f>CONCATENATE(T7,U7,X7,Z7,AB7,AD7,AF7,AH7,AI7,AJ7,AK7,AL7,AM7,AN7,AO7)</f>
        <v xml:space="preserve"> [6] = {["ID"] = 1879220270; ["SAVE_INDEX"] = 10; ["TYPE"] = 3; ["VXP"] = 2000; ["LP"] =  5; ["REP"] =  500; ["FACTION"] = 23; ["TIER"] = 2; ["MIN_LVL"] = "62"; ["NAME"] = { ["EN"] = "Exploring the Gravenwood"; }; ["LORE"] = { ["EN"] = "The Gravenwood has many places to explore."; }; ["SUMMARY"] = { ["EN"] = "Find 7 points of interest in the Gravenwood"; }; };</v>
      </c>
      <c r="S7">
        <f t="shared" si="7"/>
        <v>6</v>
      </c>
      <c r="T7" t="str">
        <f>CONCATENATE(REPT(" ",2-LEN(S7)),"[",S7,"] = {")</f>
        <v xml:space="preserve"> [6] = {</v>
      </c>
      <c r="U7" t="str">
        <f>IF(LEN(A7)&gt;0,CONCATENATE("[""ID""] = ",A7,"; "),"                     ")</f>
        <v xml:space="preserve">["ID"] = 1879220270; </v>
      </c>
      <c r="V7" t="str">
        <f t="shared" si="10"/>
        <v xml:space="preserve">["ID"] = 1879220270; </v>
      </c>
      <c r="W7" t="str">
        <f t="shared" si="11"/>
        <v/>
      </c>
      <c r="X7" s="1" t="str">
        <f>IF(LEN(B7)&gt;0,CONCATENATE("[""SAVE_INDEX""] = ",REPT(" ",2-LEN(B7)),B7,"; "),"")</f>
        <v xml:space="preserve">["SAVE_INDEX"] = 10; </v>
      </c>
      <c r="Y7">
        <f>VLOOKUP(D7,Type!A$2:B$14,2,FALSE)</f>
        <v>3</v>
      </c>
      <c r="Z7" t="str">
        <f>CONCATENATE("[""TYPE""] = ",REPT(" ",1-LEN(Y7)),Y7,"; ")</f>
        <v xml:space="preserve">["TYPE"] = 3; </v>
      </c>
      <c r="AA7" t="str">
        <f>TEXT(F7,0)</f>
        <v>2000</v>
      </c>
      <c r="AB7" t="str">
        <f>CONCATENATE("[""VXP""] = ",REPT(" ",4-LEN(AA7)),TEXT(AA7,"0"),"; ")</f>
        <v xml:space="preserve">["VXP"] = 2000; </v>
      </c>
      <c r="AC7" t="str">
        <f>TEXT(H7,0)</f>
        <v>5</v>
      </c>
      <c r="AD7" t="str">
        <f>CONCATENATE("[""LP""] = ",REPT(" ",2-LEN(AC7)),TEXT(AC7,"0"),"; ")</f>
        <v xml:space="preserve">["LP"] =  5; </v>
      </c>
      <c r="AE7" t="str">
        <f>TEXT(I7,0)</f>
        <v>500</v>
      </c>
      <c r="AF7" t="str">
        <f>CONCATENATE("[""REP""] = ",REPT(" ",4-LEN(AE7)),TEXT(AE7,"0"),"; ")</f>
        <v xml:space="preserve">["REP"] =  500; </v>
      </c>
      <c r="AG7">
        <f>VLOOKUP(J7,Faction!A$2:B$84,2,FALSE)</f>
        <v>23</v>
      </c>
      <c r="AH7" t="str">
        <f>CONCATENATE("[""FACTION""] = ",TEXT(AG7,"0"),"; ")</f>
        <v xml:space="preserve">["FACTION"] = 23; </v>
      </c>
      <c r="AI7" t="str">
        <f>CONCATENATE("[""TIER""] = ",TEXT(M7,"0"),"; ")</f>
        <v xml:space="preserve">["TIER"] = 2; </v>
      </c>
      <c r="AJ7" t="str">
        <f>IF(LEN(N7)&gt;0,CONCATENATE("[""MIN_LVL""] = ",REPT(" ",2-LEN(N7)),"""",N7,"""; "),"")</f>
        <v xml:space="preserve">["MIN_LVL"] = "62"; </v>
      </c>
      <c r="AK7" t="str">
        <f>CONCATENATE("[""NAME""] = { [""EN""] = """,C7,"""; }; ")</f>
        <v xml:space="preserve">["NAME"] = { ["EN"] = "Exploring the Gravenwood"; }; </v>
      </c>
      <c r="AL7" t="str">
        <f>CONCATENATE("[""LORE""] = { [""EN""] = """,L7,"""; }; ")</f>
        <v xml:space="preserve">["LORE"] = { ["EN"] = "The Gravenwood has many places to explore."; }; </v>
      </c>
      <c r="AM7" t="str">
        <f>CONCATENATE("[""SUMMARY""] = { [""EN""] = """,K7,"""; }; ")</f>
        <v xml:space="preserve">["SUMMARY"] = { ["EN"] = "Find 7 points of interest in the Gravenwood"; }; </v>
      </c>
      <c r="AN7" t="str">
        <f>IF(LEN(G7)&gt;0,CONCATENATE("[""TITLE""] = { [""EN""] = """,G7,"""; }; "),"")</f>
        <v/>
      </c>
      <c r="AO7" t="str">
        <f t="shared" si="27"/>
        <v>};</v>
      </c>
    </row>
    <row r="8" spans="1:41" x14ac:dyDescent="0.25">
      <c r="A8">
        <v>1879220272</v>
      </c>
      <c r="B8">
        <v>11</v>
      </c>
      <c r="C8" t="s">
        <v>859</v>
      </c>
      <c r="D8" t="s">
        <v>17</v>
      </c>
      <c r="F8">
        <v>2000</v>
      </c>
      <c r="H8">
        <v>5</v>
      </c>
      <c r="I8">
        <v>500</v>
      </c>
      <c r="J8" t="s">
        <v>101</v>
      </c>
      <c r="K8" t="s">
        <v>860</v>
      </c>
      <c r="L8" t="s">
        <v>894</v>
      </c>
      <c r="M8">
        <v>2</v>
      </c>
      <c r="N8">
        <v>62</v>
      </c>
      <c r="Q8" t="str">
        <f t="shared" si="5"/>
        <v xml:space="preserve"> [7] = {["ID"] = 1879220272; }; -- Exploring the Heathfells</v>
      </c>
      <c r="R8" s="1" t="str">
        <f>CONCATENATE(T8,U8,X8,Z8,AB8,AD8,AF8,AH8,AI8,AJ8,AK8,AL8,AM8,AN8,AO8)</f>
        <v xml:space="preserve"> [7] = {["ID"] = 1879220272; ["SAVE_INDEX"] = 11; ["TYPE"] = 3; ["VXP"] = 2000; ["LP"] =  5; ["REP"] =  500; ["FACTION"] = 23; ["TIER"] = 2; ["MIN_LVL"] = "62"; ["NAME"] = { ["EN"] = "Exploring the Heathfells"; }; ["LORE"] = { ["EN"] = "The Heathfells have many places to explore."; }; ["SUMMARY"] = { ["EN"] = "Find 7 points of interest in the Heathfells"; }; };</v>
      </c>
      <c r="S8">
        <f t="shared" si="7"/>
        <v>7</v>
      </c>
      <c r="T8" t="str">
        <f>CONCATENATE(REPT(" ",2-LEN(S8)),"[",S8,"] = {")</f>
        <v xml:space="preserve"> [7] = {</v>
      </c>
      <c r="U8" t="str">
        <f>IF(LEN(A8)&gt;0,CONCATENATE("[""ID""] = ",A8,"; "),"                     ")</f>
        <v xml:space="preserve">["ID"] = 1879220272; </v>
      </c>
      <c r="V8" t="str">
        <f t="shared" si="10"/>
        <v xml:space="preserve">["ID"] = 1879220272; </v>
      </c>
      <c r="W8" t="str">
        <f t="shared" si="11"/>
        <v/>
      </c>
      <c r="X8" s="1" t="str">
        <f>IF(LEN(B8)&gt;0,CONCATENATE("[""SAVE_INDEX""] = ",REPT(" ",2-LEN(B8)),B8,"; "),"")</f>
        <v xml:space="preserve">["SAVE_INDEX"] = 11; </v>
      </c>
      <c r="Y8">
        <f>VLOOKUP(D8,Type!A$2:B$14,2,FALSE)</f>
        <v>3</v>
      </c>
      <c r="Z8" t="str">
        <f>CONCATENATE("[""TYPE""] = ",REPT(" ",1-LEN(Y8)),Y8,"; ")</f>
        <v xml:space="preserve">["TYPE"] = 3; </v>
      </c>
      <c r="AA8" t="str">
        <f>TEXT(F8,0)</f>
        <v>2000</v>
      </c>
      <c r="AB8" t="str">
        <f>CONCATENATE("[""VXP""] = ",REPT(" ",4-LEN(AA8)),TEXT(AA8,"0"),"; ")</f>
        <v xml:space="preserve">["VXP"] = 2000; </v>
      </c>
      <c r="AC8" t="str">
        <f>TEXT(H8,0)</f>
        <v>5</v>
      </c>
      <c r="AD8" t="str">
        <f>CONCATENATE("[""LP""] = ",REPT(" ",2-LEN(AC8)),TEXT(AC8,"0"),"; ")</f>
        <v xml:space="preserve">["LP"] =  5; </v>
      </c>
      <c r="AE8" t="str">
        <f>TEXT(I8,0)</f>
        <v>500</v>
      </c>
      <c r="AF8" t="str">
        <f>CONCATENATE("[""REP""] = ",REPT(" ",4-LEN(AE8)),TEXT(AE8,"0"),"; ")</f>
        <v xml:space="preserve">["REP"] =  500; </v>
      </c>
      <c r="AG8">
        <f>VLOOKUP(J8,Faction!A$2:B$84,2,FALSE)</f>
        <v>23</v>
      </c>
      <c r="AH8" t="str">
        <f>CONCATENATE("[""FACTION""] = ",TEXT(AG8,"0"),"; ")</f>
        <v xml:space="preserve">["FACTION"] = 23; </v>
      </c>
      <c r="AI8" t="str">
        <f>CONCATENATE("[""TIER""] = ",TEXT(M8,"0"),"; ")</f>
        <v xml:space="preserve">["TIER"] = 2; </v>
      </c>
      <c r="AJ8" t="str">
        <f>IF(LEN(N8)&gt;0,CONCATENATE("[""MIN_LVL""] = ",REPT(" ",2-LEN(N8)),"""",N8,"""; "),"")</f>
        <v xml:space="preserve">["MIN_LVL"] = "62"; </v>
      </c>
      <c r="AK8" t="str">
        <f>CONCATENATE("[""NAME""] = { [""EN""] = """,C8,"""; }; ")</f>
        <v xml:space="preserve">["NAME"] = { ["EN"] = "Exploring the Heathfells"; }; </v>
      </c>
      <c r="AL8" t="str">
        <f>CONCATENATE("[""LORE""] = { [""EN""] = """,L8,"""; }; ")</f>
        <v xml:space="preserve">["LORE"] = { ["EN"] = "The Heathfells have many places to explore."; }; </v>
      </c>
      <c r="AM8" t="str">
        <f>CONCATENATE("[""SUMMARY""] = { [""EN""] = """,K8,"""; }; ")</f>
        <v xml:space="preserve">["SUMMARY"] = { ["EN"] = "Find 7 points of interest in the Heathfells"; }; </v>
      </c>
      <c r="AN8" t="str">
        <f>IF(LEN(G8)&gt;0,CONCATENATE("[""TITLE""] = { [""EN""] = """,G8,"""; }; "),"")</f>
        <v/>
      </c>
      <c r="AO8" t="str">
        <f t="shared" si="27"/>
        <v>};</v>
      </c>
    </row>
    <row r="9" spans="1:41" x14ac:dyDescent="0.25">
      <c r="A9">
        <v>1879220277</v>
      </c>
      <c r="B9">
        <v>12</v>
      </c>
      <c r="C9" t="s">
        <v>861</v>
      </c>
      <c r="D9" t="s">
        <v>17</v>
      </c>
      <c r="F9">
        <v>2000</v>
      </c>
      <c r="H9">
        <v>5</v>
      </c>
      <c r="I9">
        <v>500</v>
      </c>
      <c r="J9" t="s">
        <v>101</v>
      </c>
      <c r="K9" t="s">
        <v>862</v>
      </c>
      <c r="L9" t="s">
        <v>895</v>
      </c>
      <c r="M9">
        <v>2</v>
      </c>
      <c r="N9">
        <v>62</v>
      </c>
      <c r="Q9" t="str">
        <f t="shared" si="5"/>
        <v xml:space="preserve"> [8] = {["ID"] = 1879220277; }; -- Exploring the Isendale</v>
      </c>
      <c r="R9" s="1" t="str">
        <f>CONCATENATE(T9,U9,X9,Z9,AB9,AD9,AF9,AH9,AI9,AJ9,AK9,AL9,AM9,AN9,AO9)</f>
        <v xml:space="preserve"> [8] = {["ID"] = 1879220277; ["SAVE_INDEX"] = 12; ["TYPE"] = 3; ["VXP"] = 2000; ["LP"] =  5; ["REP"] =  500; ["FACTION"] = 23; ["TIER"] = 2; ["MIN_LVL"] = "62"; ["NAME"] = { ["EN"] = "Exploring the Isendale"; }; ["LORE"] = { ["EN"] = "Isendale has long been on the edge of border skirmishes between the Rohirrim and Dunlendings, and has many places to explore."; }; ["SUMMARY"] = { ["EN"] = "Find 4 points of interest in the Isendale"; }; };</v>
      </c>
      <c r="S9">
        <f t="shared" si="7"/>
        <v>8</v>
      </c>
      <c r="T9" t="str">
        <f>CONCATENATE(REPT(" ",2-LEN(S9)),"[",S9,"] = {")</f>
        <v xml:space="preserve"> [8] = {</v>
      </c>
      <c r="U9" t="str">
        <f>IF(LEN(A9)&gt;0,CONCATENATE("[""ID""] = ",A9,"; "),"                     ")</f>
        <v xml:space="preserve">["ID"] = 1879220277; </v>
      </c>
      <c r="V9" t="str">
        <f t="shared" si="10"/>
        <v xml:space="preserve">["ID"] = 1879220277; </v>
      </c>
      <c r="W9" t="str">
        <f t="shared" si="11"/>
        <v/>
      </c>
      <c r="X9" s="1" t="str">
        <f>IF(LEN(B9)&gt;0,CONCATENATE("[""SAVE_INDEX""] = ",REPT(" ",2-LEN(B9)),B9,"; "),"")</f>
        <v xml:space="preserve">["SAVE_INDEX"] = 12; </v>
      </c>
      <c r="Y9">
        <f>VLOOKUP(D9,Type!A$2:B$14,2,FALSE)</f>
        <v>3</v>
      </c>
      <c r="Z9" t="str">
        <f>CONCATENATE("[""TYPE""] = ",REPT(" ",1-LEN(Y9)),Y9,"; ")</f>
        <v xml:space="preserve">["TYPE"] = 3; </v>
      </c>
      <c r="AA9" t="str">
        <f>TEXT(F9,0)</f>
        <v>2000</v>
      </c>
      <c r="AB9" t="str">
        <f>CONCATENATE("[""VXP""] = ",REPT(" ",4-LEN(AA9)),TEXT(AA9,"0"),"; ")</f>
        <v xml:space="preserve">["VXP"] = 2000; </v>
      </c>
      <c r="AC9" t="str">
        <f>TEXT(H9,0)</f>
        <v>5</v>
      </c>
      <c r="AD9" t="str">
        <f>CONCATENATE("[""LP""] = ",REPT(" ",2-LEN(AC9)),TEXT(AC9,"0"),"; ")</f>
        <v xml:space="preserve">["LP"] =  5; </v>
      </c>
      <c r="AE9" t="str">
        <f>TEXT(I9,0)</f>
        <v>500</v>
      </c>
      <c r="AF9" t="str">
        <f>CONCATENATE("[""REP""] = ",REPT(" ",4-LEN(AE9)),TEXT(AE9,"0"),"; ")</f>
        <v xml:space="preserve">["REP"] =  500; </v>
      </c>
      <c r="AG9">
        <f>VLOOKUP(J9,Faction!A$2:B$84,2,FALSE)</f>
        <v>23</v>
      </c>
      <c r="AH9" t="str">
        <f>CONCATENATE("[""FACTION""] = ",TEXT(AG9,"0"),"; ")</f>
        <v xml:space="preserve">["FACTION"] = 23; </v>
      </c>
      <c r="AI9" t="str">
        <f>CONCATENATE("[""TIER""] = ",TEXT(M9,"0"),"; ")</f>
        <v xml:space="preserve">["TIER"] = 2; </v>
      </c>
      <c r="AJ9" t="str">
        <f>IF(LEN(N9)&gt;0,CONCATENATE("[""MIN_LVL""] = ",REPT(" ",2-LEN(N9)),"""",N9,"""; "),"")</f>
        <v xml:space="preserve">["MIN_LVL"] = "62"; </v>
      </c>
      <c r="AK9" t="str">
        <f>CONCATENATE("[""NAME""] = { [""EN""] = """,C9,"""; }; ")</f>
        <v xml:space="preserve">["NAME"] = { ["EN"] = "Exploring the Isendale"; }; </v>
      </c>
      <c r="AL9" t="str">
        <f>CONCATENATE("[""LORE""] = { [""EN""] = """,L9,"""; }; ")</f>
        <v xml:space="preserve">["LORE"] = { ["EN"] = "Isendale has long been on the edge of border skirmishes between the Rohirrim and Dunlendings, and has many places to explore."; }; </v>
      </c>
      <c r="AM9" t="str">
        <f>CONCATENATE("[""SUMMARY""] = { [""EN""] = """,K9,"""; }; ")</f>
        <v xml:space="preserve">["SUMMARY"] = { ["EN"] = "Find 4 points of interest in the Isendale"; }; </v>
      </c>
      <c r="AN9" t="str">
        <f>IF(LEN(G9)&gt;0,CONCATENATE("[""TITLE""] = { [""EN""] = """,G9,"""; }; "),"")</f>
        <v/>
      </c>
      <c r="AO9" t="str">
        <f t="shared" si="27"/>
        <v>};</v>
      </c>
    </row>
    <row r="10" spans="1:41" x14ac:dyDescent="0.25">
      <c r="A10">
        <v>1879220273</v>
      </c>
      <c r="B10">
        <v>9</v>
      </c>
      <c r="C10" t="s">
        <v>855</v>
      </c>
      <c r="D10" t="s">
        <v>17</v>
      </c>
      <c r="F10">
        <v>2000</v>
      </c>
      <c r="H10">
        <v>5</v>
      </c>
      <c r="I10">
        <v>500</v>
      </c>
      <c r="J10" t="s">
        <v>101</v>
      </c>
      <c r="K10" t="s">
        <v>856</v>
      </c>
      <c r="L10" t="s">
        <v>892</v>
      </c>
      <c r="M10">
        <v>2</v>
      </c>
      <c r="N10">
        <v>62</v>
      </c>
      <c r="Q10" t="str">
        <f t="shared" si="5"/>
        <v xml:space="preserve"> [9] = {["ID"] = 1879220273; }; -- Exploring Nan Curunír</v>
      </c>
      <c r="R10" s="1" t="str">
        <f>CONCATENATE(T10,U10,X10,Z10,AB10,AD10,AF10,AH10,AI10,AJ10,AK10,AL10,AM10,AN10,AO10)</f>
        <v xml:space="preserve"> [9] = {["ID"] = 1879220273; ["SAVE_INDEX"] =  9; ["TYPE"] = 3; ["VXP"] = 2000; ["LP"] =  5; ["REP"] =  500; ["FACTION"] = 23; ["TIER"] = 2; ["MIN_LVL"] = "62"; ["NAME"] = { ["EN"] = "Exploring Nan Curunír"; }; ["LORE"] = { ["EN"] = "Nan Curunír has many places to explore."; }; ["SUMMARY"] = { ["EN"] = "Find 6 points of interest in Nan Curunir"; }; };</v>
      </c>
      <c r="S10">
        <f t="shared" si="7"/>
        <v>9</v>
      </c>
      <c r="T10" t="str">
        <f>CONCATENATE(REPT(" ",2-LEN(S10)),"[",S10,"] = {")</f>
        <v xml:space="preserve"> [9] = {</v>
      </c>
      <c r="U10" t="str">
        <f>IF(LEN(A10)&gt;0,CONCATENATE("[""ID""] = ",A10,"; "),"                     ")</f>
        <v xml:space="preserve">["ID"] = 1879220273; </v>
      </c>
      <c r="V10" t="str">
        <f t="shared" si="10"/>
        <v xml:space="preserve">["ID"] = 1879220273; </v>
      </c>
      <c r="W10" t="str">
        <f t="shared" si="11"/>
        <v/>
      </c>
      <c r="X10" s="1" t="str">
        <f>IF(LEN(B10)&gt;0,CONCATENATE("[""SAVE_INDEX""] = ",REPT(" ",2-LEN(B10)),B10,"; "),"")</f>
        <v xml:space="preserve">["SAVE_INDEX"] =  9; </v>
      </c>
      <c r="Y10">
        <f>VLOOKUP(D10,Type!A$2:B$14,2,FALSE)</f>
        <v>3</v>
      </c>
      <c r="Z10" t="str">
        <f>CONCATENATE("[""TYPE""] = ",REPT(" ",1-LEN(Y10)),Y10,"; ")</f>
        <v xml:space="preserve">["TYPE"] = 3; </v>
      </c>
      <c r="AA10" t="str">
        <f>TEXT(F10,0)</f>
        <v>2000</v>
      </c>
      <c r="AB10" t="str">
        <f>CONCATENATE("[""VXP""] = ",REPT(" ",4-LEN(AA10)),TEXT(AA10,"0"),"; ")</f>
        <v xml:space="preserve">["VXP"] = 2000; </v>
      </c>
      <c r="AC10" t="str">
        <f>TEXT(H10,0)</f>
        <v>5</v>
      </c>
      <c r="AD10" t="str">
        <f>CONCATENATE("[""LP""] = ",REPT(" ",2-LEN(AC10)),TEXT(AC10,"0"),"; ")</f>
        <v xml:space="preserve">["LP"] =  5; </v>
      </c>
      <c r="AE10" t="str">
        <f>TEXT(I10,0)</f>
        <v>500</v>
      </c>
      <c r="AF10" t="str">
        <f>CONCATENATE("[""REP""] = ",REPT(" ",4-LEN(AE10)),TEXT(AE10,"0"),"; ")</f>
        <v xml:space="preserve">["REP"] =  500; </v>
      </c>
      <c r="AG10">
        <f>VLOOKUP(J10,Faction!A$2:B$84,2,FALSE)</f>
        <v>23</v>
      </c>
      <c r="AH10" t="str">
        <f>CONCATENATE("[""FACTION""] = ",TEXT(AG10,"0"),"; ")</f>
        <v xml:space="preserve">["FACTION"] = 23; </v>
      </c>
      <c r="AI10" t="str">
        <f>CONCATENATE("[""TIER""] = ",TEXT(M10,"0"),"; ")</f>
        <v xml:space="preserve">["TIER"] = 2; </v>
      </c>
      <c r="AJ10" t="str">
        <f>IF(LEN(N10)&gt;0,CONCATENATE("[""MIN_LVL""] = ",REPT(" ",2-LEN(N10)),"""",N10,"""; "),"")</f>
        <v xml:space="preserve">["MIN_LVL"] = "62"; </v>
      </c>
      <c r="AK10" t="str">
        <f>CONCATENATE("[""NAME""] = { [""EN""] = """,C10,"""; }; ")</f>
        <v xml:space="preserve">["NAME"] = { ["EN"] = "Exploring Nan Curunír"; }; </v>
      </c>
      <c r="AL10" t="str">
        <f>CONCATENATE("[""LORE""] = { [""EN""] = """,L10,"""; }; ")</f>
        <v xml:space="preserve">["LORE"] = { ["EN"] = "Nan Curunír has many places to explore."; }; </v>
      </c>
      <c r="AM10" t="str">
        <f>CONCATENATE("[""SUMMARY""] = { [""EN""] = """,K10,"""; }; ")</f>
        <v xml:space="preserve">["SUMMARY"] = { ["EN"] = "Find 6 points of interest in Nan Curunir"; }; </v>
      </c>
      <c r="AN10" t="str">
        <f>IF(LEN(G10)&gt;0,CONCATENATE("[""TITLE""] = { [""EN""] = """,G10,"""; }; "),"")</f>
        <v/>
      </c>
      <c r="AO10" t="str">
        <f t="shared" si="27"/>
        <v>};</v>
      </c>
    </row>
    <row r="11" spans="1:41" x14ac:dyDescent="0.25">
      <c r="A11">
        <v>1879220266</v>
      </c>
      <c r="B11">
        <v>4</v>
      </c>
      <c r="C11" t="s">
        <v>807</v>
      </c>
      <c r="D11" t="s">
        <v>17</v>
      </c>
      <c r="F11">
        <v>2000</v>
      </c>
      <c r="H11">
        <v>5</v>
      </c>
      <c r="I11">
        <v>500</v>
      </c>
      <c r="J11" t="s">
        <v>99</v>
      </c>
      <c r="K11" t="s">
        <v>808</v>
      </c>
      <c r="L11" t="s">
        <v>878</v>
      </c>
      <c r="M11">
        <v>2</v>
      </c>
      <c r="N11">
        <v>62</v>
      </c>
      <c r="Q11" t="str">
        <f t="shared" si="5"/>
        <v>[10] = {["ID"] = 1879220266; }; -- Exploring Pren Gwydh</v>
      </c>
      <c r="R11" s="1" t="str">
        <f t="shared" si="6"/>
        <v>[10] = {["ID"] = 1879220266; ["SAVE_INDEX"] =  4; ["TYPE"] = 3; ["VXP"] = 2000; ["LP"] =  5; ["REP"] =  500; ["FACTION"] = 21; ["TIER"] = 2; ["MIN_LVL"] = "62"; ["NAME"] = { ["EN"] = "Exploring Pren Gwydh"; }; ["LORE"] = { ["EN"] = "Pren Gwydh, home of the city of Galtrev, has many places to explore."; }; ["SUMMARY"] = { ["EN"] = "Find 6 points of interest in Pren Gwydh"; }; };</v>
      </c>
      <c r="S11">
        <f t="shared" si="7"/>
        <v>10</v>
      </c>
      <c r="T11" t="str">
        <f t="shared" si="8"/>
        <v>[10] = {</v>
      </c>
      <c r="U11" t="str">
        <f t="shared" si="9"/>
        <v xml:space="preserve">["ID"] = 1879220266; </v>
      </c>
      <c r="V11" t="str">
        <f t="shared" si="10"/>
        <v xml:space="preserve">["ID"] = 1879220266; </v>
      </c>
      <c r="W11" t="str">
        <f t="shared" si="11"/>
        <v/>
      </c>
      <c r="X11" s="1" t="str">
        <f t="shared" si="12"/>
        <v xml:space="preserve">["SAVE_INDEX"] =  4; </v>
      </c>
      <c r="Y11">
        <f>VLOOKUP(D11,Type!A$2:B$14,2,FALSE)</f>
        <v>3</v>
      </c>
      <c r="Z11" t="str">
        <f t="shared" si="13"/>
        <v xml:space="preserve">["TYPE"] = 3; </v>
      </c>
      <c r="AA11" t="str">
        <f t="shared" si="14"/>
        <v>2000</v>
      </c>
      <c r="AB11" t="str">
        <f t="shared" si="15"/>
        <v xml:space="preserve">["VXP"] = 2000; </v>
      </c>
      <c r="AC11" t="str">
        <f t="shared" si="16"/>
        <v>5</v>
      </c>
      <c r="AD11" t="str">
        <f t="shared" si="17"/>
        <v xml:space="preserve">["LP"] =  5; </v>
      </c>
      <c r="AE11" t="str">
        <f t="shared" si="18"/>
        <v>500</v>
      </c>
      <c r="AF11" t="str">
        <f t="shared" si="19"/>
        <v xml:space="preserve">["REP"] =  500; </v>
      </c>
      <c r="AG11">
        <f>VLOOKUP(J11,Faction!A$2:B$84,2,FALSE)</f>
        <v>21</v>
      </c>
      <c r="AH11" t="str">
        <f t="shared" si="20"/>
        <v xml:space="preserve">["FACTION"] = 21; </v>
      </c>
      <c r="AI11" t="str">
        <f t="shared" si="21"/>
        <v xml:space="preserve">["TIER"] = 2; </v>
      </c>
      <c r="AJ11" t="str">
        <f t="shared" si="22"/>
        <v xml:space="preserve">["MIN_LVL"] = "62"; </v>
      </c>
      <c r="AK11" t="str">
        <f t="shared" si="23"/>
        <v xml:space="preserve">["NAME"] = { ["EN"] = "Exploring Pren Gwydh"; }; </v>
      </c>
      <c r="AL11" t="str">
        <f t="shared" si="24"/>
        <v xml:space="preserve">["LORE"] = { ["EN"] = "Pren Gwydh, home of the city of Galtrev, has many places to explore."; }; </v>
      </c>
      <c r="AM11" t="str">
        <f t="shared" si="25"/>
        <v xml:space="preserve">["SUMMARY"] = { ["EN"] = "Find 6 points of interest in Pren Gwydh"; }; </v>
      </c>
      <c r="AN11" t="str">
        <f t="shared" si="26"/>
        <v/>
      </c>
      <c r="AO11" t="str">
        <f t="shared" si="27"/>
        <v>};</v>
      </c>
    </row>
    <row r="12" spans="1:41" x14ac:dyDescent="0.25">
      <c r="A12">
        <v>1879220271</v>
      </c>
      <c r="B12">
        <v>5</v>
      </c>
      <c r="C12" t="s">
        <v>809</v>
      </c>
      <c r="D12" t="s">
        <v>17</v>
      </c>
      <c r="F12">
        <v>2000</v>
      </c>
      <c r="H12">
        <v>5</v>
      </c>
      <c r="I12">
        <v>500</v>
      </c>
      <c r="J12" t="s">
        <v>99</v>
      </c>
      <c r="K12" t="s">
        <v>810</v>
      </c>
      <c r="L12" t="s">
        <v>879</v>
      </c>
      <c r="M12">
        <v>2</v>
      </c>
      <c r="N12">
        <v>62</v>
      </c>
      <c r="Q12" t="str">
        <f t="shared" si="5"/>
        <v>[11] = {["ID"] = 1879220271; }; -- Exploring Starkmoor</v>
      </c>
      <c r="R12" s="1" t="str">
        <f t="shared" si="6"/>
        <v>[11] = {["ID"] = 1879220271; ["SAVE_INDEX"] =  5; ["TYPE"] = 3; ["VXP"] = 2000; ["LP"] =  5; ["REP"] =  500; ["FACTION"] = 21; ["TIER"] = 2; ["MIN_LVL"] = "62"; ["NAME"] = { ["EN"] = "Exploring Starkmoor"; }; ["LORE"] = { ["EN"] = "Starkmoor has many places to explore."; }; ["SUMMARY"] = { ["EN"] = "Find 6 points of interest in Starkmoor"; }; };</v>
      </c>
      <c r="S12">
        <f t="shared" si="7"/>
        <v>11</v>
      </c>
      <c r="T12" t="str">
        <f t="shared" si="8"/>
        <v>[11] = {</v>
      </c>
      <c r="U12" t="str">
        <f t="shared" si="9"/>
        <v xml:space="preserve">["ID"] = 1879220271; </v>
      </c>
      <c r="V12" t="str">
        <f t="shared" si="10"/>
        <v xml:space="preserve">["ID"] = 1879220271; </v>
      </c>
      <c r="W12" t="str">
        <f t="shared" si="11"/>
        <v/>
      </c>
      <c r="X12" s="1" t="str">
        <f t="shared" si="12"/>
        <v xml:space="preserve">["SAVE_INDEX"] =  5; </v>
      </c>
      <c r="Y12">
        <f>VLOOKUP(D12,Type!A$2:B$14,2,FALSE)</f>
        <v>3</v>
      </c>
      <c r="Z12" t="str">
        <f t="shared" si="13"/>
        <v xml:space="preserve">["TYPE"] = 3; </v>
      </c>
      <c r="AA12" t="str">
        <f t="shared" si="14"/>
        <v>2000</v>
      </c>
      <c r="AB12" t="str">
        <f t="shared" si="15"/>
        <v xml:space="preserve">["VXP"] = 2000; </v>
      </c>
      <c r="AC12" t="str">
        <f t="shared" si="16"/>
        <v>5</v>
      </c>
      <c r="AD12" t="str">
        <f t="shared" si="17"/>
        <v xml:space="preserve">["LP"] =  5; </v>
      </c>
      <c r="AE12" t="str">
        <f t="shared" si="18"/>
        <v>500</v>
      </c>
      <c r="AF12" t="str">
        <f t="shared" si="19"/>
        <v xml:space="preserve">["REP"] =  500; </v>
      </c>
      <c r="AG12">
        <f>VLOOKUP(J12,Faction!A$2:B$84,2,FALSE)</f>
        <v>21</v>
      </c>
      <c r="AH12" t="str">
        <f t="shared" si="20"/>
        <v xml:space="preserve">["FACTION"] = 21; </v>
      </c>
      <c r="AI12" t="str">
        <f t="shared" si="21"/>
        <v xml:space="preserve">["TIER"] = 2; </v>
      </c>
      <c r="AJ12" t="str">
        <f t="shared" si="22"/>
        <v xml:space="preserve">["MIN_LVL"] = "62"; </v>
      </c>
      <c r="AK12" t="str">
        <f t="shared" si="23"/>
        <v xml:space="preserve">["NAME"] = { ["EN"] = "Exploring Starkmoor"; }; </v>
      </c>
      <c r="AL12" t="str">
        <f t="shared" si="24"/>
        <v xml:space="preserve">["LORE"] = { ["EN"] = "Starkmoor has many places to explore."; }; </v>
      </c>
      <c r="AM12" t="str">
        <f t="shared" si="25"/>
        <v xml:space="preserve">["SUMMARY"] = { ["EN"] = "Find 6 points of interest in Starkmoor"; }; </v>
      </c>
      <c r="AN12" t="str">
        <f t="shared" si="26"/>
        <v/>
      </c>
      <c r="AO12" t="str">
        <f t="shared" si="27"/>
        <v>};</v>
      </c>
    </row>
    <row r="13" spans="1:41" x14ac:dyDescent="0.25">
      <c r="A13">
        <v>1879220211</v>
      </c>
      <c r="B13">
        <v>8</v>
      </c>
      <c r="C13" t="s">
        <v>815</v>
      </c>
      <c r="D13" t="s">
        <v>17</v>
      </c>
      <c r="F13">
        <v>2000</v>
      </c>
      <c r="H13">
        <v>5</v>
      </c>
      <c r="I13">
        <v>500</v>
      </c>
      <c r="J13" t="s">
        <v>99</v>
      </c>
      <c r="K13" t="s">
        <v>816</v>
      </c>
      <c r="L13" t="s">
        <v>882</v>
      </c>
      <c r="M13">
        <v>2</v>
      </c>
      <c r="N13">
        <v>62</v>
      </c>
      <c r="Q13" t="str">
        <f t="shared" si="5"/>
        <v>[12] = {["ID"] = 1879220211; }; -- Exploring Trum Dreng</v>
      </c>
      <c r="R13" s="1" t="str">
        <f t="shared" si="6"/>
        <v>[12] = {["ID"] = 1879220211; ["SAVE_INDEX"] =  8; ["TYPE"] = 3; ["VXP"] = 2000; ["LP"] =  5; ["REP"] =  500; ["FACTION"] = 21; ["TIER"] = 2; ["MIN_LVL"] = "62"; ["NAME"] = { ["EN"] = "Exploring Trum Dreng"; }; ["LORE"] = { ["EN"] = "Trum Dreng, home of the Stag-clan, has many places to explore."; }; ["SUMMARY"] = { ["EN"] = "Find 6 points of interest in Trum Dreng"; }; };</v>
      </c>
      <c r="S13">
        <f t="shared" si="7"/>
        <v>12</v>
      </c>
      <c r="T13" t="str">
        <f t="shared" si="8"/>
        <v>[12] = {</v>
      </c>
      <c r="U13" t="str">
        <f t="shared" si="9"/>
        <v xml:space="preserve">["ID"] = 1879220211; </v>
      </c>
      <c r="V13" t="str">
        <f t="shared" si="10"/>
        <v xml:space="preserve">["ID"] = 1879220211; </v>
      </c>
      <c r="W13" t="str">
        <f t="shared" si="11"/>
        <v/>
      </c>
      <c r="X13" s="1" t="str">
        <f t="shared" si="12"/>
        <v xml:space="preserve">["SAVE_INDEX"] =  8; </v>
      </c>
      <c r="Y13">
        <f>VLOOKUP(D13,Type!A$2:B$14,2,FALSE)</f>
        <v>3</v>
      </c>
      <c r="Z13" t="str">
        <f t="shared" si="13"/>
        <v xml:space="preserve">["TYPE"] = 3; </v>
      </c>
      <c r="AA13" t="str">
        <f t="shared" si="14"/>
        <v>2000</v>
      </c>
      <c r="AB13" t="str">
        <f t="shared" si="15"/>
        <v xml:space="preserve">["VXP"] = 2000; </v>
      </c>
      <c r="AC13" t="str">
        <f t="shared" si="16"/>
        <v>5</v>
      </c>
      <c r="AD13" t="str">
        <f t="shared" si="17"/>
        <v xml:space="preserve">["LP"] =  5; </v>
      </c>
      <c r="AE13" t="str">
        <f t="shared" si="18"/>
        <v>500</v>
      </c>
      <c r="AF13" t="str">
        <f t="shared" si="19"/>
        <v xml:space="preserve">["REP"] =  500; </v>
      </c>
      <c r="AG13">
        <f>VLOOKUP(J13,Faction!A$2:B$84,2,FALSE)</f>
        <v>21</v>
      </c>
      <c r="AH13" t="str">
        <f t="shared" si="20"/>
        <v xml:space="preserve">["FACTION"] = 21; </v>
      </c>
      <c r="AI13" t="str">
        <f t="shared" si="21"/>
        <v xml:space="preserve">["TIER"] = 2; </v>
      </c>
      <c r="AJ13" t="str">
        <f t="shared" si="22"/>
        <v xml:space="preserve">["MIN_LVL"] = "62"; </v>
      </c>
      <c r="AK13" t="str">
        <f t="shared" si="23"/>
        <v xml:space="preserve">["NAME"] = { ["EN"] = "Exploring Trum Dreng"; }; </v>
      </c>
      <c r="AL13" t="str">
        <f t="shared" si="24"/>
        <v xml:space="preserve">["LORE"] = { ["EN"] = "Trum Dreng, home of the Stag-clan, has many places to explore."; }; </v>
      </c>
      <c r="AM13" t="str">
        <f t="shared" si="25"/>
        <v xml:space="preserve">["SUMMARY"] = { ["EN"] = "Find 6 points of interest in Trum Dreng"; }; </v>
      </c>
      <c r="AN13" t="str">
        <f t="shared" si="26"/>
        <v/>
      </c>
      <c r="AO13" t="str">
        <f t="shared" si="27"/>
        <v>};</v>
      </c>
    </row>
    <row r="14" spans="1:41" x14ac:dyDescent="0.25">
      <c r="A14">
        <v>1879220337</v>
      </c>
      <c r="B14">
        <v>13</v>
      </c>
      <c r="C14" t="s">
        <v>870</v>
      </c>
      <c r="D14" t="s">
        <v>70</v>
      </c>
      <c r="F14">
        <v>2000</v>
      </c>
      <c r="G14" t="s">
        <v>871</v>
      </c>
      <c r="H14">
        <v>10</v>
      </c>
      <c r="I14">
        <v>900</v>
      </c>
      <c r="J14" t="s">
        <v>101</v>
      </c>
      <c r="K14" t="s">
        <v>872</v>
      </c>
      <c r="L14" t="s">
        <v>896</v>
      </c>
      <c r="M14">
        <v>1</v>
      </c>
      <c r="N14">
        <v>62</v>
      </c>
      <c r="Q14" t="str">
        <f t="shared" si="5"/>
        <v>[13] = {["ID"] = 1879220337; }; -- Quests of Dunland</v>
      </c>
      <c r="R14" s="1" t="str">
        <f t="shared" si="6"/>
        <v>[13] = {["ID"] = 1879220337; ["SAVE_INDEX"] = 13; ["TYPE"] = 7; ["VXP"] = 2000; ["LP"] = 10; ["REP"] =  900; ["FACTION"] = 23; ["TIER"] = 1; ["MIN_LVL"] = "62"; ["NAME"] = { ["EN"] = "Quests of Dunland"; }; ["LORE"] = { ["EN"] = "There is much to be done to help the people of Dunland while war arises around them."; }; ["SUMMARY"] = { ["EN"] = "Complete all quests deeds in Dunland"; }; ["TITLE"] = { ["EN"] = "Pilgrim of Dunland"; }; };</v>
      </c>
      <c r="S14">
        <f t="shared" si="7"/>
        <v>13</v>
      </c>
      <c r="T14" t="str">
        <f t="shared" si="8"/>
        <v>[13] = {</v>
      </c>
      <c r="U14" t="str">
        <f t="shared" si="9"/>
        <v xml:space="preserve">["ID"] = 1879220337; </v>
      </c>
      <c r="V14" t="str">
        <f t="shared" si="10"/>
        <v xml:space="preserve">["ID"] = 1879220337; </v>
      </c>
      <c r="W14" t="str">
        <f t="shared" si="11"/>
        <v/>
      </c>
      <c r="X14" s="1" t="str">
        <f t="shared" si="12"/>
        <v xml:space="preserve">["SAVE_INDEX"] = 13; </v>
      </c>
      <c r="Y14">
        <f>VLOOKUP(D14,Type!A$2:B$14,2,FALSE)</f>
        <v>7</v>
      </c>
      <c r="Z14" t="str">
        <f t="shared" si="13"/>
        <v xml:space="preserve">["TYPE"] = 7; </v>
      </c>
      <c r="AA14" t="str">
        <f t="shared" si="14"/>
        <v>2000</v>
      </c>
      <c r="AB14" t="str">
        <f t="shared" si="15"/>
        <v xml:space="preserve">["VXP"] = 2000; </v>
      </c>
      <c r="AC14" t="str">
        <f t="shared" si="16"/>
        <v>10</v>
      </c>
      <c r="AD14" t="str">
        <f t="shared" si="17"/>
        <v xml:space="preserve">["LP"] = 10; </v>
      </c>
      <c r="AE14" t="str">
        <f t="shared" si="18"/>
        <v>900</v>
      </c>
      <c r="AF14" t="str">
        <f t="shared" si="19"/>
        <v xml:space="preserve">["REP"] =  900; </v>
      </c>
      <c r="AG14">
        <f>VLOOKUP(J14,Faction!A$2:B$84,2,FALSE)</f>
        <v>23</v>
      </c>
      <c r="AH14" t="str">
        <f t="shared" si="20"/>
        <v xml:space="preserve">["FACTION"] = 23; </v>
      </c>
      <c r="AI14" t="str">
        <f t="shared" si="21"/>
        <v xml:space="preserve">["TIER"] = 1; </v>
      </c>
      <c r="AJ14" t="str">
        <f t="shared" si="22"/>
        <v xml:space="preserve">["MIN_LVL"] = "62"; </v>
      </c>
      <c r="AK14" t="str">
        <f t="shared" si="23"/>
        <v xml:space="preserve">["NAME"] = { ["EN"] = "Quests of Dunland"; }; </v>
      </c>
      <c r="AL14" t="str">
        <f t="shared" si="24"/>
        <v xml:space="preserve">["LORE"] = { ["EN"] = "There is much to be done to help the people of Dunland while war arises around them."; }; </v>
      </c>
      <c r="AM14" t="str">
        <f t="shared" si="25"/>
        <v xml:space="preserve">["SUMMARY"] = { ["EN"] = "Complete all quests deeds in Dunland"; }; </v>
      </c>
      <c r="AN14" t="str">
        <f t="shared" si="26"/>
        <v xml:space="preserve">["TITLE"] = { ["EN"] = "Pilgrim of Dunland"; }; </v>
      </c>
      <c r="AO14" t="str">
        <f t="shared" si="27"/>
        <v>};</v>
      </c>
    </row>
    <row r="15" spans="1:41" x14ac:dyDescent="0.25">
      <c r="A15">
        <v>1879221549</v>
      </c>
      <c r="B15">
        <v>16</v>
      </c>
      <c r="C15" t="s">
        <v>821</v>
      </c>
      <c r="D15" t="s">
        <v>70</v>
      </c>
      <c r="F15">
        <v>2000</v>
      </c>
      <c r="H15">
        <v>5</v>
      </c>
      <c r="I15">
        <v>700</v>
      </c>
      <c r="J15" t="s">
        <v>99</v>
      </c>
      <c r="K15" t="s">
        <v>822</v>
      </c>
      <c r="L15" t="s">
        <v>883</v>
      </c>
      <c r="M15">
        <v>2</v>
      </c>
      <c r="N15">
        <v>62</v>
      </c>
      <c r="Q15" t="str">
        <f t="shared" si="5"/>
        <v>[14] = {["ID"] = 1879221549; }; -- Quests in the Bonevales</v>
      </c>
      <c r="R15" s="1" t="str">
        <f>CONCATENATE(T15,U15,X15,Z15,AB15,AD15,AF15,AH15,AI15,AJ15,AK15,AL15,AM15,AN15,AO15)</f>
        <v>[14] = {["ID"] = 1879221549; ["SAVE_INDEX"] = 16; ["TYPE"] = 7; ["VXP"] = 2000; ["LP"] =  5; ["REP"] =  700; ["FACTION"] = 21; ["TIER"] = 2; ["MIN_LVL"] = "62"; ["NAME"] = { ["EN"] = "Quests in the Bonevales"; }; ["LORE"] = { ["EN"] = "Undertake quests within the Bonevales."; }; ["SUMMARY"] = { ["EN"] = "Complete 30 quests in Bonevales"; }; };</v>
      </c>
      <c r="S15">
        <f t="shared" si="7"/>
        <v>14</v>
      </c>
      <c r="T15" t="str">
        <f>CONCATENATE(REPT(" ",2-LEN(S15)),"[",S15,"] = {")</f>
        <v>[14] = {</v>
      </c>
      <c r="U15" t="str">
        <f>IF(LEN(A15)&gt;0,CONCATENATE("[""ID""] = ",A15,"; "),"                     ")</f>
        <v xml:space="preserve">["ID"] = 1879221549; </v>
      </c>
      <c r="V15" t="str">
        <f t="shared" si="10"/>
        <v xml:space="preserve">["ID"] = 1879221549; </v>
      </c>
      <c r="W15" t="str">
        <f t="shared" si="11"/>
        <v/>
      </c>
      <c r="X15" s="1" t="str">
        <f>IF(LEN(B15)&gt;0,CONCATENATE("[""SAVE_INDEX""] = ",REPT(" ",2-LEN(B15)),B15,"; "),"")</f>
        <v xml:space="preserve">["SAVE_INDEX"] = 16; </v>
      </c>
      <c r="Y15">
        <f>VLOOKUP(D15,Type!A$2:B$14,2,FALSE)</f>
        <v>7</v>
      </c>
      <c r="Z15" t="str">
        <f>CONCATENATE("[""TYPE""] = ",REPT(" ",1-LEN(Y15)),Y15,"; ")</f>
        <v xml:space="preserve">["TYPE"] = 7; </v>
      </c>
      <c r="AA15" t="str">
        <f>TEXT(F15,0)</f>
        <v>2000</v>
      </c>
      <c r="AB15" t="str">
        <f>CONCATENATE("[""VXP""] = ",REPT(" ",4-LEN(AA15)),TEXT(AA15,"0"),"; ")</f>
        <v xml:space="preserve">["VXP"] = 2000; </v>
      </c>
      <c r="AC15" t="str">
        <f>TEXT(H15,0)</f>
        <v>5</v>
      </c>
      <c r="AD15" t="str">
        <f>CONCATENATE("[""LP""] = ",REPT(" ",2-LEN(AC15)),TEXT(AC15,"0"),"; ")</f>
        <v xml:space="preserve">["LP"] =  5; </v>
      </c>
      <c r="AE15" t="str">
        <f>TEXT(I15,0)</f>
        <v>700</v>
      </c>
      <c r="AF15" t="str">
        <f>CONCATENATE("[""REP""] = ",REPT(" ",4-LEN(AE15)),TEXT(AE15,"0"),"; ")</f>
        <v xml:space="preserve">["REP"] =  700; </v>
      </c>
      <c r="AG15">
        <f>VLOOKUP(J15,Faction!A$2:B$84,2,FALSE)</f>
        <v>21</v>
      </c>
      <c r="AH15" t="str">
        <f>CONCATENATE("[""FACTION""] = ",TEXT(AG15,"0"),"; ")</f>
        <v xml:space="preserve">["FACTION"] = 21; </v>
      </c>
      <c r="AI15" t="str">
        <f>CONCATENATE("[""TIER""] = ",TEXT(M15,"0"),"; ")</f>
        <v xml:space="preserve">["TIER"] = 2; </v>
      </c>
      <c r="AJ15" t="str">
        <f>IF(LEN(N15)&gt;0,CONCATENATE("[""MIN_LVL""] = ",REPT(" ",2-LEN(N15)),"""",N15,"""; "),"")</f>
        <v xml:space="preserve">["MIN_LVL"] = "62"; </v>
      </c>
      <c r="AK15" t="str">
        <f>CONCATENATE("[""NAME""] = { [""EN""] = """,C15,"""; }; ")</f>
        <v xml:space="preserve">["NAME"] = { ["EN"] = "Quests in the Bonevales"; }; </v>
      </c>
      <c r="AL15" t="str">
        <f>CONCATENATE("[""LORE""] = { [""EN""] = """,L15,"""; }; ")</f>
        <v xml:space="preserve">["LORE"] = { ["EN"] = "Undertake quests within the Bonevales."; }; </v>
      </c>
      <c r="AM15" t="str">
        <f>CONCATENATE("[""SUMMARY""] = { [""EN""] = """,K15,"""; }; ")</f>
        <v xml:space="preserve">["SUMMARY"] = { ["EN"] = "Complete 30 quests in Bonevales"; }; </v>
      </c>
      <c r="AN15" t="str">
        <f>IF(LEN(G15)&gt;0,CONCATENATE("[""TITLE""] = { [""EN""] = """,G15,"""; }; "),"")</f>
        <v/>
      </c>
      <c r="AO15" t="str">
        <f t="shared" si="27"/>
        <v>};</v>
      </c>
    </row>
    <row r="16" spans="1:41" x14ac:dyDescent="0.25">
      <c r="A16">
        <v>1879220131</v>
      </c>
      <c r="B16">
        <v>14</v>
      </c>
      <c r="C16" t="s">
        <v>817</v>
      </c>
      <c r="D16" t="s">
        <v>70</v>
      </c>
      <c r="F16">
        <v>2000</v>
      </c>
      <c r="H16">
        <v>5</v>
      </c>
      <c r="I16">
        <v>700</v>
      </c>
      <c r="J16" t="s">
        <v>99</v>
      </c>
      <c r="K16" t="s">
        <v>818</v>
      </c>
      <c r="L16" t="s">
        <v>1165</v>
      </c>
      <c r="M16">
        <v>2</v>
      </c>
      <c r="N16">
        <v>62</v>
      </c>
      <c r="Q16" t="str">
        <f t="shared" si="5"/>
        <v>[15] = {["ID"] = 1879220131; }; -- Quests in Carreglyn</v>
      </c>
      <c r="R16" s="1" t="str">
        <f t="shared" si="6"/>
        <v>[15] = {["ID"] = 1879220131; ["SAVE_INDEX"] = 14; ["TYPE"] = 7; ["VXP"] = 2000; ["LP"] =  5; ["REP"] =  700; ["FACTION"] = 21; ["TIER"] = 2; ["MIN_LVL"] = "62"; ["NAME"] = { ["EN"] = "Quests in Carreglyn"; }; ["LORE"] = { ["EN"] = "Undertake quests within Carreglyn."; }; ["SUMMARY"] = { ["EN"] = "Complete 23 quests in Carreglyn"; }; };</v>
      </c>
      <c r="S16">
        <f t="shared" si="7"/>
        <v>15</v>
      </c>
      <c r="T16" t="str">
        <f t="shared" si="8"/>
        <v>[15] = {</v>
      </c>
      <c r="U16" t="str">
        <f t="shared" si="9"/>
        <v xml:space="preserve">["ID"] = 1879220131; </v>
      </c>
      <c r="V16" t="str">
        <f t="shared" si="10"/>
        <v xml:space="preserve">["ID"] = 1879220131; </v>
      </c>
      <c r="W16" t="str">
        <f t="shared" si="11"/>
        <v/>
      </c>
      <c r="X16" s="1" t="str">
        <f t="shared" si="12"/>
        <v xml:space="preserve">["SAVE_INDEX"] = 14; </v>
      </c>
      <c r="Y16">
        <f>VLOOKUP(D16,Type!A$2:B$14,2,FALSE)</f>
        <v>7</v>
      </c>
      <c r="Z16" t="str">
        <f t="shared" si="13"/>
        <v xml:space="preserve">["TYPE"] = 7; </v>
      </c>
      <c r="AA16" t="str">
        <f t="shared" si="14"/>
        <v>2000</v>
      </c>
      <c r="AB16" t="str">
        <f t="shared" si="15"/>
        <v xml:space="preserve">["VXP"] = 2000; </v>
      </c>
      <c r="AC16" t="str">
        <f t="shared" si="16"/>
        <v>5</v>
      </c>
      <c r="AD16" t="str">
        <f t="shared" si="17"/>
        <v xml:space="preserve">["LP"] =  5; </v>
      </c>
      <c r="AE16" t="str">
        <f t="shared" si="18"/>
        <v>700</v>
      </c>
      <c r="AF16" t="str">
        <f t="shared" si="19"/>
        <v xml:space="preserve">["REP"] =  700; </v>
      </c>
      <c r="AG16">
        <f>VLOOKUP(J16,Faction!A$2:B$84,2,FALSE)</f>
        <v>21</v>
      </c>
      <c r="AH16" t="str">
        <f t="shared" si="20"/>
        <v xml:space="preserve">["FACTION"] = 21; </v>
      </c>
      <c r="AI16" t="str">
        <f t="shared" si="21"/>
        <v xml:space="preserve">["TIER"] = 2; </v>
      </c>
      <c r="AJ16" t="str">
        <f t="shared" si="22"/>
        <v xml:space="preserve">["MIN_LVL"] = "62"; </v>
      </c>
      <c r="AK16" t="str">
        <f t="shared" si="23"/>
        <v xml:space="preserve">["NAME"] = { ["EN"] = "Quests in Carreglyn"; }; </v>
      </c>
      <c r="AL16" t="str">
        <f t="shared" si="24"/>
        <v xml:space="preserve">["LORE"] = { ["EN"] = "Undertake quests within Carreglyn."; }; </v>
      </c>
      <c r="AM16" t="str">
        <f t="shared" si="25"/>
        <v xml:space="preserve">["SUMMARY"] = { ["EN"] = "Complete 23 quests in Carreglyn"; }; </v>
      </c>
      <c r="AN16" t="str">
        <f t="shared" si="26"/>
        <v/>
      </c>
      <c r="AO16" t="str">
        <f t="shared" si="27"/>
        <v>};</v>
      </c>
    </row>
    <row r="17" spans="1:41" x14ac:dyDescent="0.25">
      <c r="A17">
        <v>1879220091</v>
      </c>
      <c r="B17">
        <v>17</v>
      </c>
      <c r="C17" t="s">
        <v>823</v>
      </c>
      <c r="D17" t="s">
        <v>70</v>
      </c>
      <c r="F17">
        <v>2000</v>
      </c>
      <c r="H17">
        <v>5</v>
      </c>
      <c r="I17">
        <v>700</v>
      </c>
      <c r="J17" t="s">
        <v>99</v>
      </c>
      <c r="K17" t="s">
        <v>824</v>
      </c>
      <c r="L17" t="s">
        <v>1167</v>
      </c>
      <c r="M17">
        <v>2</v>
      </c>
      <c r="N17">
        <v>62</v>
      </c>
      <c r="Q17" t="str">
        <f t="shared" si="5"/>
        <v>[16] = {["ID"] = 1879220091; }; -- Quests in the Dunbog</v>
      </c>
      <c r="R17" s="1" t="str">
        <f>CONCATENATE(T17,U17,X17,Z17,AB17,AD17,AF17,AH17,AI17,AJ17,AK17,AL17,AM17,AN17,AO17)</f>
        <v>[16] = {["ID"] = 1879220091; ["SAVE_INDEX"] = 17; ["TYPE"] = 7; ["VXP"] = 2000; ["LP"] =  5; ["REP"] =  700; ["FACTION"] = 21; ["TIER"] = 2; ["MIN_LVL"] = "62"; ["NAME"] = { ["EN"] = "Quests in the Dunbog"; }; ["LORE"] = { ["EN"] = "Undertake quests within Dunbog."; }; ["SUMMARY"] = { ["EN"] = "Complete 25 quests in the Dunbog"; }; };</v>
      </c>
      <c r="S17">
        <f t="shared" si="7"/>
        <v>16</v>
      </c>
      <c r="T17" t="str">
        <f>CONCATENATE(REPT(" ",2-LEN(S17)),"[",S17,"] = {")</f>
        <v>[16] = {</v>
      </c>
      <c r="U17" t="str">
        <f>IF(LEN(A17)&gt;0,CONCATENATE("[""ID""] = ",A17,"; "),"                     ")</f>
        <v xml:space="preserve">["ID"] = 1879220091; </v>
      </c>
      <c r="V17" t="str">
        <f t="shared" si="10"/>
        <v xml:space="preserve">["ID"] = 1879220091; </v>
      </c>
      <c r="W17" t="str">
        <f t="shared" si="11"/>
        <v/>
      </c>
      <c r="X17" s="1" t="str">
        <f>IF(LEN(B17)&gt;0,CONCATENATE("[""SAVE_INDEX""] = ",REPT(" ",2-LEN(B17)),B17,"; "),"")</f>
        <v xml:space="preserve">["SAVE_INDEX"] = 17; </v>
      </c>
      <c r="Y17">
        <f>VLOOKUP(D17,Type!A$2:B$14,2,FALSE)</f>
        <v>7</v>
      </c>
      <c r="Z17" t="str">
        <f>CONCATENATE("[""TYPE""] = ",REPT(" ",1-LEN(Y17)),Y17,"; ")</f>
        <v xml:space="preserve">["TYPE"] = 7; </v>
      </c>
      <c r="AA17" t="str">
        <f>TEXT(F17,0)</f>
        <v>2000</v>
      </c>
      <c r="AB17" t="str">
        <f>CONCATENATE("[""VXP""] = ",REPT(" ",4-LEN(AA17)),TEXT(AA17,"0"),"; ")</f>
        <v xml:space="preserve">["VXP"] = 2000; </v>
      </c>
      <c r="AC17" t="str">
        <f>TEXT(H17,0)</f>
        <v>5</v>
      </c>
      <c r="AD17" t="str">
        <f>CONCATENATE("[""LP""] = ",REPT(" ",2-LEN(AC17)),TEXT(AC17,"0"),"; ")</f>
        <v xml:space="preserve">["LP"] =  5; </v>
      </c>
      <c r="AE17" t="str">
        <f>TEXT(I17,0)</f>
        <v>700</v>
      </c>
      <c r="AF17" t="str">
        <f>CONCATENATE("[""REP""] = ",REPT(" ",4-LEN(AE17)),TEXT(AE17,"0"),"; ")</f>
        <v xml:space="preserve">["REP"] =  700; </v>
      </c>
      <c r="AG17">
        <f>VLOOKUP(J17,Faction!A$2:B$84,2,FALSE)</f>
        <v>21</v>
      </c>
      <c r="AH17" t="str">
        <f>CONCATENATE("[""FACTION""] = ",TEXT(AG17,"0"),"; ")</f>
        <v xml:space="preserve">["FACTION"] = 21; </v>
      </c>
      <c r="AI17" t="str">
        <f>CONCATENATE("[""TIER""] = ",TEXT(M17,"0"),"; ")</f>
        <v xml:space="preserve">["TIER"] = 2; </v>
      </c>
      <c r="AJ17" t="str">
        <f>IF(LEN(N17)&gt;0,CONCATENATE("[""MIN_LVL""] = ",REPT(" ",2-LEN(N17)),"""",N17,"""; "),"")</f>
        <v xml:space="preserve">["MIN_LVL"] = "62"; </v>
      </c>
      <c r="AK17" t="str">
        <f>CONCATENATE("[""NAME""] = { [""EN""] = """,C17,"""; }; ")</f>
        <v xml:space="preserve">["NAME"] = { ["EN"] = "Quests in the Dunbog"; }; </v>
      </c>
      <c r="AL17" t="str">
        <f>CONCATENATE("[""LORE""] = { [""EN""] = """,L17,"""; }; ")</f>
        <v xml:space="preserve">["LORE"] = { ["EN"] = "Undertake quests within Dunbog."; }; </v>
      </c>
      <c r="AM17" t="str">
        <f>CONCATENATE("[""SUMMARY""] = { [""EN""] = """,K17,"""; }; ")</f>
        <v xml:space="preserve">["SUMMARY"] = { ["EN"] = "Complete 25 quests in the Dunbog"; }; </v>
      </c>
      <c r="AN17" t="str">
        <f>IF(LEN(G17)&gt;0,CONCATENATE("[""TITLE""] = { [""EN""] = """,G17,"""; }; "),"")</f>
        <v/>
      </c>
      <c r="AO17" t="str">
        <f t="shared" si="27"/>
        <v>};</v>
      </c>
    </row>
    <row r="18" spans="1:41" x14ac:dyDescent="0.25">
      <c r="A18">
        <v>1879220132</v>
      </c>
      <c r="B18">
        <v>21</v>
      </c>
      <c r="C18" t="s">
        <v>864</v>
      </c>
      <c r="D18" t="s">
        <v>70</v>
      </c>
      <c r="F18">
        <v>2000</v>
      </c>
      <c r="H18">
        <v>5</v>
      </c>
      <c r="I18">
        <v>700</v>
      </c>
      <c r="J18" t="s">
        <v>101</v>
      </c>
      <c r="K18" t="s">
        <v>865</v>
      </c>
      <c r="L18" t="s">
        <v>1170</v>
      </c>
      <c r="M18">
        <v>2</v>
      </c>
      <c r="N18">
        <v>62</v>
      </c>
      <c r="Q18" t="str">
        <f t="shared" si="5"/>
        <v>[17] = {["ID"] = 1879220132; }; -- Quests in the Gravenwood</v>
      </c>
      <c r="R18" s="1" t="str">
        <f>CONCATENATE(T18,U18,X18,Z18,AB18,AD18,AF18,AH18,AI18,AJ18,AK18,AL18,AM18,AN18,AO18)</f>
        <v>[17] = {["ID"] = 1879220132; ["SAVE_INDEX"] = 21; ["TYPE"] = 7; ["VXP"] = 2000; ["LP"] =  5; ["REP"] =  700; ["FACTION"] = 23; ["TIER"] = 2; ["MIN_LVL"] = "62"; ["NAME"] = { ["EN"] = "Quests in the Gravenwood"; }; ["LORE"] = { ["EN"] = "Undertake quests within the Gravenwood."; }; ["SUMMARY"] = { ["EN"] = "Complete 24 quests in the Gravenwood"; }; };</v>
      </c>
      <c r="S18">
        <f t="shared" si="7"/>
        <v>17</v>
      </c>
      <c r="T18" t="str">
        <f>CONCATENATE(REPT(" ",2-LEN(S18)),"[",S18,"] = {")</f>
        <v>[17] = {</v>
      </c>
      <c r="U18" t="str">
        <f>IF(LEN(A18)&gt;0,CONCATENATE("[""ID""] = ",A18,"; "),"                     ")</f>
        <v xml:space="preserve">["ID"] = 1879220132; </v>
      </c>
      <c r="V18" t="str">
        <f t="shared" si="10"/>
        <v xml:space="preserve">["ID"] = 1879220132; </v>
      </c>
      <c r="W18" t="str">
        <f t="shared" si="11"/>
        <v/>
      </c>
      <c r="X18" s="1" t="str">
        <f>IF(LEN(B18)&gt;0,CONCATENATE("[""SAVE_INDEX""] = ",REPT(" ",2-LEN(B18)),B18,"; "),"")</f>
        <v xml:space="preserve">["SAVE_INDEX"] = 21; </v>
      </c>
      <c r="Y18">
        <f>VLOOKUP(D18,Type!A$2:B$14,2,FALSE)</f>
        <v>7</v>
      </c>
      <c r="Z18" t="str">
        <f>CONCATENATE("[""TYPE""] = ",REPT(" ",1-LEN(Y18)),Y18,"; ")</f>
        <v xml:space="preserve">["TYPE"] = 7; </v>
      </c>
      <c r="AA18" t="str">
        <f>TEXT(F18,0)</f>
        <v>2000</v>
      </c>
      <c r="AB18" t="str">
        <f>CONCATENATE("[""VXP""] = ",REPT(" ",4-LEN(AA18)),TEXT(AA18,"0"),"; ")</f>
        <v xml:space="preserve">["VXP"] = 2000; </v>
      </c>
      <c r="AC18" t="str">
        <f>TEXT(H18,0)</f>
        <v>5</v>
      </c>
      <c r="AD18" t="str">
        <f>CONCATENATE("[""LP""] = ",REPT(" ",2-LEN(AC18)),TEXT(AC18,"0"),"; ")</f>
        <v xml:space="preserve">["LP"] =  5; </v>
      </c>
      <c r="AE18" t="str">
        <f>TEXT(I18,0)</f>
        <v>700</v>
      </c>
      <c r="AF18" t="str">
        <f>CONCATENATE("[""REP""] = ",REPT(" ",4-LEN(AE18)),TEXT(AE18,"0"),"; ")</f>
        <v xml:space="preserve">["REP"] =  700; </v>
      </c>
      <c r="AG18">
        <f>VLOOKUP(J18,Faction!A$2:B$84,2,FALSE)</f>
        <v>23</v>
      </c>
      <c r="AH18" t="str">
        <f>CONCATENATE("[""FACTION""] = ",TEXT(AG18,"0"),"; ")</f>
        <v xml:space="preserve">["FACTION"] = 23; </v>
      </c>
      <c r="AI18" t="str">
        <f>CONCATENATE("[""TIER""] = ",TEXT(M18,"0"),"; ")</f>
        <v xml:space="preserve">["TIER"] = 2; </v>
      </c>
      <c r="AJ18" t="str">
        <f>IF(LEN(N18)&gt;0,CONCATENATE("[""MIN_LVL""] = ",REPT(" ",2-LEN(N18)),"""",N18,"""; "),"")</f>
        <v xml:space="preserve">["MIN_LVL"] = "62"; </v>
      </c>
      <c r="AK18" t="str">
        <f>CONCATENATE("[""NAME""] = { [""EN""] = """,C18,"""; }; ")</f>
        <v xml:space="preserve">["NAME"] = { ["EN"] = "Quests in the Gravenwood"; }; </v>
      </c>
      <c r="AL18" t="str">
        <f>CONCATENATE("[""LORE""] = { [""EN""] = """,L18,"""; }; ")</f>
        <v xml:space="preserve">["LORE"] = { ["EN"] = "Undertake quests within the Gravenwood."; }; </v>
      </c>
      <c r="AM18" t="str">
        <f>CONCATENATE("[""SUMMARY""] = { [""EN""] = """,K18,"""; }; ")</f>
        <v xml:space="preserve">["SUMMARY"] = { ["EN"] = "Complete 24 quests in the Gravenwood"; }; </v>
      </c>
      <c r="AN18" t="str">
        <f>IF(LEN(G18)&gt;0,CONCATENATE("[""TITLE""] = { [""EN""] = """,G18,"""; }; "),"")</f>
        <v/>
      </c>
      <c r="AO18" t="str">
        <f t="shared" si="27"/>
        <v>};</v>
      </c>
    </row>
    <row r="19" spans="1:41" x14ac:dyDescent="0.25">
      <c r="A19">
        <v>1879220133</v>
      </c>
      <c r="B19">
        <v>22</v>
      </c>
      <c r="C19" t="s">
        <v>866</v>
      </c>
      <c r="D19" t="s">
        <v>70</v>
      </c>
      <c r="F19">
        <v>2000</v>
      </c>
      <c r="H19">
        <v>5</v>
      </c>
      <c r="I19">
        <v>700</v>
      </c>
      <c r="J19" t="s">
        <v>101</v>
      </c>
      <c r="K19" t="s">
        <v>867</v>
      </c>
      <c r="L19" t="s">
        <v>1171</v>
      </c>
      <c r="M19">
        <v>2</v>
      </c>
      <c r="N19">
        <v>62</v>
      </c>
      <c r="Q19" t="str">
        <f t="shared" si="5"/>
        <v>[18] = {["ID"] = 1879220133; }; -- Quests in the Heathfells</v>
      </c>
      <c r="R19" s="1" t="str">
        <f>CONCATENATE(T19,U19,X19,Z19,AB19,AD19,AF19,AH19,AI19,AJ19,AK19,AL19,AM19,AN19,AO19)</f>
        <v>[18] = {["ID"] = 1879220133; ["SAVE_INDEX"] = 22; ["TYPE"] = 7; ["VXP"] = 2000; ["LP"] =  5; ["REP"] =  700; ["FACTION"] = 23; ["TIER"] = 2; ["MIN_LVL"] = "62"; ["NAME"] = { ["EN"] = "Quests in the Heathfells"; }; ["LORE"] = { ["EN"] = "Undertake quests within the Heathfells."; }; ["SUMMARY"] = { ["EN"] = "Complete 27 quests in the Heathfells"; }; };</v>
      </c>
      <c r="S19">
        <f t="shared" si="7"/>
        <v>18</v>
      </c>
      <c r="T19" t="str">
        <f>CONCATENATE(REPT(" ",2-LEN(S19)),"[",S19,"] = {")</f>
        <v>[18] = {</v>
      </c>
      <c r="U19" t="str">
        <f>IF(LEN(A19)&gt;0,CONCATENATE("[""ID""] = ",A19,"; "),"                     ")</f>
        <v xml:space="preserve">["ID"] = 1879220133; </v>
      </c>
      <c r="V19" t="str">
        <f t="shared" si="10"/>
        <v xml:space="preserve">["ID"] = 1879220133; </v>
      </c>
      <c r="W19" t="str">
        <f t="shared" si="11"/>
        <v/>
      </c>
      <c r="X19" s="1" t="str">
        <f>IF(LEN(B19)&gt;0,CONCATENATE("[""SAVE_INDEX""] = ",REPT(" ",2-LEN(B19)),B19,"; "),"")</f>
        <v xml:space="preserve">["SAVE_INDEX"] = 22; </v>
      </c>
      <c r="Y19">
        <f>VLOOKUP(D19,Type!A$2:B$14,2,FALSE)</f>
        <v>7</v>
      </c>
      <c r="Z19" t="str">
        <f>CONCATENATE("[""TYPE""] = ",REPT(" ",1-LEN(Y19)),Y19,"; ")</f>
        <v xml:space="preserve">["TYPE"] = 7; </v>
      </c>
      <c r="AA19" t="str">
        <f>TEXT(F19,0)</f>
        <v>2000</v>
      </c>
      <c r="AB19" t="str">
        <f>CONCATENATE("[""VXP""] = ",REPT(" ",4-LEN(AA19)),TEXT(AA19,"0"),"; ")</f>
        <v xml:space="preserve">["VXP"] = 2000; </v>
      </c>
      <c r="AC19" t="str">
        <f>TEXT(H19,0)</f>
        <v>5</v>
      </c>
      <c r="AD19" t="str">
        <f>CONCATENATE("[""LP""] = ",REPT(" ",2-LEN(AC19)),TEXT(AC19,"0"),"; ")</f>
        <v xml:space="preserve">["LP"] =  5; </v>
      </c>
      <c r="AE19" t="str">
        <f>TEXT(I19,0)</f>
        <v>700</v>
      </c>
      <c r="AF19" t="str">
        <f>CONCATENATE("[""REP""] = ",REPT(" ",4-LEN(AE19)),TEXT(AE19,"0"),"; ")</f>
        <v xml:space="preserve">["REP"] =  700; </v>
      </c>
      <c r="AG19">
        <f>VLOOKUP(J19,Faction!A$2:B$84,2,FALSE)</f>
        <v>23</v>
      </c>
      <c r="AH19" t="str">
        <f>CONCATENATE("[""FACTION""] = ",TEXT(AG19,"0"),"; ")</f>
        <v xml:space="preserve">["FACTION"] = 23; </v>
      </c>
      <c r="AI19" t="str">
        <f>CONCATENATE("[""TIER""] = ",TEXT(M19,"0"),"; ")</f>
        <v xml:space="preserve">["TIER"] = 2; </v>
      </c>
      <c r="AJ19" t="str">
        <f>IF(LEN(N19)&gt;0,CONCATENATE("[""MIN_LVL""] = ",REPT(" ",2-LEN(N19)),"""",N19,"""; "),"")</f>
        <v xml:space="preserve">["MIN_LVL"] = "62"; </v>
      </c>
      <c r="AK19" t="str">
        <f>CONCATENATE("[""NAME""] = { [""EN""] = """,C19,"""; }; ")</f>
        <v xml:space="preserve">["NAME"] = { ["EN"] = "Quests in the Heathfells"; }; </v>
      </c>
      <c r="AL19" t="str">
        <f>CONCATENATE("[""LORE""] = { [""EN""] = """,L19,"""; }; ")</f>
        <v xml:space="preserve">["LORE"] = { ["EN"] = "Undertake quests within the Heathfells."; }; </v>
      </c>
      <c r="AM19" t="str">
        <f>CONCATENATE("[""SUMMARY""] = { [""EN""] = """,K19,"""; }; ")</f>
        <v xml:space="preserve">["SUMMARY"] = { ["EN"] = "Complete 27 quests in the Heathfells"; }; </v>
      </c>
      <c r="AN19" t="str">
        <f>IF(LEN(G19)&gt;0,CONCATENATE("[""TITLE""] = { [""EN""] = """,G19,"""; }; "),"")</f>
        <v/>
      </c>
      <c r="AO19" t="str">
        <f t="shared" si="27"/>
        <v>};</v>
      </c>
    </row>
    <row r="20" spans="1:41" x14ac:dyDescent="0.25">
      <c r="A20">
        <v>1879220134</v>
      </c>
      <c r="B20">
        <v>23</v>
      </c>
      <c r="C20" t="s">
        <v>868</v>
      </c>
      <c r="D20" t="s">
        <v>70</v>
      </c>
      <c r="F20">
        <v>2000</v>
      </c>
      <c r="H20">
        <v>5</v>
      </c>
      <c r="I20">
        <v>700</v>
      </c>
      <c r="J20" t="s">
        <v>101</v>
      </c>
      <c r="K20" t="s">
        <v>869</v>
      </c>
      <c r="L20" t="s">
        <v>1172</v>
      </c>
      <c r="M20">
        <v>2</v>
      </c>
      <c r="N20">
        <v>62</v>
      </c>
      <c r="Q20" t="str">
        <f t="shared" si="5"/>
        <v>[19] = {["ID"] = 1879220134; }; -- Quests in the Isendale</v>
      </c>
      <c r="R20" s="1" t="str">
        <f>CONCATENATE(T20,U20,X20,Z20,AB20,AD20,AF20,AH20,AI20,AJ20,AK20,AL20,AM20,AN20,AO20)</f>
        <v>[19] = {["ID"] = 1879220134; ["SAVE_INDEX"] = 23; ["TYPE"] = 7; ["VXP"] = 2000; ["LP"] =  5; ["REP"] =  700; ["FACTION"] = 23; ["TIER"] = 2; ["MIN_LVL"] = "62"; ["NAME"] = { ["EN"] = "Quests in the Isendale"; }; ["LORE"] = { ["EN"] = "Undertake quests within the Isendale."; }; ["SUMMARY"] = { ["EN"] = "Complete 30 quests in the Isendales"; }; };</v>
      </c>
      <c r="S20">
        <f t="shared" si="7"/>
        <v>19</v>
      </c>
      <c r="T20" t="str">
        <f>CONCATENATE(REPT(" ",2-LEN(S20)),"[",S20,"] = {")</f>
        <v>[19] = {</v>
      </c>
      <c r="U20" t="str">
        <f>IF(LEN(A20)&gt;0,CONCATENATE("[""ID""] = ",A20,"; "),"                     ")</f>
        <v xml:space="preserve">["ID"] = 1879220134; </v>
      </c>
      <c r="V20" t="str">
        <f t="shared" si="10"/>
        <v xml:space="preserve">["ID"] = 1879220134; </v>
      </c>
      <c r="W20" t="str">
        <f t="shared" si="11"/>
        <v/>
      </c>
      <c r="X20" s="1" t="str">
        <f>IF(LEN(B20)&gt;0,CONCATENATE("[""SAVE_INDEX""] = ",REPT(" ",2-LEN(B20)),B20,"; "),"")</f>
        <v xml:space="preserve">["SAVE_INDEX"] = 23; </v>
      </c>
      <c r="Y20">
        <f>VLOOKUP(D20,Type!A$2:B$14,2,FALSE)</f>
        <v>7</v>
      </c>
      <c r="Z20" t="str">
        <f>CONCATENATE("[""TYPE""] = ",REPT(" ",1-LEN(Y20)),Y20,"; ")</f>
        <v xml:space="preserve">["TYPE"] = 7; </v>
      </c>
      <c r="AA20" t="str">
        <f>TEXT(F20,0)</f>
        <v>2000</v>
      </c>
      <c r="AB20" t="str">
        <f>CONCATENATE("[""VXP""] = ",REPT(" ",4-LEN(AA20)),TEXT(AA20,"0"),"; ")</f>
        <v xml:space="preserve">["VXP"] = 2000; </v>
      </c>
      <c r="AC20" t="str">
        <f>TEXT(H20,0)</f>
        <v>5</v>
      </c>
      <c r="AD20" t="str">
        <f>CONCATENATE("[""LP""] = ",REPT(" ",2-LEN(AC20)),TEXT(AC20,"0"),"; ")</f>
        <v xml:space="preserve">["LP"] =  5; </v>
      </c>
      <c r="AE20" t="str">
        <f>TEXT(I20,0)</f>
        <v>700</v>
      </c>
      <c r="AF20" t="str">
        <f>CONCATENATE("[""REP""] = ",REPT(" ",4-LEN(AE20)),TEXT(AE20,"0"),"; ")</f>
        <v xml:space="preserve">["REP"] =  700; </v>
      </c>
      <c r="AG20">
        <f>VLOOKUP(J20,Faction!A$2:B$84,2,FALSE)</f>
        <v>23</v>
      </c>
      <c r="AH20" t="str">
        <f>CONCATENATE("[""FACTION""] = ",TEXT(AG20,"0"),"; ")</f>
        <v xml:space="preserve">["FACTION"] = 23; </v>
      </c>
      <c r="AI20" t="str">
        <f>CONCATENATE("[""TIER""] = ",TEXT(M20,"0"),"; ")</f>
        <v xml:space="preserve">["TIER"] = 2; </v>
      </c>
      <c r="AJ20" t="str">
        <f>IF(LEN(N20)&gt;0,CONCATENATE("[""MIN_LVL""] = ",REPT(" ",2-LEN(N20)),"""",N20,"""; "),"")</f>
        <v xml:space="preserve">["MIN_LVL"] = "62"; </v>
      </c>
      <c r="AK20" t="str">
        <f>CONCATENATE("[""NAME""] = { [""EN""] = """,C20,"""; }; ")</f>
        <v xml:space="preserve">["NAME"] = { ["EN"] = "Quests in the Isendale"; }; </v>
      </c>
      <c r="AL20" t="str">
        <f>CONCATENATE("[""LORE""] = { [""EN""] = """,L20,"""; }; ")</f>
        <v xml:space="preserve">["LORE"] = { ["EN"] = "Undertake quests within the Isendale."; }; </v>
      </c>
      <c r="AM20" t="str">
        <f>CONCATENATE("[""SUMMARY""] = { [""EN""] = """,K20,"""; }; ")</f>
        <v xml:space="preserve">["SUMMARY"] = { ["EN"] = "Complete 30 quests in the Isendales"; }; </v>
      </c>
      <c r="AN20" t="str">
        <f>IF(LEN(G20)&gt;0,CONCATENATE("[""TITLE""] = { [""EN""] = """,G20,"""; }; "),"")</f>
        <v/>
      </c>
      <c r="AO20" t="str">
        <f t="shared" si="27"/>
        <v>};</v>
      </c>
    </row>
    <row r="21" spans="1:41" x14ac:dyDescent="0.25">
      <c r="A21">
        <v>1879220135</v>
      </c>
      <c r="B21">
        <v>20</v>
      </c>
      <c r="C21" t="s">
        <v>1176</v>
      </c>
      <c r="D21" t="s">
        <v>70</v>
      </c>
      <c r="F21">
        <v>2000</v>
      </c>
      <c r="H21">
        <v>5</v>
      </c>
      <c r="I21">
        <v>700</v>
      </c>
      <c r="J21" t="s">
        <v>101</v>
      </c>
      <c r="K21" t="s">
        <v>863</v>
      </c>
      <c r="L21" t="s">
        <v>1178</v>
      </c>
      <c r="M21">
        <v>2</v>
      </c>
      <c r="N21">
        <v>62</v>
      </c>
      <c r="Q21" t="str">
        <f t="shared" si="5"/>
        <v>[20] = {["ID"] = 1879220135; }; -- Quests in Nan Curunir</v>
      </c>
      <c r="R21" s="1" t="str">
        <f>CONCATENATE(T21,U21,X21,Z21,AB21,AD21,AF21,AH21,AI21,AJ21,AK21,AL21,AM21,AN21,AO21)</f>
        <v>[20] = {["ID"] = 1879220135; ["SAVE_INDEX"] = 20; ["TYPE"] = 7; ["VXP"] = 2000; ["LP"] =  5; ["REP"] =  700; ["FACTION"] = 23; ["TIER"] = 2; ["MIN_LVL"] = "62"; ["NAME"] = { ["EN"] = "Quests in Nan Curunir"; }; ["LORE"] = { ["EN"] = "Undertake quests within Nan Curunir."; }; ["SUMMARY"] = { ["EN"] = "Complete 27 quests in Nan Curunir"; }; };</v>
      </c>
      <c r="S21">
        <f t="shared" si="7"/>
        <v>20</v>
      </c>
      <c r="T21" t="str">
        <f>CONCATENATE(REPT(" ",2-LEN(S21)),"[",S21,"] = {")</f>
        <v>[20] = {</v>
      </c>
      <c r="U21" t="str">
        <f>IF(LEN(A21)&gt;0,CONCATENATE("[""ID""] = ",A21,"; "),"                     ")</f>
        <v xml:space="preserve">["ID"] = 1879220135; </v>
      </c>
      <c r="V21" t="str">
        <f t="shared" si="10"/>
        <v xml:space="preserve">["ID"] = 1879220135; </v>
      </c>
      <c r="W21" t="str">
        <f t="shared" si="11"/>
        <v/>
      </c>
      <c r="X21" s="1" t="str">
        <f>IF(LEN(B21)&gt;0,CONCATENATE("[""SAVE_INDEX""] = ",REPT(" ",2-LEN(B21)),B21,"; "),"")</f>
        <v xml:space="preserve">["SAVE_INDEX"] = 20; </v>
      </c>
      <c r="Y21">
        <f>VLOOKUP(D21,Type!A$2:B$14,2,FALSE)</f>
        <v>7</v>
      </c>
      <c r="Z21" t="str">
        <f>CONCATENATE("[""TYPE""] = ",REPT(" ",1-LEN(Y21)),Y21,"; ")</f>
        <v xml:space="preserve">["TYPE"] = 7; </v>
      </c>
      <c r="AA21" t="str">
        <f>TEXT(F21,0)</f>
        <v>2000</v>
      </c>
      <c r="AB21" t="str">
        <f>CONCATENATE("[""VXP""] = ",REPT(" ",4-LEN(AA21)),TEXT(AA21,"0"),"; ")</f>
        <v xml:space="preserve">["VXP"] = 2000; </v>
      </c>
      <c r="AC21" t="str">
        <f>TEXT(H21,0)</f>
        <v>5</v>
      </c>
      <c r="AD21" t="str">
        <f>CONCATENATE("[""LP""] = ",REPT(" ",2-LEN(AC21)),TEXT(AC21,"0"),"; ")</f>
        <v xml:space="preserve">["LP"] =  5; </v>
      </c>
      <c r="AE21" t="str">
        <f>TEXT(I21,0)</f>
        <v>700</v>
      </c>
      <c r="AF21" t="str">
        <f>CONCATENATE("[""REP""] = ",REPT(" ",4-LEN(AE21)),TEXT(AE21,"0"),"; ")</f>
        <v xml:space="preserve">["REP"] =  700; </v>
      </c>
      <c r="AG21">
        <f>VLOOKUP(J21,Faction!A$2:B$84,2,FALSE)</f>
        <v>23</v>
      </c>
      <c r="AH21" t="str">
        <f>CONCATENATE("[""FACTION""] = ",TEXT(AG21,"0"),"; ")</f>
        <v xml:space="preserve">["FACTION"] = 23; </v>
      </c>
      <c r="AI21" t="str">
        <f>CONCATENATE("[""TIER""] = ",TEXT(M21,"0"),"; ")</f>
        <v xml:space="preserve">["TIER"] = 2; </v>
      </c>
      <c r="AJ21" t="str">
        <f>IF(LEN(N21)&gt;0,CONCATENATE("[""MIN_LVL""] = ",REPT(" ",2-LEN(N21)),"""",N21,"""; "),"")</f>
        <v xml:space="preserve">["MIN_LVL"] = "62"; </v>
      </c>
      <c r="AK21" t="str">
        <f>CONCATENATE("[""NAME""] = { [""EN""] = """,C21,"""; }; ")</f>
        <v xml:space="preserve">["NAME"] = { ["EN"] = "Quests in Nan Curunir"; }; </v>
      </c>
      <c r="AL21" t="str">
        <f>CONCATENATE("[""LORE""] = { [""EN""] = """,L21,"""; }; ")</f>
        <v xml:space="preserve">["LORE"] = { ["EN"] = "Undertake quests within Nan Curunir."; }; </v>
      </c>
      <c r="AM21" t="str">
        <f>CONCATENATE("[""SUMMARY""] = { [""EN""] = """,K21,"""; }; ")</f>
        <v xml:space="preserve">["SUMMARY"] = { ["EN"] = "Complete 27 quests in Nan Curunir"; }; </v>
      </c>
      <c r="AN21" t="str">
        <f>IF(LEN(G21)&gt;0,CONCATENATE("[""TITLE""] = { [""EN""] = """,G21,"""; }; "),"")</f>
        <v/>
      </c>
      <c r="AO21" t="str">
        <f t="shared" si="27"/>
        <v>};</v>
      </c>
    </row>
    <row r="22" spans="1:41" x14ac:dyDescent="0.25">
      <c r="A22">
        <v>1879220136</v>
      </c>
      <c r="B22">
        <v>15</v>
      </c>
      <c r="C22" t="s">
        <v>819</v>
      </c>
      <c r="D22" t="s">
        <v>70</v>
      </c>
      <c r="F22">
        <v>2000</v>
      </c>
      <c r="H22">
        <v>5</v>
      </c>
      <c r="I22">
        <v>700</v>
      </c>
      <c r="J22" t="s">
        <v>99</v>
      </c>
      <c r="K22" t="s">
        <v>820</v>
      </c>
      <c r="L22" t="s">
        <v>1166</v>
      </c>
      <c r="M22">
        <v>2</v>
      </c>
      <c r="N22">
        <v>62</v>
      </c>
      <c r="Q22" t="str">
        <f t="shared" si="5"/>
        <v>[21] = {["ID"] = 1879220136; }; -- Quests in Pren Gwydh</v>
      </c>
      <c r="R22" s="1" t="str">
        <f t="shared" si="6"/>
        <v>[21] = {["ID"] = 1879220136; ["SAVE_INDEX"] = 15; ["TYPE"] = 7; ["VXP"] = 2000; ["LP"] =  5; ["REP"] =  700; ["FACTION"] = 21; ["TIER"] = 2; ["MIN_LVL"] = "62"; ["NAME"] = { ["EN"] = "Quests in Pren Gwydh"; }; ["LORE"] = { ["EN"] = "Undertake quests within Pren Gwydh."; }; ["SUMMARY"] = { ["EN"] = "Complete 27 quests in Pren Gwydh"; }; };</v>
      </c>
      <c r="S22">
        <f t="shared" si="7"/>
        <v>21</v>
      </c>
      <c r="T22" t="str">
        <f t="shared" si="8"/>
        <v>[21] = {</v>
      </c>
      <c r="U22" t="str">
        <f t="shared" si="9"/>
        <v xml:space="preserve">["ID"] = 1879220136; </v>
      </c>
      <c r="V22" t="str">
        <f t="shared" si="10"/>
        <v xml:space="preserve">["ID"] = 1879220136; </v>
      </c>
      <c r="W22" t="str">
        <f t="shared" si="11"/>
        <v/>
      </c>
      <c r="X22" s="1" t="str">
        <f t="shared" si="12"/>
        <v xml:space="preserve">["SAVE_INDEX"] = 15; </v>
      </c>
      <c r="Y22">
        <f>VLOOKUP(D22,Type!A$2:B$14,2,FALSE)</f>
        <v>7</v>
      </c>
      <c r="Z22" t="str">
        <f t="shared" si="13"/>
        <v xml:space="preserve">["TYPE"] = 7; </v>
      </c>
      <c r="AA22" t="str">
        <f t="shared" si="14"/>
        <v>2000</v>
      </c>
      <c r="AB22" t="str">
        <f t="shared" si="15"/>
        <v xml:space="preserve">["VXP"] = 2000; </v>
      </c>
      <c r="AC22" t="str">
        <f t="shared" si="16"/>
        <v>5</v>
      </c>
      <c r="AD22" t="str">
        <f t="shared" si="17"/>
        <v xml:space="preserve">["LP"] =  5; </v>
      </c>
      <c r="AE22" t="str">
        <f t="shared" si="18"/>
        <v>700</v>
      </c>
      <c r="AF22" t="str">
        <f t="shared" si="19"/>
        <v xml:space="preserve">["REP"] =  700; </v>
      </c>
      <c r="AG22">
        <f>VLOOKUP(J22,Faction!A$2:B$84,2,FALSE)</f>
        <v>21</v>
      </c>
      <c r="AH22" t="str">
        <f t="shared" si="20"/>
        <v xml:space="preserve">["FACTION"] = 21; </v>
      </c>
      <c r="AI22" t="str">
        <f t="shared" si="21"/>
        <v xml:space="preserve">["TIER"] = 2; </v>
      </c>
      <c r="AJ22" t="str">
        <f t="shared" si="22"/>
        <v xml:space="preserve">["MIN_LVL"] = "62"; </v>
      </c>
      <c r="AK22" t="str">
        <f t="shared" si="23"/>
        <v xml:space="preserve">["NAME"] = { ["EN"] = "Quests in Pren Gwydh"; }; </v>
      </c>
      <c r="AL22" t="str">
        <f t="shared" si="24"/>
        <v xml:space="preserve">["LORE"] = { ["EN"] = "Undertake quests within Pren Gwydh."; }; </v>
      </c>
      <c r="AM22" t="str">
        <f t="shared" si="25"/>
        <v xml:space="preserve">["SUMMARY"] = { ["EN"] = "Complete 27 quests in Pren Gwydh"; }; </v>
      </c>
      <c r="AN22" t="str">
        <f t="shared" si="26"/>
        <v/>
      </c>
      <c r="AO22" t="str">
        <f t="shared" si="27"/>
        <v>};</v>
      </c>
    </row>
    <row r="23" spans="1:41" x14ac:dyDescent="0.25">
      <c r="A23">
        <v>1879220137</v>
      </c>
      <c r="B23">
        <v>18</v>
      </c>
      <c r="C23" t="s">
        <v>825</v>
      </c>
      <c r="D23" t="s">
        <v>70</v>
      </c>
      <c r="F23">
        <v>2000</v>
      </c>
      <c r="H23">
        <v>5</v>
      </c>
      <c r="I23">
        <v>700</v>
      </c>
      <c r="J23" t="s">
        <v>99</v>
      </c>
      <c r="K23" t="s">
        <v>826</v>
      </c>
      <c r="L23" t="s">
        <v>1168</v>
      </c>
      <c r="M23">
        <v>2</v>
      </c>
      <c r="N23">
        <v>62</v>
      </c>
      <c r="Q23" t="str">
        <f t="shared" si="5"/>
        <v>[22] = {["ID"] = 1879220137; }; -- Quests in the Starkmoor</v>
      </c>
      <c r="R23" s="1" t="str">
        <f t="shared" si="6"/>
        <v>[22] = {["ID"] = 1879220137; ["SAVE_INDEX"] = 18; ["TYPE"] = 7; ["VXP"] = 2000; ["LP"] =  5; ["REP"] =  700; ["FACTION"] = 21; ["TIER"] = 2; ["MIN_LVL"] = "62"; ["NAME"] = { ["EN"] = "Quests in the Starkmoor"; }; ["LORE"] = { ["EN"] = "Undertake quests within the Starkmoor."; }; ["SUMMARY"] = { ["EN"] = "Complete 27 quests in the Starkmoor"; }; };</v>
      </c>
      <c r="S23">
        <f t="shared" si="7"/>
        <v>22</v>
      </c>
      <c r="T23" t="str">
        <f t="shared" si="8"/>
        <v>[22] = {</v>
      </c>
      <c r="U23" t="str">
        <f t="shared" si="9"/>
        <v xml:space="preserve">["ID"] = 1879220137; </v>
      </c>
      <c r="V23" t="str">
        <f t="shared" si="10"/>
        <v xml:space="preserve">["ID"] = 1879220137; </v>
      </c>
      <c r="W23" t="str">
        <f t="shared" si="11"/>
        <v/>
      </c>
      <c r="X23" s="1" t="str">
        <f t="shared" si="12"/>
        <v xml:space="preserve">["SAVE_INDEX"] = 18; </v>
      </c>
      <c r="Y23">
        <f>VLOOKUP(D23,Type!A$2:B$14,2,FALSE)</f>
        <v>7</v>
      </c>
      <c r="Z23" t="str">
        <f t="shared" si="13"/>
        <v xml:space="preserve">["TYPE"] = 7; </v>
      </c>
      <c r="AA23" t="str">
        <f t="shared" si="14"/>
        <v>2000</v>
      </c>
      <c r="AB23" t="str">
        <f t="shared" si="15"/>
        <v xml:space="preserve">["VXP"] = 2000; </v>
      </c>
      <c r="AC23" t="str">
        <f t="shared" si="16"/>
        <v>5</v>
      </c>
      <c r="AD23" t="str">
        <f t="shared" si="17"/>
        <v xml:space="preserve">["LP"] =  5; </v>
      </c>
      <c r="AE23" t="str">
        <f t="shared" si="18"/>
        <v>700</v>
      </c>
      <c r="AF23" t="str">
        <f t="shared" si="19"/>
        <v xml:space="preserve">["REP"] =  700; </v>
      </c>
      <c r="AG23">
        <f>VLOOKUP(J23,Faction!A$2:B$84,2,FALSE)</f>
        <v>21</v>
      </c>
      <c r="AH23" t="str">
        <f t="shared" si="20"/>
        <v xml:space="preserve">["FACTION"] = 21; </v>
      </c>
      <c r="AI23" t="str">
        <f t="shared" si="21"/>
        <v xml:space="preserve">["TIER"] = 2; </v>
      </c>
      <c r="AJ23" t="str">
        <f t="shared" si="22"/>
        <v xml:space="preserve">["MIN_LVL"] = "62"; </v>
      </c>
      <c r="AK23" t="str">
        <f t="shared" si="23"/>
        <v xml:space="preserve">["NAME"] = { ["EN"] = "Quests in the Starkmoor"; }; </v>
      </c>
      <c r="AL23" t="str">
        <f t="shared" si="24"/>
        <v xml:space="preserve">["LORE"] = { ["EN"] = "Undertake quests within the Starkmoor."; }; </v>
      </c>
      <c r="AM23" t="str">
        <f t="shared" si="25"/>
        <v xml:space="preserve">["SUMMARY"] = { ["EN"] = "Complete 27 quests in the Starkmoor"; }; </v>
      </c>
      <c r="AN23" t="str">
        <f t="shared" si="26"/>
        <v/>
      </c>
      <c r="AO23" t="str">
        <f t="shared" si="27"/>
        <v>};</v>
      </c>
    </row>
    <row r="24" spans="1:41" x14ac:dyDescent="0.25">
      <c r="A24">
        <v>1879220138</v>
      </c>
      <c r="B24">
        <v>19</v>
      </c>
      <c r="C24" t="s">
        <v>827</v>
      </c>
      <c r="D24" t="s">
        <v>70</v>
      </c>
      <c r="F24">
        <v>2000</v>
      </c>
      <c r="H24">
        <v>5</v>
      </c>
      <c r="I24">
        <v>700</v>
      </c>
      <c r="J24" t="s">
        <v>99</v>
      </c>
      <c r="K24" t="s">
        <v>828</v>
      </c>
      <c r="L24" t="s">
        <v>1169</v>
      </c>
      <c r="M24">
        <v>2</v>
      </c>
      <c r="N24">
        <v>62</v>
      </c>
      <c r="Q24" t="str">
        <f t="shared" si="5"/>
        <v>[23] = {["ID"] = 1879220138; }; -- Quests in Trum Dreng</v>
      </c>
      <c r="R24" s="1" t="str">
        <f t="shared" si="6"/>
        <v>[23] = {["ID"] = 1879220138; ["SAVE_INDEX"] = 19; ["TYPE"] = 7; ["VXP"] = 2000; ["LP"] =  5; ["REP"] =  700; ["FACTION"] = 21; ["TIER"] = 2; ["MIN_LVL"] = "62"; ["NAME"] = { ["EN"] = "Quests in Trum Dreng"; }; ["LORE"] = { ["EN"] = "Undertake quests within Trum Dreng."; }; ["SUMMARY"] = { ["EN"] = "Complete 32 quests in Trum Dreng"; }; };</v>
      </c>
      <c r="S24">
        <f t="shared" si="7"/>
        <v>23</v>
      </c>
      <c r="T24" t="str">
        <f t="shared" si="8"/>
        <v>[23] = {</v>
      </c>
      <c r="U24" t="str">
        <f t="shared" si="9"/>
        <v xml:space="preserve">["ID"] = 1879220138; </v>
      </c>
      <c r="V24" t="str">
        <f t="shared" si="10"/>
        <v xml:space="preserve">["ID"] = 1879220138; </v>
      </c>
      <c r="W24" t="str">
        <f t="shared" si="11"/>
        <v/>
      </c>
      <c r="X24" s="1" t="str">
        <f t="shared" si="12"/>
        <v xml:space="preserve">["SAVE_INDEX"] = 19; </v>
      </c>
      <c r="Y24">
        <f>VLOOKUP(D24,Type!A$2:B$14,2,FALSE)</f>
        <v>7</v>
      </c>
      <c r="Z24" t="str">
        <f t="shared" si="13"/>
        <v xml:space="preserve">["TYPE"] = 7; </v>
      </c>
      <c r="AA24" t="str">
        <f t="shared" si="14"/>
        <v>2000</v>
      </c>
      <c r="AB24" t="str">
        <f t="shared" si="15"/>
        <v xml:space="preserve">["VXP"] = 2000; </v>
      </c>
      <c r="AC24" t="str">
        <f t="shared" si="16"/>
        <v>5</v>
      </c>
      <c r="AD24" t="str">
        <f t="shared" si="17"/>
        <v xml:space="preserve">["LP"] =  5; </v>
      </c>
      <c r="AE24" t="str">
        <f t="shared" si="18"/>
        <v>700</v>
      </c>
      <c r="AF24" t="str">
        <f t="shared" si="19"/>
        <v xml:space="preserve">["REP"] =  700; </v>
      </c>
      <c r="AG24">
        <f>VLOOKUP(J24,Faction!A$2:B$84,2,FALSE)</f>
        <v>21</v>
      </c>
      <c r="AH24" t="str">
        <f t="shared" si="20"/>
        <v xml:space="preserve">["FACTION"] = 21; </v>
      </c>
      <c r="AI24" t="str">
        <f t="shared" si="21"/>
        <v xml:space="preserve">["TIER"] = 2; </v>
      </c>
      <c r="AJ24" t="str">
        <f t="shared" si="22"/>
        <v xml:space="preserve">["MIN_LVL"] = "62"; </v>
      </c>
      <c r="AK24" t="str">
        <f t="shared" si="23"/>
        <v xml:space="preserve">["NAME"] = { ["EN"] = "Quests in Trum Dreng"; }; </v>
      </c>
      <c r="AL24" t="str">
        <f t="shared" si="24"/>
        <v xml:space="preserve">["LORE"] = { ["EN"] = "Undertake quests within Trum Dreng."; }; </v>
      </c>
      <c r="AM24" t="str">
        <f t="shared" si="25"/>
        <v xml:space="preserve">["SUMMARY"] = { ["EN"] = "Complete 32 quests in Trum Dreng"; }; </v>
      </c>
      <c r="AN24" t="str">
        <f t="shared" si="26"/>
        <v/>
      </c>
      <c r="AO24" t="str">
        <f t="shared" si="27"/>
        <v>};</v>
      </c>
    </row>
    <row r="25" spans="1:41" x14ac:dyDescent="0.25">
      <c r="A25">
        <v>1879220338</v>
      </c>
      <c r="B25">
        <v>24</v>
      </c>
      <c r="C25" t="s">
        <v>802</v>
      </c>
      <c r="D25" t="s">
        <v>33</v>
      </c>
      <c r="F25">
        <v>2000</v>
      </c>
      <c r="G25" t="s">
        <v>803</v>
      </c>
      <c r="H25">
        <v>10</v>
      </c>
      <c r="I25">
        <v>900</v>
      </c>
      <c r="J25" t="s">
        <v>99</v>
      </c>
      <c r="K25" t="s">
        <v>804</v>
      </c>
      <c r="L25" t="s">
        <v>1173</v>
      </c>
      <c r="M25">
        <v>1</v>
      </c>
      <c r="N25">
        <v>62</v>
      </c>
      <c r="Q25" t="str">
        <f t="shared" si="5"/>
        <v>[24] = {["ID"] = 1879220338; }; -- Slayer of Dunland</v>
      </c>
      <c r="R25" s="1" t="str">
        <f t="shared" si="6"/>
        <v>[24] = {["ID"] = 1879220338; ["SAVE_INDEX"] = 24; ["TYPE"] = 4; ["VXP"] = 2000; ["LP"] = 10; ["REP"] =  900; ["FACTION"] = 21; ["TIER"] = 1; ["MIN_LVL"] = "62"; ["NAME"] = { ["EN"] = "Slayer of Dunland"; }; ["LORE"] = { ["EN"] = "There are many villainous monsters roaming Dunland, and the Free Peoples must do their part to slay them."; }; ["SUMMARY"] = { ["EN"] = "Complete all slayer deeds in Dunland"; }; ["TITLE"] = { ["EN"] = "Foe-bane of Dunland"; }; };</v>
      </c>
      <c r="S25">
        <f t="shared" si="7"/>
        <v>24</v>
      </c>
      <c r="T25" t="str">
        <f t="shared" si="8"/>
        <v>[24] = {</v>
      </c>
      <c r="U25" t="str">
        <f t="shared" si="9"/>
        <v xml:space="preserve">["ID"] = 1879220338; </v>
      </c>
      <c r="V25" t="str">
        <f t="shared" si="10"/>
        <v xml:space="preserve">["ID"] = 1879220338; </v>
      </c>
      <c r="W25" t="str">
        <f t="shared" si="11"/>
        <v/>
      </c>
      <c r="X25" s="1" t="str">
        <f t="shared" si="12"/>
        <v xml:space="preserve">["SAVE_INDEX"] = 24; </v>
      </c>
      <c r="Y25">
        <f>VLOOKUP(D25,Type!A$2:B$14,2,FALSE)</f>
        <v>4</v>
      </c>
      <c r="Z25" t="str">
        <f t="shared" si="13"/>
        <v xml:space="preserve">["TYPE"] = 4; </v>
      </c>
      <c r="AA25" t="str">
        <f t="shared" si="14"/>
        <v>2000</v>
      </c>
      <c r="AB25" t="str">
        <f t="shared" si="15"/>
        <v xml:space="preserve">["VXP"] = 2000; </v>
      </c>
      <c r="AC25" t="str">
        <f t="shared" si="16"/>
        <v>10</v>
      </c>
      <c r="AD25" t="str">
        <f t="shared" si="17"/>
        <v xml:space="preserve">["LP"] = 10; </v>
      </c>
      <c r="AE25" t="str">
        <f t="shared" si="18"/>
        <v>900</v>
      </c>
      <c r="AF25" t="str">
        <f t="shared" si="19"/>
        <v xml:space="preserve">["REP"] =  900; </v>
      </c>
      <c r="AG25">
        <f>VLOOKUP(J25,Faction!A$2:B$84,2,FALSE)</f>
        <v>21</v>
      </c>
      <c r="AH25" t="str">
        <f t="shared" si="20"/>
        <v xml:space="preserve">["FACTION"] = 21; </v>
      </c>
      <c r="AI25" t="str">
        <f t="shared" si="21"/>
        <v xml:space="preserve">["TIER"] = 1; </v>
      </c>
      <c r="AJ25" t="str">
        <f t="shared" si="22"/>
        <v xml:space="preserve">["MIN_LVL"] = "62"; </v>
      </c>
      <c r="AK25" t="str">
        <f t="shared" si="23"/>
        <v xml:space="preserve">["NAME"] = { ["EN"] = "Slayer of Dunland"; }; </v>
      </c>
      <c r="AL25" t="str">
        <f t="shared" si="24"/>
        <v xml:space="preserve">["LORE"] = { ["EN"] = "There are many villainous monsters roaming Dunland, and the Free Peoples must do their part to slay them."; }; </v>
      </c>
      <c r="AM25" t="str">
        <f t="shared" si="25"/>
        <v xml:space="preserve">["SUMMARY"] = { ["EN"] = "Complete all slayer deeds in Dunland"; }; </v>
      </c>
      <c r="AN25" t="str">
        <f t="shared" si="26"/>
        <v xml:space="preserve">["TITLE"] = { ["EN"] = "Foe-bane of Dunland"; }; </v>
      </c>
      <c r="AO25" t="str">
        <f t="shared" si="27"/>
        <v>};</v>
      </c>
    </row>
    <row r="26" spans="1:41" x14ac:dyDescent="0.25">
      <c r="A26">
        <v>1879220072</v>
      </c>
      <c r="B26">
        <v>26</v>
      </c>
      <c r="C26" t="s">
        <v>831</v>
      </c>
      <c r="D26" t="s">
        <v>33</v>
      </c>
      <c r="H26">
        <v>5</v>
      </c>
      <c r="I26">
        <v>500</v>
      </c>
      <c r="J26" t="s">
        <v>99</v>
      </c>
      <c r="K26" t="s">
        <v>832</v>
      </c>
      <c r="L26" t="s">
        <v>884</v>
      </c>
      <c r="M26">
        <v>2</v>
      </c>
      <c r="N26">
        <v>62</v>
      </c>
      <c r="Q26" t="str">
        <f t="shared" si="5"/>
        <v>[25] = {["ID"] = 1879220072; }; -- Beast-slayer</v>
      </c>
      <c r="R26" s="1" t="str">
        <f t="shared" ref="R26:R34" si="28">CONCATENATE(T26,U26,X26,Z26,AB26,AD26,AF26,AH26,AI26,AJ26,AK26,AL26,AM26,AN26,AO26)</f>
        <v>[25] = {["ID"] = 1879220072; ["SAVE_INDEX"] = 26; ["TYPE"] = 4; ["VXP"] =    0; ["LP"] =  5; ["REP"] =  500; ["FACTION"] = 21; ["TIER"] = 2; ["MIN_LVL"] = "62"; ["NAME"] = { ["EN"] = "Beast-slayer"; }; ["LORE"] = { ["EN"] = "The wild creatures of Dunland pose a great threat to the people who try to survive in these harsh lands."; }; ["SUMMARY"] = { ["EN"] = "Defeat 100 wild beasts in Dunland"; }; };</v>
      </c>
      <c r="S26">
        <f t="shared" si="7"/>
        <v>25</v>
      </c>
      <c r="T26" t="str">
        <f t="shared" ref="T26:T34" si="29">CONCATENATE(REPT(" ",2-LEN(S26)),"[",S26,"] = {")</f>
        <v>[25] = {</v>
      </c>
      <c r="U26" t="str">
        <f t="shared" ref="U26:U34" si="30">IF(LEN(A26)&gt;0,CONCATENATE("[""ID""] = ",A26,"; "),"                     ")</f>
        <v xml:space="preserve">["ID"] = 1879220072; </v>
      </c>
      <c r="V26" t="str">
        <f t="shared" si="10"/>
        <v xml:space="preserve">["ID"] = 1879220072; </v>
      </c>
      <c r="W26" t="str">
        <f t="shared" si="11"/>
        <v/>
      </c>
      <c r="X26" s="1" t="str">
        <f t="shared" si="12"/>
        <v xml:space="preserve">["SAVE_INDEX"] = 26; </v>
      </c>
      <c r="Y26">
        <f>VLOOKUP(D26,Type!A$2:B$14,2,FALSE)</f>
        <v>4</v>
      </c>
      <c r="Z26" t="str">
        <f t="shared" si="13"/>
        <v xml:space="preserve">["TYPE"] = 4; </v>
      </c>
      <c r="AA26" t="str">
        <f t="shared" ref="AA26:AA34" si="31">TEXT(F26,0)</f>
        <v>0</v>
      </c>
      <c r="AB26" t="str">
        <f t="shared" ref="AB26:AB34" si="32">CONCATENATE("[""VXP""] = ",REPT(" ",4-LEN(AA26)),TEXT(AA26,"0"),"; ")</f>
        <v xml:space="preserve">["VXP"] =    0; </v>
      </c>
      <c r="AC26" t="str">
        <f t="shared" ref="AC26:AC34" si="33">TEXT(H26,0)</f>
        <v>5</v>
      </c>
      <c r="AD26" t="str">
        <f t="shared" ref="AD26:AD34" si="34">CONCATENATE("[""LP""] = ",REPT(" ",2-LEN(AC26)),TEXT(AC26,"0"),"; ")</f>
        <v xml:space="preserve">["LP"] =  5; </v>
      </c>
      <c r="AE26" t="str">
        <f t="shared" ref="AE26:AE34" si="35">TEXT(I26,0)</f>
        <v>500</v>
      </c>
      <c r="AF26" t="str">
        <f t="shared" ref="AF26:AF34" si="36">CONCATENATE("[""REP""] = ",REPT(" ",4-LEN(AE26)),TEXT(AE26,"0"),"; ")</f>
        <v xml:space="preserve">["REP"] =  500; </v>
      </c>
      <c r="AG26">
        <f>VLOOKUP(J26,Faction!A$2:B$84,2,FALSE)</f>
        <v>21</v>
      </c>
      <c r="AH26" t="str">
        <f t="shared" ref="AH26:AH34" si="37">CONCATENATE("[""FACTION""] = ",TEXT(AG26,"0"),"; ")</f>
        <v xml:space="preserve">["FACTION"] = 21; </v>
      </c>
      <c r="AI26" t="str">
        <f t="shared" ref="AI26:AI34" si="38">CONCATENATE("[""TIER""] = ",TEXT(M26,"0"),"; ")</f>
        <v xml:space="preserve">["TIER"] = 2; </v>
      </c>
      <c r="AJ26" t="str">
        <f t="shared" si="22"/>
        <v xml:space="preserve">["MIN_LVL"] = "62"; </v>
      </c>
      <c r="AK26" t="str">
        <f t="shared" ref="AK26:AK34" si="39">CONCATENATE("[""NAME""] = { [""EN""] = """,C26,"""; }; ")</f>
        <v xml:space="preserve">["NAME"] = { ["EN"] = "Beast-slayer"; }; </v>
      </c>
      <c r="AL26" t="str">
        <f t="shared" ref="AL26:AL34" si="40">CONCATENATE("[""LORE""] = { [""EN""] = """,L26,"""; }; ")</f>
        <v xml:space="preserve">["LORE"] = { ["EN"] = "The wild creatures of Dunland pose a great threat to the people who try to survive in these harsh lands."; }; </v>
      </c>
      <c r="AM26" t="str">
        <f t="shared" ref="AM26:AM34" si="41">CONCATENATE("[""SUMMARY""] = { [""EN""] = """,K26,"""; }; ")</f>
        <v xml:space="preserve">["SUMMARY"] = { ["EN"] = "Defeat 100 wild beasts in Dunland"; }; </v>
      </c>
      <c r="AN26" t="str">
        <f t="shared" ref="AN26:AN34" si="42">IF(LEN(G26)&gt;0,CONCATENATE("[""TITLE""] = { [""EN""] = """,G26,"""; }; "),"")</f>
        <v/>
      </c>
      <c r="AO26" t="str">
        <f t="shared" si="27"/>
        <v>};</v>
      </c>
    </row>
    <row r="27" spans="1:41" x14ac:dyDescent="0.25">
      <c r="A27">
        <v>1879220077</v>
      </c>
      <c r="B27">
        <v>28</v>
      </c>
      <c r="C27" t="s">
        <v>198</v>
      </c>
      <c r="D27" t="s">
        <v>33</v>
      </c>
      <c r="H27">
        <v>5</v>
      </c>
      <c r="I27">
        <v>500</v>
      </c>
      <c r="J27" t="s">
        <v>99</v>
      </c>
      <c r="K27" t="s">
        <v>835</v>
      </c>
      <c r="L27" t="s">
        <v>885</v>
      </c>
      <c r="M27">
        <v>2</v>
      </c>
      <c r="N27">
        <v>62</v>
      </c>
      <c r="Q27" t="str">
        <f t="shared" si="5"/>
        <v>[26] = {["ID"] = 1879220077; }; -- Craban-slayer</v>
      </c>
      <c r="R27" s="1" t="str">
        <f t="shared" si="28"/>
        <v>[26] = {["ID"] = 1879220077; ["SAVE_INDEX"] = 28; ["TYPE"] = 4; ["VXP"] =    0; ["LP"] =  5; ["REP"] =  500; ["FACTION"] = 21; ["TIER"] = 2; ["MIN_LVL"] = "62"; ["NAME"] = { ["EN"] = "Craban-slayer"; }; ["LORE"] = { ["EN"] = "Spying crebain serve Saruman as loyally as Orcs and Men, bearing messages to and fro, giving Isengard an advantage in the coming war."; }; ["SUMMARY"] = { ["EN"] = "Defeat 50 Crebain in Dunland"; }; };</v>
      </c>
      <c r="S27">
        <f t="shared" si="7"/>
        <v>26</v>
      </c>
      <c r="T27" t="str">
        <f t="shared" si="29"/>
        <v>[26] = {</v>
      </c>
      <c r="U27" t="str">
        <f t="shared" si="30"/>
        <v xml:space="preserve">["ID"] = 1879220077; </v>
      </c>
      <c r="V27" t="str">
        <f t="shared" si="10"/>
        <v xml:space="preserve">["ID"] = 1879220077; </v>
      </c>
      <c r="W27" t="str">
        <f t="shared" si="11"/>
        <v/>
      </c>
      <c r="X27" s="1" t="str">
        <f t="shared" si="12"/>
        <v xml:space="preserve">["SAVE_INDEX"] = 28; </v>
      </c>
      <c r="Y27">
        <f>VLOOKUP(D27,Type!A$2:B$14,2,FALSE)</f>
        <v>4</v>
      </c>
      <c r="Z27" t="str">
        <f t="shared" si="13"/>
        <v xml:space="preserve">["TYPE"] = 4; </v>
      </c>
      <c r="AA27" t="str">
        <f t="shared" si="31"/>
        <v>0</v>
      </c>
      <c r="AB27" t="str">
        <f t="shared" si="32"/>
        <v xml:space="preserve">["VXP"] =    0; </v>
      </c>
      <c r="AC27" t="str">
        <f t="shared" si="33"/>
        <v>5</v>
      </c>
      <c r="AD27" t="str">
        <f t="shared" si="34"/>
        <v xml:space="preserve">["LP"] =  5; </v>
      </c>
      <c r="AE27" t="str">
        <f t="shared" si="35"/>
        <v>500</v>
      </c>
      <c r="AF27" t="str">
        <f t="shared" si="36"/>
        <v xml:space="preserve">["REP"] =  500; </v>
      </c>
      <c r="AG27">
        <f>VLOOKUP(J27,Faction!A$2:B$84,2,FALSE)</f>
        <v>21</v>
      </c>
      <c r="AH27" t="str">
        <f t="shared" si="37"/>
        <v xml:space="preserve">["FACTION"] = 21; </v>
      </c>
      <c r="AI27" t="str">
        <f t="shared" si="38"/>
        <v xml:space="preserve">["TIER"] = 2; </v>
      </c>
      <c r="AJ27" t="str">
        <f t="shared" si="22"/>
        <v xml:space="preserve">["MIN_LVL"] = "62"; </v>
      </c>
      <c r="AK27" t="str">
        <f t="shared" si="39"/>
        <v xml:space="preserve">["NAME"] = { ["EN"] = "Craban-slayer"; }; </v>
      </c>
      <c r="AL27" t="str">
        <f t="shared" si="40"/>
        <v xml:space="preserve">["LORE"] = { ["EN"] = "Spying crebain serve Saruman as loyally as Orcs and Men, bearing messages to and fro, giving Isengard an advantage in the coming war."; }; </v>
      </c>
      <c r="AM27" t="str">
        <f t="shared" si="41"/>
        <v xml:space="preserve">["SUMMARY"] = { ["EN"] = "Defeat 50 Crebain in Dunland"; }; </v>
      </c>
      <c r="AN27" t="str">
        <f t="shared" si="42"/>
        <v/>
      </c>
      <c r="AO27" t="str">
        <f t="shared" si="27"/>
        <v>};</v>
      </c>
    </row>
    <row r="28" spans="1:41" x14ac:dyDescent="0.25">
      <c r="A28">
        <v>1879217868</v>
      </c>
      <c r="B28">
        <v>30</v>
      </c>
      <c r="C28" t="s">
        <v>688</v>
      </c>
      <c r="D28" t="s">
        <v>33</v>
      </c>
      <c r="H28">
        <v>5</v>
      </c>
      <c r="I28">
        <v>500</v>
      </c>
      <c r="J28" t="s">
        <v>99</v>
      </c>
      <c r="K28" t="s">
        <v>837</v>
      </c>
      <c r="L28" t="s">
        <v>886</v>
      </c>
      <c r="M28">
        <v>2</v>
      </c>
      <c r="N28">
        <v>62</v>
      </c>
      <c r="Q28" t="str">
        <f t="shared" si="5"/>
        <v>[27] = {["ID"] = 1879217868; }; -- Dunlending-slayer</v>
      </c>
      <c r="R28" s="1" t="str">
        <f t="shared" si="28"/>
        <v>[27] = {["ID"] = 1879217868; ["SAVE_INDEX"] = 30; ["TYPE"] = 4; ["VXP"] =    0; ["LP"] =  5; ["REP"] =  500; ["FACTION"] = 21; ["TIER"] = 2; ["MIN_LVL"] = "62"; ["NAME"] = { ["EN"] = "Dunlending-slayer"; }; ["LORE"] = { ["EN"] = "The evil Men of Dunland exist to give a bad reputation to the folk of these lands, good and bad alike."; }; ["SUMMARY"] = { ["EN"] = "Defeat 100 Dunlendings in Dunland"; }; };</v>
      </c>
      <c r="S28">
        <f t="shared" si="7"/>
        <v>27</v>
      </c>
      <c r="T28" t="str">
        <f t="shared" si="29"/>
        <v>[27] = {</v>
      </c>
      <c r="U28" t="str">
        <f t="shared" si="30"/>
        <v xml:space="preserve">["ID"] = 1879217868; </v>
      </c>
      <c r="V28" t="str">
        <f t="shared" si="10"/>
        <v xml:space="preserve">["ID"] = 1879217868; </v>
      </c>
      <c r="W28" t="str">
        <f t="shared" si="11"/>
        <v/>
      </c>
      <c r="X28" s="1" t="str">
        <f t="shared" si="12"/>
        <v xml:space="preserve">["SAVE_INDEX"] = 30; </v>
      </c>
      <c r="Y28">
        <f>VLOOKUP(D28,Type!A$2:B$14,2,FALSE)</f>
        <v>4</v>
      </c>
      <c r="Z28" t="str">
        <f t="shared" si="13"/>
        <v xml:space="preserve">["TYPE"] = 4; </v>
      </c>
      <c r="AA28" t="str">
        <f t="shared" si="31"/>
        <v>0</v>
      </c>
      <c r="AB28" t="str">
        <f t="shared" si="32"/>
        <v xml:space="preserve">["VXP"] =    0; </v>
      </c>
      <c r="AC28" t="str">
        <f t="shared" si="33"/>
        <v>5</v>
      </c>
      <c r="AD28" t="str">
        <f t="shared" si="34"/>
        <v xml:space="preserve">["LP"] =  5; </v>
      </c>
      <c r="AE28" t="str">
        <f t="shared" si="35"/>
        <v>500</v>
      </c>
      <c r="AF28" t="str">
        <f t="shared" si="36"/>
        <v xml:space="preserve">["REP"] =  500; </v>
      </c>
      <c r="AG28">
        <f>VLOOKUP(J28,Faction!A$2:B$84,2,FALSE)</f>
        <v>21</v>
      </c>
      <c r="AH28" t="str">
        <f t="shared" si="37"/>
        <v xml:space="preserve">["FACTION"] = 21; </v>
      </c>
      <c r="AI28" t="str">
        <f t="shared" si="38"/>
        <v xml:space="preserve">["TIER"] = 2; </v>
      </c>
      <c r="AJ28" t="str">
        <f t="shared" si="22"/>
        <v xml:space="preserve">["MIN_LVL"] = "62"; </v>
      </c>
      <c r="AK28" t="str">
        <f t="shared" si="39"/>
        <v xml:space="preserve">["NAME"] = { ["EN"] = "Dunlending-slayer"; }; </v>
      </c>
      <c r="AL28" t="str">
        <f t="shared" si="40"/>
        <v xml:space="preserve">["LORE"] = { ["EN"] = "The evil Men of Dunland exist to give a bad reputation to the folk of these lands, good and bad alike."; }; </v>
      </c>
      <c r="AM28" t="str">
        <f t="shared" si="41"/>
        <v xml:space="preserve">["SUMMARY"] = { ["EN"] = "Defeat 100 Dunlendings in Dunland"; }; </v>
      </c>
      <c r="AN28" t="str">
        <f t="shared" si="42"/>
        <v/>
      </c>
      <c r="AO28" t="str">
        <f t="shared" si="27"/>
        <v>};</v>
      </c>
    </row>
    <row r="29" spans="1:41" x14ac:dyDescent="0.25">
      <c r="A29">
        <v>1879220079</v>
      </c>
      <c r="B29">
        <v>32</v>
      </c>
      <c r="C29" t="s">
        <v>37</v>
      </c>
      <c r="D29" t="s">
        <v>33</v>
      </c>
      <c r="H29">
        <v>5</v>
      </c>
      <c r="I29">
        <v>500</v>
      </c>
      <c r="J29" t="s">
        <v>99</v>
      </c>
      <c r="K29" t="s">
        <v>839</v>
      </c>
      <c r="L29" t="s">
        <v>887</v>
      </c>
      <c r="M29">
        <v>2</v>
      </c>
      <c r="N29">
        <v>62</v>
      </c>
      <c r="Q29" t="str">
        <f t="shared" si="5"/>
        <v>[28] = {["ID"] = 1879220079; }; -- Goblin-slayer</v>
      </c>
      <c r="R29" s="1" t="str">
        <f t="shared" si="28"/>
        <v>[28] = {["ID"] = 1879220079; ["SAVE_INDEX"] = 32; ["TYPE"] = 4; ["VXP"] =    0; ["LP"] =  5; ["REP"] =  500; ["FACTION"] = 21; ["TIER"] = 2; ["MIN_LVL"] = "62"; ["NAME"] = { ["EN"] = "Goblin-slayer"; }; ["LORE"] = { ["EN"] = "Wherever war and violence lash out, goblins are there to cackle while they reap the plunder from the chaos."; }; ["SUMMARY"] = { ["EN"] = "Defeat 100 Goblins in Dunland"; }; };</v>
      </c>
      <c r="S29">
        <f t="shared" si="7"/>
        <v>28</v>
      </c>
      <c r="T29" t="str">
        <f t="shared" si="29"/>
        <v>[28] = {</v>
      </c>
      <c r="U29" t="str">
        <f t="shared" si="30"/>
        <v xml:space="preserve">["ID"] = 1879220079; </v>
      </c>
      <c r="V29" t="str">
        <f t="shared" si="10"/>
        <v xml:space="preserve">["ID"] = 1879220079; </v>
      </c>
      <c r="W29" t="str">
        <f t="shared" si="11"/>
        <v/>
      </c>
      <c r="X29" s="1" t="str">
        <f t="shared" si="12"/>
        <v xml:space="preserve">["SAVE_INDEX"] = 32; </v>
      </c>
      <c r="Y29">
        <f>VLOOKUP(D29,Type!A$2:B$14,2,FALSE)</f>
        <v>4</v>
      </c>
      <c r="Z29" t="str">
        <f t="shared" si="13"/>
        <v xml:space="preserve">["TYPE"] = 4; </v>
      </c>
      <c r="AA29" t="str">
        <f t="shared" si="31"/>
        <v>0</v>
      </c>
      <c r="AB29" t="str">
        <f t="shared" si="32"/>
        <v xml:space="preserve">["VXP"] =    0; </v>
      </c>
      <c r="AC29" t="str">
        <f t="shared" si="33"/>
        <v>5</v>
      </c>
      <c r="AD29" t="str">
        <f t="shared" si="34"/>
        <v xml:space="preserve">["LP"] =  5; </v>
      </c>
      <c r="AE29" t="str">
        <f t="shared" si="35"/>
        <v>500</v>
      </c>
      <c r="AF29" t="str">
        <f t="shared" si="36"/>
        <v xml:space="preserve">["REP"] =  500; </v>
      </c>
      <c r="AG29">
        <f>VLOOKUP(J29,Faction!A$2:B$84,2,FALSE)</f>
        <v>21</v>
      </c>
      <c r="AH29" t="str">
        <f t="shared" si="37"/>
        <v xml:space="preserve">["FACTION"] = 21; </v>
      </c>
      <c r="AI29" t="str">
        <f t="shared" si="38"/>
        <v xml:space="preserve">["TIER"] = 2; </v>
      </c>
      <c r="AJ29" t="str">
        <f t="shared" si="22"/>
        <v xml:space="preserve">["MIN_LVL"] = "62"; </v>
      </c>
      <c r="AK29" t="str">
        <f t="shared" si="39"/>
        <v xml:space="preserve">["NAME"] = { ["EN"] = "Goblin-slayer"; }; </v>
      </c>
      <c r="AL29" t="str">
        <f t="shared" si="40"/>
        <v xml:space="preserve">["LORE"] = { ["EN"] = "Wherever war and violence lash out, goblins are there to cackle while they reap the plunder from the chaos."; }; </v>
      </c>
      <c r="AM29" t="str">
        <f t="shared" si="41"/>
        <v xml:space="preserve">["SUMMARY"] = { ["EN"] = "Defeat 100 Goblins in Dunland"; }; </v>
      </c>
      <c r="AN29" t="str">
        <f t="shared" si="42"/>
        <v/>
      </c>
      <c r="AO29" t="str">
        <f t="shared" si="27"/>
        <v>};</v>
      </c>
    </row>
    <row r="30" spans="1:41" x14ac:dyDescent="0.25">
      <c r="A30">
        <v>1879220074</v>
      </c>
      <c r="B30">
        <v>34</v>
      </c>
      <c r="C30" t="s">
        <v>693</v>
      </c>
      <c r="D30" t="s">
        <v>33</v>
      </c>
      <c r="H30">
        <v>5</v>
      </c>
      <c r="I30">
        <v>500</v>
      </c>
      <c r="J30" t="s">
        <v>99</v>
      </c>
      <c r="K30" t="s">
        <v>841</v>
      </c>
      <c r="L30" t="s">
        <v>1174</v>
      </c>
      <c r="M30">
        <v>2</v>
      </c>
      <c r="N30">
        <v>62</v>
      </c>
      <c r="Q30" t="str">
        <f t="shared" si="5"/>
        <v>[29] = {["ID"] = 1879220074; }; -- Half-orc Slayer</v>
      </c>
      <c r="R30" s="1" t="str">
        <f t="shared" si="28"/>
        <v>[29] = {["ID"] = 1879220074; ["SAVE_INDEX"] = 34; ["TYPE"] = 4; ["VXP"] =    0; ["LP"] =  5; ["REP"] =  500; ["FACTION"] = 21; ["TIER"] = 2; ["MIN_LVL"] = "62"; ["NAME"] = { ["EN"] = "Half-orc Slayer"; }; ["LORE"] = { ["EN"] = "The half-orcs in Dunland all hail from Isengard, where they strive to carry out Saruman's plan to oppress his neighbours."; }; ["SUMMARY"] = { ["EN"] = "Defeat 100 Half-orcs in Dunland"; }; };</v>
      </c>
      <c r="S30">
        <f t="shared" si="7"/>
        <v>29</v>
      </c>
      <c r="T30" t="str">
        <f t="shared" si="29"/>
        <v>[29] = {</v>
      </c>
      <c r="U30" t="str">
        <f t="shared" si="30"/>
        <v xml:space="preserve">["ID"] = 1879220074; </v>
      </c>
      <c r="V30" t="str">
        <f t="shared" si="10"/>
        <v xml:space="preserve">["ID"] = 1879220074; </v>
      </c>
      <c r="W30" t="str">
        <f t="shared" si="11"/>
        <v/>
      </c>
      <c r="X30" s="1" t="str">
        <f t="shared" si="12"/>
        <v xml:space="preserve">["SAVE_INDEX"] = 34; </v>
      </c>
      <c r="Y30">
        <f>VLOOKUP(D30,Type!A$2:B$14,2,FALSE)</f>
        <v>4</v>
      </c>
      <c r="Z30" t="str">
        <f t="shared" si="13"/>
        <v xml:space="preserve">["TYPE"] = 4; </v>
      </c>
      <c r="AA30" t="str">
        <f t="shared" si="31"/>
        <v>0</v>
      </c>
      <c r="AB30" t="str">
        <f t="shared" si="32"/>
        <v xml:space="preserve">["VXP"] =    0; </v>
      </c>
      <c r="AC30" t="str">
        <f t="shared" si="33"/>
        <v>5</v>
      </c>
      <c r="AD30" t="str">
        <f t="shared" si="34"/>
        <v xml:space="preserve">["LP"] =  5; </v>
      </c>
      <c r="AE30" t="str">
        <f t="shared" si="35"/>
        <v>500</v>
      </c>
      <c r="AF30" t="str">
        <f t="shared" si="36"/>
        <v xml:space="preserve">["REP"] =  500; </v>
      </c>
      <c r="AG30">
        <f>VLOOKUP(J30,Faction!A$2:B$84,2,FALSE)</f>
        <v>21</v>
      </c>
      <c r="AH30" t="str">
        <f t="shared" si="37"/>
        <v xml:space="preserve">["FACTION"] = 21; </v>
      </c>
      <c r="AI30" t="str">
        <f t="shared" si="38"/>
        <v xml:space="preserve">["TIER"] = 2; </v>
      </c>
      <c r="AJ30" t="str">
        <f t="shared" si="22"/>
        <v xml:space="preserve">["MIN_LVL"] = "62"; </v>
      </c>
      <c r="AK30" t="str">
        <f t="shared" si="39"/>
        <v xml:space="preserve">["NAME"] = { ["EN"] = "Half-orc Slayer"; }; </v>
      </c>
      <c r="AL30" t="str">
        <f t="shared" si="40"/>
        <v xml:space="preserve">["LORE"] = { ["EN"] = "The half-orcs in Dunland all hail from Isengard, where they strive to carry out Saruman's plan to oppress his neighbours."; }; </v>
      </c>
      <c r="AM30" t="str">
        <f t="shared" si="41"/>
        <v xml:space="preserve">["SUMMARY"] = { ["EN"] = "Defeat 100 Half-orcs in Dunland"; }; </v>
      </c>
      <c r="AN30" t="str">
        <f t="shared" si="42"/>
        <v/>
      </c>
      <c r="AO30" t="str">
        <f t="shared" si="27"/>
        <v>};</v>
      </c>
    </row>
    <row r="31" spans="1:41" x14ac:dyDescent="0.25">
      <c r="A31">
        <v>1879220075</v>
      </c>
      <c r="B31">
        <v>36</v>
      </c>
      <c r="C31" t="s">
        <v>204</v>
      </c>
      <c r="D31" t="s">
        <v>33</v>
      </c>
      <c r="H31">
        <v>5</v>
      </c>
      <c r="I31">
        <v>500</v>
      </c>
      <c r="J31" t="s">
        <v>99</v>
      </c>
      <c r="K31" t="s">
        <v>843</v>
      </c>
      <c r="L31" t="s">
        <v>888</v>
      </c>
      <c r="M31">
        <v>2</v>
      </c>
      <c r="N31">
        <v>62</v>
      </c>
      <c r="Q31" t="str">
        <f t="shared" si="5"/>
        <v>[30] = {["ID"] = 1879220075; }; -- Orc-slayer</v>
      </c>
      <c r="R31" s="1" t="str">
        <f t="shared" si="28"/>
        <v>[30] = {["ID"] = 1879220075; ["SAVE_INDEX"] = 36; ["TYPE"] = 4; ["VXP"] =    0; ["LP"] =  5; ["REP"] =  500; ["FACTION"] = 21; ["TIER"] = 2; ["MIN_LVL"] = "62"; ["NAME"] = { ["EN"] = "Orc-slayer"; }; ["LORE"] = { ["EN"] = "Orcs are always evil, no matter whom they serve. The Orcs of Isengard are no better than those who come from Mordor."; }; ["SUMMARY"] = { ["EN"] = "Defeat 100 Orcs in Dunland"; }; };</v>
      </c>
      <c r="S31">
        <f t="shared" si="7"/>
        <v>30</v>
      </c>
      <c r="T31" t="str">
        <f t="shared" si="29"/>
        <v>[30] = {</v>
      </c>
      <c r="U31" t="str">
        <f t="shared" si="30"/>
        <v xml:space="preserve">["ID"] = 1879220075; </v>
      </c>
      <c r="V31" t="str">
        <f t="shared" si="10"/>
        <v xml:space="preserve">["ID"] = 1879220075; </v>
      </c>
      <c r="W31" t="str">
        <f t="shared" si="11"/>
        <v/>
      </c>
      <c r="X31" s="1" t="str">
        <f t="shared" si="12"/>
        <v xml:space="preserve">["SAVE_INDEX"] = 36; </v>
      </c>
      <c r="Y31">
        <f>VLOOKUP(D31,Type!A$2:B$14,2,FALSE)</f>
        <v>4</v>
      </c>
      <c r="Z31" t="str">
        <f t="shared" si="13"/>
        <v xml:space="preserve">["TYPE"] = 4; </v>
      </c>
      <c r="AA31" t="str">
        <f t="shared" si="31"/>
        <v>0</v>
      </c>
      <c r="AB31" t="str">
        <f t="shared" si="32"/>
        <v xml:space="preserve">["VXP"] =    0; </v>
      </c>
      <c r="AC31" t="str">
        <f t="shared" si="33"/>
        <v>5</v>
      </c>
      <c r="AD31" t="str">
        <f t="shared" si="34"/>
        <v xml:space="preserve">["LP"] =  5; </v>
      </c>
      <c r="AE31" t="str">
        <f t="shared" si="35"/>
        <v>500</v>
      </c>
      <c r="AF31" t="str">
        <f t="shared" si="36"/>
        <v xml:space="preserve">["REP"] =  500; </v>
      </c>
      <c r="AG31">
        <f>VLOOKUP(J31,Faction!A$2:B$84,2,FALSE)</f>
        <v>21</v>
      </c>
      <c r="AH31" t="str">
        <f t="shared" si="37"/>
        <v xml:space="preserve">["FACTION"] = 21; </v>
      </c>
      <c r="AI31" t="str">
        <f t="shared" si="38"/>
        <v xml:space="preserve">["TIER"] = 2; </v>
      </c>
      <c r="AJ31" t="str">
        <f t="shared" si="22"/>
        <v xml:space="preserve">["MIN_LVL"] = "62"; </v>
      </c>
      <c r="AK31" t="str">
        <f t="shared" si="39"/>
        <v xml:space="preserve">["NAME"] = { ["EN"] = "Orc-slayer"; }; </v>
      </c>
      <c r="AL31" t="str">
        <f t="shared" si="40"/>
        <v xml:space="preserve">["LORE"] = { ["EN"] = "Orcs are always evil, no matter whom they serve. The Orcs of Isengard are no better than those who come from Mordor."; }; </v>
      </c>
      <c r="AM31" t="str">
        <f t="shared" si="41"/>
        <v xml:space="preserve">["SUMMARY"] = { ["EN"] = "Defeat 100 Orcs in Dunland"; }; </v>
      </c>
      <c r="AN31" t="str">
        <f t="shared" si="42"/>
        <v/>
      </c>
      <c r="AO31" t="str">
        <f t="shared" si="27"/>
        <v>};</v>
      </c>
    </row>
    <row r="32" spans="1:41" x14ac:dyDescent="0.25">
      <c r="A32">
        <v>1879220078</v>
      </c>
      <c r="B32">
        <v>38</v>
      </c>
      <c r="C32" t="s">
        <v>845</v>
      </c>
      <c r="D32" t="s">
        <v>33</v>
      </c>
      <c r="H32">
        <v>5</v>
      </c>
      <c r="I32">
        <v>500</v>
      </c>
      <c r="J32" t="s">
        <v>99</v>
      </c>
      <c r="K32" t="s">
        <v>846</v>
      </c>
      <c r="L32" t="s">
        <v>889</v>
      </c>
      <c r="M32">
        <v>2</v>
      </c>
      <c r="N32">
        <v>62</v>
      </c>
      <c r="Q32" t="str">
        <f t="shared" si="5"/>
        <v>[31] = {["ID"] = 1879220078; }; -- Slayer of the Dead</v>
      </c>
      <c r="R32" s="1" t="str">
        <f t="shared" si="28"/>
        <v>[31] = {["ID"] = 1879220078; ["SAVE_INDEX"] = 38; ["TYPE"] = 4; ["VXP"] =    0; ["LP"] =  5; ["REP"] =  500; ["FACTION"] = 21; ["TIER"] = 2; ["MIN_LVL"] = "62"; ["NAME"] = { ["EN"] = "Slayer of the Dead"; }; ["LORE"] = { ["EN"] = "It is an evil sign when the Dead wake from their long slumber to walk the earth again."; }; ["SUMMARY"] = { ["EN"] = "Defeat 100 of the Dead in Dunland"; }; };</v>
      </c>
      <c r="S32">
        <f t="shared" si="7"/>
        <v>31</v>
      </c>
      <c r="T32" t="str">
        <f t="shared" si="29"/>
        <v>[31] = {</v>
      </c>
      <c r="U32" t="str">
        <f t="shared" si="30"/>
        <v xml:space="preserve">["ID"] = 1879220078; </v>
      </c>
      <c r="V32" t="str">
        <f t="shared" si="10"/>
        <v xml:space="preserve">["ID"] = 1879220078; </v>
      </c>
      <c r="W32" t="str">
        <f t="shared" si="11"/>
        <v/>
      </c>
      <c r="X32" s="1" t="str">
        <f t="shared" si="12"/>
        <v xml:space="preserve">["SAVE_INDEX"] = 38; </v>
      </c>
      <c r="Y32">
        <f>VLOOKUP(D32,Type!A$2:B$14,2,FALSE)</f>
        <v>4</v>
      </c>
      <c r="Z32" t="str">
        <f t="shared" si="13"/>
        <v xml:space="preserve">["TYPE"] = 4; </v>
      </c>
      <c r="AA32" t="str">
        <f t="shared" si="31"/>
        <v>0</v>
      </c>
      <c r="AB32" t="str">
        <f t="shared" si="32"/>
        <v xml:space="preserve">["VXP"] =    0; </v>
      </c>
      <c r="AC32" t="str">
        <f t="shared" si="33"/>
        <v>5</v>
      </c>
      <c r="AD32" t="str">
        <f t="shared" si="34"/>
        <v xml:space="preserve">["LP"] =  5; </v>
      </c>
      <c r="AE32" t="str">
        <f t="shared" si="35"/>
        <v>500</v>
      </c>
      <c r="AF32" t="str">
        <f t="shared" si="36"/>
        <v xml:space="preserve">["REP"] =  500; </v>
      </c>
      <c r="AG32">
        <f>VLOOKUP(J32,Faction!A$2:B$84,2,FALSE)</f>
        <v>21</v>
      </c>
      <c r="AH32" t="str">
        <f t="shared" si="37"/>
        <v xml:space="preserve">["FACTION"] = 21; </v>
      </c>
      <c r="AI32" t="str">
        <f t="shared" si="38"/>
        <v xml:space="preserve">["TIER"] = 2; </v>
      </c>
      <c r="AJ32" t="str">
        <f t="shared" si="22"/>
        <v xml:space="preserve">["MIN_LVL"] = "62"; </v>
      </c>
      <c r="AK32" t="str">
        <f t="shared" si="39"/>
        <v xml:space="preserve">["NAME"] = { ["EN"] = "Slayer of the Dead"; }; </v>
      </c>
      <c r="AL32" t="str">
        <f t="shared" si="40"/>
        <v xml:space="preserve">["LORE"] = { ["EN"] = "It is an evil sign when the Dead wake from their long slumber to walk the earth again."; }; </v>
      </c>
      <c r="AM32" t="str">
        <f t="shared" si="41"/>
        <v xml:space="preserve">["SUMMARY"] = { ["EN"] = "Defeat 100 of the Dead in Dunland"; }; </v>
      </c>
      <c r="AN32" t="str">
        <f t="shared" si="42"/>
        <v/>
      </c>
      <c r="AO32" t="str">
        <f t="shared" si="27"/>
        <v>};</v>
      </c>
    </row>
    <row r="33" spans="1:41" x14ac:dyDescent="0.25">
      <c r="A33">
        <v>1879220076</v>
      </c>
      <c r="B33">
        <v>42</v>
      </c>
      <c r="C33" t="s">
        <v>214</v>
      </c>
      <c r="D33" t="s">
        <v>33</v>
      </c>
      <c r="H33">
        <v>5</v>
      </c>
      <c r="I33">
        <v>500</v>
      </c>
      <c r="J33" t="s">
        <v>99</v>
      </c>
      <c r="K33" t="s">
        <v>853</v>
      </c>
      <c r="L33" t="s">
        <v>891</v>
      </c>
      <c r="M33">
        <v>2</v>
      </c>
      <c r="N33">
        <v>62</v>
      </c>
      <c r="Q33" t="str">
        <f t="shared" si="5"/>
        <v>[32] = {["ID"] = 1879220076; }; -- Warg-slayer</v>
      </c>
      <c r="R33" s="1" t="str">
        <f>CONCATENATE(T33,U33,X33,Z33,AB33,AD33,AF33,AH33,AI33,AJ33,AK33,AL33,AM33,AN33,AO33)</f>
        <v>[32] = {["ID"] = 1879220076; ["SAVE_INDEX"] = 42; ["TYPE"] = 4; ["VXP"] =    0; ["LP"] =  5; ["REP"] =  500; ["FACTION"] = 21; ["TIER"] = 2; ["MIN_LVL"] = "62"; ["NAME"] = { ["EN"] = "Warg-slayer"; }; ["LORE"] = { ["EN"] = "Wargs hunt and howl in greater numbers as the shadows of evil stretch their dark fingers across all of Middle-earth."; }; ["SUMMARY"] = { ["EN"] = "Defeat 100 Wargs in Dunland"; }; };</v>
      </c>
      <c r="S33">
        <f t="shared" si="7"/>
        <v>32</v>
      </c>
      <c r="T33" t="str">
        <f>CONCATENATE(REPT(" ",2-LEN(S33)),"[",S33,"] = {")</f>
        <v>[32] = {</v>
      </c>
      <c r="U33" t="str">
        <f>IF(LEN(A33)&gt;0,CONCATENATE("[""ID""] = ",A33,"; "),"                     ")</f>
        <v xml:space="preserve">["ID"] = 1879220076; </v>
      </c>
      <c r="V33" t="str">
        <f t="shared" si="10"/>
        <v xml:space="preserve">["ID"] = 1879220076; </v>
      </c>
      <c r="W33" t="str">
        <f t="shared" si="11"/>
        <v/>
      </c>
      <c r="X33" s="1" t="str">
        <f>IF(LEN(B33)&gt;0,CONCATENATE("[""SAVE_INDEX""] = ",REPT(" ",2-LEN(B33)),B33,"; "),"")</f>
        <v xml:space="preserve">["SAVE_INDEX"] = 42; </v>
      </c>
      <c r="Y33">
        <f>VLOOKUP(D33,Type!A$2:B$14,2,FALSE)</f>
        <v>4</v>
      </c>
      <c r="Z33" t="str">
        <f>CONCATENATE("[""TYPE""] = ",REPT(" ",1-LEN(Y33)),Y33,"; ")</f>
        <v xml:space="preserve">["TYPE"] = 4; </v>
      </c>
      <c r="AA33" t="str">
        <f>TEXT(F33,0)</f>
        <v>0</v>
      </c>
      <c r="AB33" t="str">
        <f>CONCATENATE("[""VXP""] = ",REPT(" ",4-LEN(AA33)),TEXT(AA33,"0"),"; ")</f>
        <v xml:space="preserve">["VXP"] =    0; </v>
      </c>
      <c r="AC33" t="str">
        <f>TEXT(H33,0)</f>
        <v>5</v>
      </c>
      <c r="AD33" t="str">
        <f>CONCATENATE("[""LP""] = ",REPT(" ",2-LEN(AC33)),TEXT(AC33,"0"),"; ")</f>
        <v xml:space="preserve">["LP"] =  5; </v>
      </c>
      <c r="AE33" t="str">
        <f>TEXT(I33,0)</f>
        <v>500</v>
      </c>
      <c r="AF33" t="str">
        <f>CONCATENATE("[""REP""] = ",REPT(" ",4-LEN(AE33)),TEXT(AE33,"0"),"; ")</f>
        <v xml:space="preserve">["REP"] =  500; </v>
      </c>
      <c r="AG33">
        <f>VLOOKUP(J33,Faction!A$2:B$84,2,FALSE)</f>
        <v>21</v>
      </c>
      <c r="AH33" t="str">
        <f>CONCATENATE("[""FACTION""] = ",TEXT(AG33,"0"),"; ")</f>
        <v xml:space="preserve">["FACTION"] = 21; </v>
      </c>
      <c r="AI33" t="str">
        <f>CONCATENATE("[""TIER""] = ",TEXT(M33,"0"),"; ")</f>
        <v xml:space="preserve">["TIER"] = 2; </v>
      </c>
      <c r="AJ33" t="str">
        <f>IF(LEN(N33)&gt;0,CONCATENATE("[""MIN_LVL""] = ",REPT(" ",2-LEN(N33)),"""",N33,"""; "),"")</f>
        <v xml:space="preserve">["MIN_LVL"] = "62"; </v>
      </c>
      <c r="AK33" t="str">
        <f>CONCATENATE("[""NAME""] = { [""EN""] = """,C33,"""; }; ")</f>
        <v xml:space="preserve">["NAME"] = { ["EN"] = "Warg-slayer"; }; </v>
      </c>
      <c r="AL33" t="str">
        <f>CONCATENATE("[""LORE""] = { [""EN""] = """,L33,"""; }; ")</f>
        <v xml:space="preserve">["LORE"] = { ["EN"] = "Wargs hunt and howl in greater numbers as the shadows of evil stretch their dark fingers across all of Middle-earth."; }; </v>
      </c>
      <c r="AM33" t="str">
        <f>CONCATENATE("[""SUMMARY""] = { [""EN""] = """,K33,"""; }; ")</f>
        <v xml:space="preserve">["SUMMARY"] = { ["EN"] = "Defeat 100 Wargs in Dunland"; }; </v>
      </c>
      <c r="AN33" t="str">
        <f>IF(LEN(G33)&gt;0,CONCATENATE("[""TITLE""] = { [""EN""] = """,G33,"""; }; "),"")</f>
        <v/>
      </c>
      <c r="AO33" t="str">
        <f t="shared" si="27"/>
        <v>};</v>
      </c>
    </row>
    <row r="34" spans="1:41" x14ac:dyDescent="0.25">
      <c r="A34">
        <v>1879220073</v>
      </c>
      <c r="B34">
        <v>40</v>
      </c>
      <c r="C34" t="s">
        <v>849</v>
      </c>
      <c r="D34" t="s">
        <v>33</v>
      </c>
      <c r="H34">
        <v>5</v>
      </c>
      <c r="I34">
        <v>500</v>
      </c>
      <c r="J34" t="s">
        <v>99</v>
      </c>
      <c r="K34" t="s">
        <v>850</v>
      </c>
      <c r="L34" t="s">
        <v>890</v>
      </c>
      <c r="M34">
        <v>2</v>
      </c>
      <c r="N34">
        <v>62</v>
      </c>
      <c r="Q34" t="str">
        <f t="shared" si="5"/>
        <v>[33] = {["ID"] = 1879220073; }; -- Uruk-hai Slayer</v>
      </c>
      <c r="R34" s="1" t="str">
        <f t="shared" si="28"/>
        <v>[33] = {["ID"] = 1879220073; ["SAVE_INDEX"] = 40; ["TYPE"] = 4; ["VXP"] =    0; ["LP"] =  5; ["REP"] =  500; ["FACTION"] = 21; ["TIER"] = 2; ["MIN_LVL"] = "62"; ["NAME"] = { ["EN"] = "Uruk-hai Slayer"; }; ["LORE"] = { ["EN"] = "The mighty Uruk-hai are loyal only to Saruman. They are more clever and cruel than even the vile Orcs."; }; ["SUMMARY"] = { ["EN"] = "Defeat 100 Uruk-hai in Dunland"; }; };</v>
      </c>
      <c r="S34">
        <f t="shared" si="7"/>
        <v>33</v>
      </c>
      <c r="T34" t="str">
        <f t="shared" si="29"/>
        <v>[33] = {</v>
      </c>
      <c r="U34" t="str">
        <f t="shared" si="30"/>
        <v xml:space="preserve">["ID"] = 1879220073; </v>
      </c>
      <c r="V34" t="str">
        <f t="shared" si="10"/>
        <v xml:space="preserve">["ID"] = 1879220073; </v>
      </c>
      <c r="W34" t="str">
        <f t="shared" si="11"/>
        <v/>
      </c>
      <c r="X34" s="1" t="str">
        <f t="shared" si="12"/>
        <v xml:space="preserve">["SAVE_INDEX"] = 40; </v>
      </c>
      <c r="Y34">
        <f>VLOOKUP(D34,Type!A$2:B$14,2,FALSE)</f>
        <v>4</v>
      </c>
      <c r="Z34" t="str">
        <f t="shared" si="13"/>
        <v xml:space="preserve">["TYPE"] = 4; </v>
      </c>
      <c r="AA34" t="str">
        <f t="shared" si="31"/>
        <v>0</v>
      </c>
      <c r="AB34" t="str">
        <f t="shared" si="32"/>
        <v xml:space="preserve">["VXP"] =    0; </v>
      </c>
      <c r="AC34" t="str">
        <f t="shared" si="33"/>
        <v>5</v>
      </c>
      <c r="AD34" t="str">
        <f t="shared" si="34"/>
        <v xml:space="preserve">["LP"] =  5; </v>
      </c>
      <c r="AE34" t="str">
        <f t="shared" si="35"/>
        <v>500</v>
      </c>
      <c r="AF34" t="str">
        <f t="shared" si="36"/>
        <v xml:space="preserve">["REP"] =  500; </v>
      </c>
      <c r="AG34">
        <f>VLOOKUP(J34,Faction!A$2:B$84,2,FALSE)</f>
        <v>21</v>
      </c>
      <c r="AH34" t="str">
        <f t="shared" si="37"/>
        <v xml:space="preserve">["FACTION"] = 21; </v>
      </c>
      <c r="AI34" t="str">
        <f t="shared" si="38"/>
        <v xml:space="preserve">["TIER"] = 2; </v>
      </c>
      <c r="AJ34" t="str">
        <f t="shared" si="22"/>
        <v xml:space="preserve">["MIN_LVL"] = "62"; </v>
      </c>
      <c r="AK34" t="str">
        <f t="shared" si="39"/>
        <v xml:space="preserve">["NAME"] = { ["EN"] = "Uruk-hai Slayer"; }; </v>
      </c>
      <c r="AL34" t="str">
        <f t="shared" si="40"/>
        <v xml:space="preserve">["LORE"] = { ["EN"] = "The mighty Uruk-hai are loyal only to Saruman. They are more clever and cruel than even the vile Orcs."; }; </v>
      </c>
      <c r="AM34" t="str">
        <f t="shared" si="41"/>
        <v xml:space="preserve">["SUMMARY"] = { ["EN"] = "Defeat 100 Uruk-hai in Dunland"; }; </v>
      </c>
      <c r="AN34" t="str">
        <f t="shared" si="42"/>
        <v/>
      </c>
      <c r="AO34" t="str">
        <f t="shared" si="27"/>
        <v>};</v>
      </c>
    </row>
    <row r="35" spans="1:41" x14ac:dyDescent="0.25">
      <c r="A35">
        <v>1879220081</v>
      </c>
      <c r="B35">
        <v>25</v>
      </c>
      <c r="C35" t="s">
        <v>833</v>
      </c>
      <c r="D35" t="s">
        <v>33</v>
      </c>
      <c r="F35">
        <v>2000</v>
      </c>
      <c r="H35">
        <v>5</v>
      </c>
      <c r="I35">
        <v>700</v>
      </c>
      <c r="J35" t="s">
        <v>99</v>
      </c>
      <c r="K35" t="s">
        <v>834</v>
      </c>
      <c r="L35" t="s">
        <v>884</v>
      </c>
      <c r="M35">
        <v>0</v>
      </c>
      <c r="N35">
        <v>62</v>
      </c>
      <c r="Q35" t="str">
        <f t="shared" si="5"/>
        <v>[34] = {["ID"] = 1879220081; }; -- Beast-slayer (Advanced)</v>
      </c>
      <c r="R35" s="1" t="str">
        <f t="shared" si="6"/>
        <v>[34] = {["ID"] = 1879220081; ["SAVE_INDEX"] = 25; ["TYPE"] = 4; ["VXP"] = 2000; ["LP"] =  5; ["REP"] =  700; ["FACTION"] = 21; ["TIER"] = 0; ["MIN_LVL"] = "62"; ["NAME"] = { ["EN"] = "Beast-slayer (Advanced)"; }; ["LORE"] = { ["EN"] = "The wild creatures of Dunland pose a great threat to the people who try to survive in these harsh lands."; }; ["SUMMARY"] = { ["EN"] = "Defeat 200 wild beasts in Dunland"; }; };</v>
      </c>
      <c r="S35">
        <f t="shared" si="7"/>
        <v>34</v>
      </c>
      <c r="T35" t="str">
        <f t="shared" si="8"/>
        <v>[34] = {</v>
      </c>
      <c r="U35" t="str">
        <f t="shared" si="9"/>
        <v xml:space="preserve">["ID"] = 1879220081; </v>
      </c>
      <c r="V35" t="str">
        <f t="shared" si="10"/>
        <v xml:space="preserve">["ID"] = 1879220081; </v>
      </c>
      <c r="W35" t="str">
        <f t="shared" si="11"/>
        <v/>
      </c>
      <c r="X35" s="1" t="str">
        <f t="shared" si="12"/>
        <v xml:space="preserve">["SAVE_INDEX"] = 25; </v>
      </c>
      <c r="Y35">
        <f>VLOOKUP(D35,Type!A$2:B$14,2,FALSE)</f>
        <v>4</v>
      </c>
      <c r="Z35" t="str">
        <f t="shared" si="13"/>
        <v xml:space="preserve">["TYPE"] = 4; </v>
      </c>
      <c r="AA35" t="str">
        <f t="shared" si="14"/>
        <v>2000</v>
      </c>
      <c r="AB35" t="str">
        <f t="shared" si="15"/>
        <v xml:space="preserve">["VXP"] = 2000; </v>
      </c>
      <c r="AC35" t="str">
        <f t="shared" si="16"/>
        <v>5</v>
      </c>
      <c r="AD35" t="str">
        <f t="shared" si="17"/>
        <v xml:space="preserve">["LP"] =  5; </v>
      </c>
      <c r="AE35" t="str">
        <f t="shared" si="18"/>
        <v>700</v>
      </c>
      <c r="AF35" t="str">
        <f t="shared" si="19"/>
        <v xml:space="preserve">["REP"] =  700; </v>
      </c>
      <c r="AG35">
        <f>VLOOKUP(J35,Faction!A$2:B$84,2,FALSE)</f>
        <v>21</v>
      </c>
      <c r="AH35" t="str">
        <f t="shared" si="20"/>
        <v xml:space="preserve">["FACTION"] = 21; </v>
      </c>
      <c r="AI35" t="str">
        <f t="shared" si="21"/>
        <v xml:space="preserve">["TIER"] = 0; </v>
      </c>
      <c r="AJ35" t="str">
        <f t="shared" si="22"/>
        <v xml:space="preserve">["MIN_LVL"] = "62"; </v>
      </c>
      <c r="AK35" t="str">
        <f t="shared" si="23"/>
        <v xml:space="preserve">["NAME"] = { ["EN"] = "Beast-slayer (Advanced)"; }; </v>
      </c>
      <c r="AL35" t="str">
        <f t="shared" si="24"/>
        <v xml:space="preserve">["LORE"] = { ["EN"] = "The wild creatures of Dunland pose a great threat to the people who try to survive in these harsh lands."; }; </v>
      </c>
      <c r="AM35" t="str">
        <f t="shared" si="25"/>
        <v xml:space="preserve">["SUMMARY"] = { ["EN"] = "Defeat 200 wild beasts in Dunland"; }; </v>
      </c>
      <c r="AN35" t="str">
        <f t="shared" si="26"/>
        <v/>
      </c>
      <c r="AO35" t="str">
        <f t="shared" si="27"/>
        <v>};</v>
      </c>
    </row>
    <row r="36" spans="1:41" x14ac:dyDescent="0.25">
      <c r="A36">
        <v>1879220086</v>
      </c>
      <c r="B36">
        <v>27</v>
      </c>
      <c r="C36" t="s">
        <v>200</v>
      </c>
      <c r="D36" t="s">
        <v>33</v>
      </c>
      <c r="F36">
        <v>2000</v>
      </c>
      <c r="H36">
        <v>5</v>
      </c>
      <c r="I36">
        <v>700</v>
      </c>
      <c r="J36" t="s">
        <v>99</v>
      </c>
      <c r="K36" t="s">
        <v>836</v>
      </c>
      <c r="L36" t="s">
        <v>885</v>
      </c>
      <c r="M36">
        <v>0</v>
      </c>
      <c r="N36">
        <v>62</v>
      </c>
      <c r="Q36" t="str">
        <f t="shared" si="5"/>
        <v>[35] = {["ID"] = 1879220086; }; -- Craban-slayer (Advanced)</v>
      </c>
      <c r="R36" s="1" t="str">
        <f t="shared" si="6"/>
        <v>[35] = {["ID"] = 1879220086; ["SAVE_INDEX"] = 27; ["TYPE"] = 4; ["VXP"] = 2000; ["LP"] =  5; ["REP"] =  700; ["FACTION"] = 21; ["TIER"] = 0; ["MIN_LVL"] = "62"; ["NAME"] = { ["EN"] = "Craban-slayer (Advanced)"; }; ["LORE"] = { ["EN"] = "Spying crebain serve Saruman as loyally as Orcs and Men, bearing messages to and fro, giving Isengard an advantage in the coming war."; }; ["SUMMARY"] = { ["EN"] = "Defeat 100 Crebain in Dunland"; }; };</v>
      </c>
      <c r="S36">
        <f t="shared" si="7"/>
        <v>35</v>
      </c>
      <c r="T36" t="str">
        <f t="shared" si="8"/>
        <v>[35] = {</v>
      </c>
      <c r="U36" t="str">
        <f t="shared" si="9"/>
        <v xml:space="preserve">["ID"] = 1879220086; </v>
      </c>
      <c r="V36" t="str">
        <f t="shared" si="10"/>
        <v xml:space="preserve">["ID"] = 1879220086; </v>
      </c>
      <c r="W36" t="str">
        <f t="shared" si="11"/>
        <v/>
      </c>
      <c r="X36" s="1" t="str">
        <f t="shared" si="12"/>
        <v xml:space="preserve">["SAVE_INDEX"] = 27; </v>
      </c>
      <c r="Y36">
        <f>VLOOKUP(D36,Type!A$2:B$14,2,FALSE)</f>
        <v>4</v>
      </c>
      <c r="Z36" t="str">
        <f t="shared" si="13"/>
        <v xml:space="preserve">["TYPE"] = 4; </v>
      </c>
      <c r="AA36" t="str">
        <f t="shared" si="14"/>
        <v>2000</v>
      </c>
      <c r="AB36" t="str">
        <f t="shared" si="15"/>
        <v xml:space="preserve">["VXP"] = 2000; </v>
      </c>
      <c r="AC36" t="str">
        <f t="shared" si="16"/>
        <v>5</v>
      </c>
      <c r="AD36" t="str">
        <f t="shared" si="17"/>
        <v xml:space="preserve">["LP"] =  5; </v>
      </c>
      <c r="AE36" t="str">
        <f t="shared" si="18"/>
        <v>700</v>
      </c>
      <c r="AF36" t="str">
        <f t="shared" si="19"/>
        <v xml:space="preserve">["REP"] =  700; </v>
      </c>
      <c r="AG36">
        <f>VLOOKUP(J36,Faction!A$2:B$84,2,FALSE)</f>
        <v>21</v>
      </c>
      <c r="AH36" t="str">
        <f t="shared" si="20"/>
        <v xml:space="preserve">["FACTION"] = 21; </v>
      </c>
      <c r="AI36" t="str">
        <f t="shared" si="21"/>
        <v xml:space="preserve">["TIER"] = 0; </v>
      </c>
      <c r="AJ36" t="str">
        <f t="shared" si="22"/>
        <v xml:space="preserve">["MIN_LVL"] = "62"; </v>
      </c>
      <c r="AK36" t="str">
        <f t="shared" si="23"/>
        <v xml:space="preserve">["NAME"] = { ["EN"] = "Craban-slayer (Advanced)"; }; </v>
      </c>
      <c r="AL36" t="str">
        <f t="shared" si="24"/>
        <v xml:space="preserve">["LORE"] = { ["EN"] = "Spying crebain serve Saruman as loyally as Orcs and Men, bearing messages to and fro, giving Isengard an advantage in the coming war."; }; </v>
      </c>
      <c r="AM36" t="str">
        <f t="shared" si="25"/>
        <v xml:space="preserve">["SUMMARY"] = { ["EN"] = "Defeat 100 Crebain in Dunland"; }; </v>
      </c>
      <c r="AN36" t="str">
        <f t="shared" si="26"/>
        <v/>
      </c>
      <c r="AO36" t="str">
        <f t="shared" si="27"/>
        <v>};</v>
      </c>
    </row>
    <row r="37" spans="1:41" x14ac:dyDescent="0.25">
      <c r="A37">
        <v>1879220080</v>
      </c>
      <c r="B37">
        <v>29</v>
      </c>
      <c r="C37" t="s">
        <v>691</v>
      </c>
      <c r="D37" t="s">
        <v>33</v>
      </c>
      <c r="F37">
        <v>2000</v>
      </c>
      <c r="H37">
        <v>5</v>
      </c>
      <c r="I37">
        <v>700</v>
      </c>
      <c r="J37" t="s">
        <v>99</v>
      </c>
      <c r="K37" t="s">
        <v>838</v>
      </c>
      <c r="L37" t="s">
        <v>886</v>
      </c>
      <c r="M37">
        <v>0</v>
      </c>
      <c r="N37">
        <v>62</v>
      </c>
      <c r="Q37" t="str">
        <f t="shared" si="5"/>
        <v>[36] = {["ID"] = 1879220080; }; -- Dunlending-slayer (Advanced)</v>
      </c>
      <c r="R37" s="1" t="str">
        <f t="shared" si="6"/>
        <v>[36] = {["ID"] = 1879220080; ["SAVE_INDEX"] = 29; ["TYPE"] = 4; ["VXP"] = 2000; ["LP"] =  5; ["REP"] =  700; ["FACTION"] = 21; ["TIER"] = 0; ["MIN_LVL"] = "62"; ["NAME"] = { ["EN"] = "Dunlending-slayer (Advanced)"; }; ["LORE"] = { ["EN"] = "The evil Men of Dunland exist to give a bad reputation to the folk of these lands, good and bad alike."; }; ["SUMMARY"] = { ["EN"] = "Defeat 200 Dunlendings in Dunland"; }; };</v>
      </c>
      <c r="S37">
        <f t="shared" si="7"/>
        <v>36</v>
      </c>
      <c r="T37" t="str">
        <f t="shared" si="8"/>
        <v>[36] = {</v>
      </c>
      <c r="U37" t="str">
        <f t="shared" si="9"/>
        <v xml:space="preserve">["ID"] = 1879220080; </v>
      </c>
      <c r="V37" t="str">
        <f t="shared" si="10"/>
        <v xml:space="preserve">["ID"] = 1879220080; </v>
      </c>
      <c r="W37" t="str">
        <f t="shared" si="11"/>
        <v/>
      </c>
      <c r="X37" s="1" t="str">
        <f t="shared" si="12"/>
        <v xml:space="preserve">["SAVE_INDEX"] = 29; </v>
      </c>
      <c r="Y37">
        <f>VLOOKUP(D37,Type!A$2:B$14,2,FALSE)</f>
        <v>4</v>
      </c>
      <c r="Z37" t="str">
        <f t="shared" si="13"/>
        <v xml:space="preserve">["TYPE"] = 4; </v>
      </c>
      <c r="AA37" t="str">
        <f t="shared" si="14"/>
        <v>2000</v>
      </c>
      <c r="AB37" t="str">
        <f t="shared" si="15"/>
        <v xml:space="preserve">["VXP"] = 2000; </v>
      </c>
      <c r="AC37" t="str">
        <f t="shared" si="16"/>
        <v>5</v>
      </c>
      <c r="AD37" t="str">
        <f t="shared" si="17"/>
        <v xml:space="preserve">["LP"] =  5; </v>
      </c>
      <c r="AE37" t="str">
        <f t="shared" si="18"/>
        <v>700</v>
      </c>
      <c r="AF37" t="str">
        <f t="shared" si="19"/>
        <v xml:space="preserve">["REP"] =  700; </v>
      </c>
      <c r="AG37">
        <f>VLOOKUP(J37,Faction!A$2:B$84,2,FALSE)</f>
        <v>21</v>
      </c>
      <c r="AH37" t="str">
        <f t="shared" si="20"/>
        <v xml:space="preserve">["FACTION"] = 21; </v>
      </c>
      <c r="AI37" t="str">
        <f t="shared" si="21"/>
        <v xml:space="preserve">["TIER"] = 0; </v>
      </c>
      <c r="AJ37" t="str">
        <f t="shared" si="22"/>
        <v xml:space="preserve">["MIN_LVL"] = "62"; </v>
      </c>
      <c r="AK37" t="str">
        <f t="shared" si="23"/>
        <v xml:space="preserve">["NAME"] = { ["EN"] = "Dunlending-slayer (Advanced)"; }; </v>
      </c>
      <c r="AL37" t="str">
        <f t="shared" si="24"/>
        <v xml:space="preserve">["LORE"] = { ["EN"] = "The evil Men of Dunland exist to give a bad reputation to the folk of these lands, good and bad alike."; }; </v>
      </c>
      <c r="AM37" t="str">
        <f t="shared" si="25"/>
        <v xml:space="preserve">["SUMMARY"] = { ["EN"] = "Defeat 200 Dunlendings in Dunland"; }; </v>
      </c>
      <c r="AN37" t="str">
        <f t="shared" si="26"/>
        <v/>
      </c>
      <c r="AO37" t="str">
        <f t="shared" si="27"/>
        <v>};</v>
      </c>
    </row>
    <row r="38" spans="1:41" x14ac:dyDescent="0.25">
      <c r="A38">
        <v>1879220088</v>
      </c>
      <c r="B38">
        <v>31</v>
      </c>
      <c r="C38" t="s">
        <v>39</v>
      </c>
      <c r="D38" t="s">
        <v>33</v>
      </c>
      <c r="F38">
        <v>2000</v>
      </c>
      <c r="H38">
        <v>5</v>
      </c>
      <c r="I38">
        <v>700</v>
      </c>
      <c r="J38" t="s">
        <v>99</v>
      </c>
      <c r="K38" t="s">
        <v>840</v>
      </c>
      <c r="L38" t="s">
        <v>887</v>
      </c>
      <c r="M38">
        <v>0</v>
      </c>
      <c r="N38">
        <v>62</v>
      </c>
      <c r="Q38" t="str">
        <f t="shared" si="5"/>
        <v>[37] = {["ID"] = 1879220088; }; -- Goblin-slayer (Advanced)</v>
      </c>
      <c r="R38" s="1" t="str">
        <f t="shared" si="6"/>
        <v>[37] = {["ID"] = 1879220088; ["SAVE_INDEX"] = 31; ["TYPE"] = 4; ["VXP"] = 2000; ["LP"] =  5; ["REP"] =  700; ["FACTION"] = 21; ["TIER"] = 0; ["MIN_LVL"] = "62"; ["NAME"] = { ["EN"] = "Goblin-slayer (Advanced)"; }; ["LORE"] = { ["EN"] = "Wherever war and violence lash out, goblins are there to cackle while they reap the plunder from the chaos."; }; ["SUMMARY"] = { ["EN"] = "Defeat 200 Goblins in Dunland"; }; };</v>
      </c>
      <c r="S38">
        <f t="shared" si="7"/>
        <v>37</v>
      </c>
      <c r="T38" t="str">
        <f t="shared" si="8"/>
        <v>[37] = {</v>
      </c>
      <c r="U38" t="str">
        <f t="shared" si="9"/>
        <v xml:space="preserve">["ID"] = 1879220088; </v>
      </c>
      <c r="V38" t="str">
        <f t="shared" si="10"/>
        <v xml:space="preserve">["ID"] = 1879220088; </v>
      </c>
      <c r="W38" t="str">
        <f t="shared" si="11"/>
        <v/>
      </c>
      <c r="X38" s="1" t="str">
        <f t="shared" si="12"/>
        <v xml:space="preserve">["SAVE_INDEX"] = 31; </v>
      </c>
      <c r="Y38">
        <f>VLOOKUP(D38,Type!A$2:B$14,2,FALSE)</f>
        <v>4</v>
      </c>
      <c r="Z38" t="str">
        <f t="shared" si="13"/>
        <v xml:space="preserve">["TYPE"] = 4; </v>
      </c>
      <c r="AA38" t="str">
        <f t="shared" si="14"/>
        <v>2000</v>
      </c>
      <c r="AB38" t="str">
        <f t="shared" si="15"/>
        <v xml:space="preserve">["VXP"] = 2000; </v>
      </c>
      <c r="AC38" t="str">
        <f t="shared" si="16"/>
        <v>5</v>
      </c>
      <c r="AD38" t="str">
        <f t="shared" si="17"/>
        <v xml:space="preserve">["LP"] =  5; </v>
      </c>
      <c r="AE38" t="str">
        <f t="shared" si="18"/>
        <v>700</v>
      </c>
      <c r="AF38" t="str">
        <f t="shared" si="19"/>
        <v xml:space="preserve">["REP"] =  700; </v>
      </c>
      <c r="AG38">
        <f>VLOOKUP(J38,Faction!A$2:B$84,2,FALSE)</f>
        <v>21</v>
      </c>
      <c r="AH38" t="str">
        <f t="shared" si="20"/>
        <v xml:space="preserve">["FACTION"] = 21; </v>
      </c>
      <c r="AI38" t="str">
        <f t="shared" si="21"/>
        <v xml:space="preserve">["TIER"] = 0; </v>
      </c>
      <c r="AJ38" t="str">
        <f t="shared" si="22"/>
        <v xml:space="preserve">["MIN_LVL"] = "62"; </v>
      </c>
      <c r="AK38" t="str">
        <f t="shared" si="23"/>
        <v xml:space="preserve">["NAME"] = { ["EN"] = "Goblin-slayer (Advanced)"; }; </v>
      </c>
      <c r="AL38" t="str">
        <f t="shared" si="24"/>
        <v xml:space="preserve">["LORE"] = { ["EN"] = "Wherever war and violence lash out, goblins are there to cackle while they reap the plunder from the chaos."; }; </v>
      </c>
      <c r="AM38" t="str">
        <f t="shared" si="25"/>
        <v xml:space="preserve">["SUMMARY"] = { ["EN"] = "Defeat 200 Goblins in Dunland"; }; </v>
      </c>
      <c r="AN38" t="str">
        <f t="shared" si="26"/>
        <v/>
      </c>
      <c r="AO38" t="str">
        <f t="shared" si="27"/>
        <v>};</v>
      </c>
    </row>
    <row r="39" spans="1:41" x14ac:dyDescent="0.25">
      <c r="A39">
        <v>1879220083</v>
      </c>
      <c r="B39">
        <v>33</v>
      </c>
      <c r="C39" t="s">
        <v>695</v>
      </c>
      <c r="D39" t="s">
        <v>33</v>
      </c>
      <c r="F39">
        <v>2000</v>
      </c>
      <c r="H39">
        <v>5</v>
      </c>
      <c r="I39">
        <v>700</v>
      </c>
      <c r="J39" t="s">
        <v>99</v>
      </c>
      <c r="K39" t="s">
        <v>842</v>
      </c>
      <c r="L39" t="s">
        <v>1174</v>
      </c>
      <c r="M39">
        <v>0</v>
      </c>
      <c r="N39">
        <v>62</v>
      </c>
      <c r="Q39" t="str">
        <f t="shared" si="5"/>
        <v>[38] = {["ID"] = 1879220083; }; -- Half-orc Slayer (Advanced)</v>
      </c>
      <c r="R39" s="1" t="str">
        <f t="shared" si="6"/>
        <v>[38] = {["ID"] = 1879220083; ["SAVE_INDEX"] = 33; ["TYPE"] = 4; ["VXP"] = 2000; ["LP"] =  5; ["REP"] =  700; ["FACTION"] = 21; ["TIER"] = 0; ["MIN_LVL"] = "62"; ["NAME"] = { ["EN"] = "Half-orc Slayer (Advanced)"; }; ["LORE"] = { ["EN"] = "The half-orcs in Dunland all hail from Isengard, where they strive to carry out Saruman's plan to oppress his neighbours."; }; ["SUMMARY"] = { ["EN"] = "Defeat 200 Half-orcs in Dunland"; }; };</v>
      </c>
      <c r="S39">
        <f t="shared" si="7"/>
        <v>38</v>
      </c>
      <c r="T39" t="str">
        <f t="shared" si="8"/>
        <v>[38] = {</v>
      </c>
      <c r="U39" t="str">
        <f t="shared" si="9"/>
        <v xml:space="preserve">["ID"] = 1879220083; </v>
      </c>
      <c r="V39" t="str">
        <f t="shared" si="10"/>
        <v xml:space="preserve">["ID"] = 1879220083; </v>
      </c>
      <c r="W39" t="str">
        <f t="shared" si="11"/>
        <v/>
      </c>
      <c r="X39" s="1" t="str">
        <f t="shared" si="12"/>
        <v xml:space="preserve">["SAVE_INDEX"] = 33; </v>
      </c>
      <c r="Y39">
        <f>VLOOKUP(D39,Type!A$2:B$14,2,FALSE)</f>
        <v>4</v>
      </c>
      <c r="Z39" t="str">
        <f t="shared" si="13"/>
        <v xml:space="preserve">["TYPE"] = 4; </v>
      </c>
      <c r="AA39" t="str">
        <f t="shared" si="14"/>
        <v>2000</v>
      </c>
      <c r="AB39" t="str">
        <f t="shared" si="15"/>
        <v xml:space="preserve">["VXP"] = 2000; </v>
      </c>
      <c r="AC39" t="str">
        <f t="shared" si="16"/>
        <v>5</v>
      </c>
      <c r="AD39" t="str">
        <f t="shared" si="17"/>
        <v xml:space="preserve">["LP"] =  5; </v>
      </c>
      <c r="AE39" t="str">
        <f t="shared" si="18"/>
        <v>700</v>
      </c>
      <c r="AF39" t="str">
        <f t="shared" si="19"/>
        <v xml:space="preserve">["REP"] =  700; </v>
      </c>
      <c r="AG39">
        <f>VLOOKUP(J39,Faction!A$2:B$84,2,FALSE)</f>
        <v>21</v>
      </c>
      <c r="AH39" t="str">
        <f t="shared" si="20"/>
        <v xml:space="preserve">["FACTION"] = 21; </v>
      </c>
      <c r="AI39" t="str">
        <f t="shared" si="21"/>
        <v xml:space="preserve">["TIER"] = 0; </v>
      </c>
      <c r="AJ39" t="str">
        <f t="shared" si="22"/>
        <v xml:space="preserve">["MIN_LVL"] = "62"; </v>
      </c>
      <c r="AK39" t="str">
        <f t="shared" si="23"/>
        <v xml:space="preserve">["NAME"] = { ["EN"] = "Half-orc Slayer (Advanced)"; }; </v>
      </c>
      <c r="AL39" t="str">
        <f t="shared" si="24"/>
        <v xml:space="preserve">["LORE"] = { ["EN"] = "The half-orcs in Dunland all hail from Isengard, where they strive to carry out Saruman's plan to oppress his neighbours."; }; </v>
      </c>
      <c r="AM39" t="str">
        <f t="shared" si="25"/>
        <v xml:space="preserve">["SUMMARY"] = { ["EN"] = "Defeat 200 Half-orcs in Dunland"; }; </v>
      </c>
      <c r="AN39" t="str">
        <f t="shared" si="26"/>
        <v/>
      </c>
      <c r="AO39" t="str">
        <f t="shared" si="27"/>
        <v>};</v>
      </c>
    </row>
    <row r="40" spans="1:41" x14ac:dyDescent="0.25">
      <c r="A40">
        <v>1879220084</v>
      </c>
      <c r="B40">
        <v>35</v>
      </c>
      <c r="C40" t="s">
        <v>206</v>
      </c>
      <c r="D40" t="s">
        <v>33</v>
      </c>
      <c r="F40">
        <v>2000</v>
      </c>
      <c r="H40">
        <v>5</v>
      </c>
      <c r="I40">
        <v>700</v>
      </c>
      <c r="J40" t="s">
        <v>99</v>
      </c>
      <c r="K40" t="s">
        <v>844</v>
      </c>
      <c r="L40" t="s">
        <v>888</v>
      </c>
      <c r="M40">
        <v>0</v>
      </c>
      <c r="N40">
        <v>62</v>
      </c>
      <c r="Q40" t="str">
        <f t="shared" si="5"/>
        <v>[39] = {["ID"] = 1879220084; }; -- Orc-slayer (Advanced)</v>
      </c>
      <c r="R40" s="1" t="str">
        <f t="shared" si="6"/>
        <v>[39] = {["ID"] = 1879220084; ["SAVE_INDEX"] = 35; ["TYPE"] = 4; ["VXP"] = 2000; ["LP"] =  5; ["REP"] =  700; ["FACTION"] = 21; ["TIER"] = 0; ["MIN_LVL"] = "62"; ["NAME"] = { ["EN"] = "Orc-slayer (Advanced)"; }; ["LORE"] = { ["EN"] = "Orcs are always evil, no matter whom they serve. The Orcs of Isengard are no better than those who come from Mordor."; }; ["SUMMARY"] = { ["EN"] = "Defeat 200 Orcs in Dunland"; }; };</v>
      </c>
      <c r="S40">
        <f t="shared" si="7"/>
        <v>39</v>
      </c>
      <c r="T40" t="str">
        <f t="shared" si="8"/>
        <v>[39] = {</v>
      </c>
      <c r="U40" t="str">
        <f t="shared" si="9"/>
        <v xml:space="preserve">["ID"] = 1879220084; </v>
      </c>
      <c r="V40" t="str">
        <f t="shared" si="10"/>
        <v xml:space="preserve">["ID"] = 1879220084; </v>
      </c>
      <c r="W40" t="str">
        <f t="shared" si="11"/>
        <v/>
      </c>
      <c r="X40" s="1" t="str">
        <f t="shared" si="12"/>
        <v xml:space="preserve">["SAVE_INDEX"] = 35; </v>
      </c>
      <c r="Y40">
        <f>VLOOKUP(D40,Type!A$2:B$14,2,FALSE)</f>
        <v>4</v>
      </c>
      <c r="Z40" t="str">
        <f t="shared" si="13"/>
        <v xml:space="preserve">["TYPE"] = 4; </v>
      </c>
      <c r="AA40" t="str">
        <f t="shared" si="14"/>
        <v>2000</v>
      </c>
      <c r="AB40" t="str">
        <f t="shared" si="15"/>
        <v xml:space="preserve">["VXP"] = 2000; </v>
      </c>
      <c r="AC40" t="str">
        <f t="shared" si="16"/>
        <v>5</v>
      </c>
      <c r="AD40" t="str">
        <f t="shared" si="17"/>
        <v xml:space="preserve">["LP"] =  5; </v>
      </c>
      <c r="AE40" t="str">
        <f t="shared" si="18"/>
        <v>700</v>
      </c>
      <c r="AF40" t="str">
        <f t="shared" si="19"/>
        <v xml:space="preserve">["REP"] =  700; </v>
      </c>
      <c r="AG40">
        <f>VLOOKUP(J40,Faction!A$2:B$84,2,FALSE)</f>
        <v>21</v>
      </c>
      <c r="AH40" t="str">
        <f t="shared" si="20"/>
        <v xml:space="preserve">["FACTION"] = 21; </v>
      </c>
      <c r="AI40" t="str">
        <f t="shared" si="21"/>
        <v xml:space="preserve">["TIER"] = 0; </v>
      </c>
      <c r="AJ40" t="str">
        <f t="shared" si="22"/>
        <v xml:space="preserve">["MIN_LVL"] = "62"; </v>
      </c>
      <c r="AK40" t="str">
        <f t="shared" si="23"/>
        <v xml:space="preserve">["NAME"] = { ["EN"] = "Orc-slayer (Advanced)"; }; </v>
      </c>
      <c r="AL40" t="str">
        <f t="shared" si="24"/>
        <v xml:space="preserve">["LORE"] = { ["EN"] = "Orcs are always evil, no matter whom they serve. The Orcs of Isengard are no better than those who come from Mordor."; }; </v>
      </c>
      <c r="AM40" t="str">
        <f t="shared" si="25"/>
        <v xml:space="preserve">["SUMMARY"] = { ["EN"] = "Defeat 200 Orcs in Dunland"; }; </v>
      </c>
      <c r="AN40" t="str">
        <f t="shared" si="26"/>
        <v/>
      </c>
      <c r="AO40" t="str">
        <f t="shared" si="27"/>
        <v>};</v>
      </c>
    </row>
    <row r="41" spans="1:41" x14ac:dyDescent="0.25">
      <c r="A41">
        <v>1879220087</v>
      </c>
      <c r="B41">
        <v>37</v>
      </c>
      <c r="C41" t="s">
        <v>847</v>
      </c>
      <c r="D41" t="s">
        <v>33</v>
      </c>
      <c r="F41">
        <v>2000</v>
      </c>
      <c r="H41">
        <v>5</v>
      </c>
      <c r="I41">
        <v>700</v>
      </c>
      <c r="J41" t="s">
        <v>99</v>
      </c>
      <c r="K41" t="s">
        <v>848</v>
      </c>
      <c r="L41" t="s">
        <v>889</v>
      </c>
      <c r="M41">
        <v>0</v>
      </c>
      <c r="N41">
        <v>62</v>
      </c>
      <c r="Q41" t="str">
        <f t="shared" si="5"/>
        <v>[40] = {["ID"] = 1879220087; }; -- Slayer of the Dead (Advanced)</v>
      </c>
      <c r="R41" s="1" t="str">
        <f t="shared" si="6"/>
        <v>[40] = {["ID"] = 1879220087; ["SAVE_INDEX"] = 37; ["TYPE"] = 4; ["VXP"] = 2000; ["LP"] =  5; ["REP"] =  700; ["FACTION"] = 21; ["TIER"] = 0; ["MIN_LVL"] = "62"; ["NAME"] = { ["EN"] = "Slayer of the Dead (Advanced)"; }; ["LORE"] = { ["EN"] = "It is an evil sign when the Dead wake from their long slumber to walk the earth again."; }; ["SUMMARY"] = { ["EN"] = "Defeat 200 of the Dead in Dunland"; }; };</v>
      </c>
      <c r="S41">
        <f t="shared" si="7"/>
        <v>40</v>
      </c>
      <c r="T41" t="str">
        <f t="shared" si="8"/>
        <v>[40] = {</v>
      </c>
      <c r="U41" t="str">
        <f t="shared" si="9"/>
        <v xml:space="preserve">["ID"] = 1879220087; </v>
      </c>
      <c r="V41" t="str">
        <f t="shared" si="10"/>
        <v xml:space="preserve">["ID"] = 1879220087; </v>
      </c>
      <c r="W41" t="str">
        <f t="shared" si="11"/>
        <v/>
      </c>
      <c r="X41" s="1" t="str">
        <f t="shared" si="12"/>
        <v xml:space="preserve">["SAVE_INDEX"] = 37; </v>
      </c>
      <c r="Y41">
        <f>VLOOKUP(D41,Type!A$2:B$14,2,FALSE)</f>
        <v>4</v>
      </c>
      <c r="Z41" t="str">
        <f t="shared" si="13"/>
        <v xml:space="preserve">["TYPE"] = 4; </v>
      </c>
      <c r="AA41" t="str">
        <f t="shared" si="14"/>
        <v>2000</v>
      </c>
      <c r="AB41" t="str">
        <f t="shared" si="15"/>
        <v xml:space="preserve">["VXP"] = 2000; </v>
      </c>
      <c r="AC41" t="str">
        <f t="shared" si="16"/>
        <v>5</v>
      </c>
      <c r="AD41" t="str">
        <f t="shared" si="17"/>
        <v xml:space="preserve">["LP"] =  5; </v>
      </c>
      <c r="AE41" t="str">
        <f t="shared" si="18"/>
        <v>700</v>
      </c>
      <c r="AF41" t="str">
        <f t="shared" si="19"/>
        <v xml:space="preserve">["REP"] =  700; </v>
      </c>
      <c r="AG41">
        <f>VLOOKUP(J41,Faction!A$2:B$84,2,FALSE)</f>
        <v>21</v>
      </c>
      <c r="AH41" t="str">
        <f t="shared" si="20"/>
        <v xml:space="preserve">["FACTION"] = 21; </v>
      </c>
      <c r="AI41" t="str">
        <f t="shared" si="21"/>
        <v xml:space="preserve">["TIER"] = 0; </v>
      </c>
      <c r="AJ41" t="str">
        <f t="shared" si="22"/>
        <v xml:space="preserve">["MIN_LVL"] = "62"; </v>
      </c>
      <c r="AK41" t="str">
        <f t="shared" si="23"/>
        <v xml:space="preserve">["NAME"] = { ["EN"] = "Slayer of the Dead (Advanced)"; }; </v>
      </c>
      <c r="AL41" t="str">
        <f t="shared" si="24"/>
        <v xml:space="preserve">["LORE"] = { ["EN"] = "It is an evil sign when the Dead wake from their long slumber to walk the earth again."; }; </v>
      </c>
      <c r="AM41" t="str">
        <f t="shared" si="25"/>
        <v xml:space="preserve">["SUMMARY"] = { ["EN"] = "Defeat 200 of the Dead in Dunland"; }; </v>
      </c>
      <c r="AN41" t="str">
        <f t="shared" si="26"/>
        <v/>
      </c>
      <c r="AO41" t="str">
        <f t="shared" si="27"/>
        <v>};</v>
      </c>
    </row>
    <row r="42" spans="1:41" x14ac:dyDescent="0.25">
      <c r="A42">
        <v>1879220085</v>
      </c>
      <c r="B42">
        <v>41</v>
      </c>
      <c r="C42" t="s">
        <v>217</v>
      </c>
      <c r="D42" t="s">
        <v>33</v>
      </c>
      <c r="F42">
        <v>2000</v>
      </c>
      <c r="H42">
        <v>5</v>
      </c>
      <c r="I42">
        <v>700</v>
      </c>
      <c r="J42" t="s">
        <v>99</v>
      </c>
      <c r="K42" t="s">
        <v>854</v>
      </c>
      <c r="L42" t="s">
        <v>891</v>
      </c>
      <c r="M42">
        <v>0</v>
      </c>
      <c r="N42">
        <v>62</v>
      </c>
      <c r="Q42" t="str">
        <f t="shared" si="5"/>
        <v>[41] = {["ID"] = 1879220085; }; -- Warg-slayer (Advanced)</v>
      </c>
      <c r="R42" s="1" t="str">
        <f>CONCATENATE(T42,U42,X42,Z42,AB42,AD42,AF42,AH42,AI42,AJ42,AK42,AL42,AM42,AN42,AO42)</f>
        <v>[41] = {["ID"] = 1879220085; ["SAVE_INDEX"] = 41; ["TYPE"] = 4; ["VXP"] = 2000; ["LP"] =  5; ["REP"] =  700; ["FACTION"] = 21; ["TIER"] = 0; ["MIN_LVL"] = "62"; ["NAME"] = { ["EN"] = "Warg-slayer (Advanced)"; }; ["LORE"] = { ["EN"] = "Wargs hunt and howl in greater numbers as the shadows of evil stretch their dark fingers across all of Middle-earth."; }; ["SUMMARY"] = { ["EN"] = "Defeat 200 Wargs in Dunland"; }; };</v>
      </c>
      <c r="S42">
        <f t="shared" si="7"/>
        <v>41</v>
      </c>
      <c r="T42" t="str">
        <f>CONCATENATE(REPT(" ",2-LEN(S42)),"[",S42,"] = {")</f>
        <v>[41] = {</v>
      </c>
      <c r="U42" t="str">
        <f>IF(LEN(A42)&gt;0,CONCATENATE("[""ID""] = ",A42,"; "),"                     ")</f>
        <v xml:space="preserve">["ID"] = 1879220085; </v>
      </c>
      <c r="V42" t="str">
        <f t="shared" si="10"/>
        <v xml:space="preserve">["ID"] = 1879220085; </v>
      </c>
      <c r="W42" t="str">
        <f t="shared" si="11"/>
        <v/>
      </c>
      <c r="X42" s="1" t="str">
        <f>IF(LEN(B42)&gt;0,CONCATENATE("[""SAVE_INDEX""] = ",REPT(" ",2-LEN(B42)),B42,"; "),"")</f>
        <v xml:space="preserve">["SAVE_INDEX"] = 41; </v>
      </c>
      <c r="Y42">
        <f>VLOOKUP(D42,Type!A$2:B$14,2,FALSE)</f>
        <v>4</v>
      </c>
      <c r="Z42" t="str">
        <f>CONCATENATE("[""TYPE""] = ",REPT(" ",1-LEN(Y42)),Y42,"; ")</f>
        <v xml:space="preserve">["TYPE"] = 4; </v>
      </c>
      <c r="AA42" t="str">
        <f>TEXT(F42,0)</f>
        <v>2000</v>
      </c>
      <c r="AB42" t="str">
        <f>CONCATENATE("[""VXP""] = ",REPT(" ",4-LEN(AA42)),TEXT(AA42,"0"),"; ")</f>
        <v xml:space="preserve">["VXP"] = 2000; </v>
      </c>
      <c r="AC42" t="str">
        <f>TEXT(H42,0)</f>
        <v>5</v>
      </c>
      <c r="AD42" t="str">
        <f>CONCATENATE("[""LP""] = ",REPT(" ",2-LEN(AC42)),TEXT(AC42,"0"),"; ")</f>
        <v xml:space="preserve">["LP"] =  5; </v>
      </c>
      <c r="AE42" t="str">
        <f>TEXT(I42,0)</f>
        <v>700</v>
      </c>
      <c r="AF42" t="str">
        <f>CONCATENATE("[""REP""] = ",REPT(" ",4-LEN(AE42)),TEXT(AE42,"0"),"; ")</f>
        <v xml:space="preserve">["REP"] =  700; </v>
      </c>
      <c r="AG42">
        <f>VLOOKUP(J42,Faction!A$2:B$84,2,FALSE)</f>
        <v>21</v>
      </c>
      <c r="AH42" t="str">
        <f>CONCATENATE("[""FACTION""] = ",TEXT(AG42,"0"),"; ")</f>
        <v xml:space="preserve">["FACTION"] = 21; </v>
      </c>
      <c r="AI42" t="str">
        <f>CONCATENATE("[""TIER""] = ",TEXT(M42,"0"),"; ")</f>
        <v xml:space="preserve">["TIER"] = 0; </v>
      </c>
      <c r="AJ42" t="str">
        <f>IF(LEN(N42)&gt;0,CONCATENATE("[""MIN_LVL""] = ",REPT(" ",2-LEN(N42)),"""",N42,"""; "),"")</f>
        <v xml:space="preserve">["MIN_LVL"] = "62"; </v>
      </c>
      <c r="AK42" t="str">
        <f>CONCATENATE("[""NAME""] = { [""EN""] = """,C42,"""; }; ")</f>
        <v xml:space="preserve">["NAME"] = { ["EN"] = "Warg-slayer (Advanced)"; }; </v>
      </c>
      <c r="AL42" t="str">
        <f>CONCATENATE("[""LORE""] = { [""EN""] = """,L42,"""; }; ")</f>
        <v xml:space="preserve">["LORE"] = { ["EN"] = "Wargs hunt and howl in greater numbers as the shadows of evil stretch their dark fingers across all of Middle-earth."; }; </v>
      </c>
      <c r="AM42" t="str">
        <f>CONCATENATE("[""SUMMARY""] = { [""EN""] = """,K42,"""; }; ")</f>
        <v xml:space="preserve">["SUMMARY"] = { ["EN"] = "Defeat 200 Wargs in Dunland"; }; </v>
      </c>
      <c r="AN42" t="str">
        <f>IF(LEN(G42)&gt;0,CONCATENATE("[""TITLE""] = { [""EN""] = """,G42,"""; }; "),"")</f>
        <v/>
      </c>
      <c r="AO42" t="str">
        <f t="shared" si="27"/>
        <v>};</v>
      </c>
    </row>
    <row r="43" spans="1:41" x14ac:dyDescent="0.25">
      <c r="A43">
        <v>1879220082</v>
      </c>
      <c r="B43">
        <v>39</v>
      </c>
      <c r="C43" t="s">
        <v>851</v>
      </c>
      <c r="D43" t="s">
        <v>33</v>
      </c>
      <c r="F43">
        <v>2000</v>
      </c>
      <c r="H43">
        <v>5</v>
      </c>
      <c r="I43">
        <v>700</v>
      </c>
      <c r="J43" t="s">
        <v>99</v>
      </c>
      <c r="K43" t="s">
        <v>852</v>
      </c>
      <c r="L43" t="s">
        <v>890</v>
      </c>
      <c r="M43">
        <v>0</v>
      </c>
      <c r="N43">
        <v>62</v>
      </c>
      <c r="Q43" t="str">
        <f t="shared" si="5"/>
        <v>[42] = {["ID"] = 1879220082; }; -- Uruk-hai Slayer (Advanced)</v>
      </c>
      <c r="R43" s="1" t="str">
        <f t="shared" si="6"/>
        <v>[42] = {["ID"] = 1879220082; ["SAVE_INDEX"] = 39; ["TYPE"] = 4; ["VXP"] = 2000; ["LP"] =  5; ["REP"] =  700; ["FACTION"] = 21; ["TIER"] = 0; ["MIN_LVL"] = "62"; ["NAME"] = { ["EN"] = "Uruk-hai Slayer (Advanced)"; }; ["LORE"] = { ["EN"] = "The mighty Uruk-hai are loyal only to Saruman. They are more clever and cruel than even the vile Orcs."; }; ["SUMMARY"] = { ["EN"] = "Defeat 200 Uruk-hai in Dunland"; }; };</v>
      </c>
      <c r="S43">
        <f t="shared" si="7"/>
        <v>42</v>
      </c>
      <c r="T43" t="str">
        <f t="shared" si="8"/>
        <v>[42] = {</v>
      </c>
      <c r="U43" t="str">
        <f t="shared" si="9"/>
        <v xml:space="preserve">["ID"] = 1879220082; </v>
      </c>
      <c r="V43" t="str">
        <f t="shared" si="10"/>
        <v xml:space="preserve">["ID"] = 1879220082; </v>
      </c>
      <c r="W43" t="str">
        <f t="shared" si="11"/>
        <v/>
      </c>
      <c r="X43" s="1" t="str">
        <f t="shared" si="12"/>
        <v xml:space="preserve">["SAVE_INDEX"] = 39; </v>
      </c>
      <c r="Y43">
        <f>VLOOKUP(D43,Type!A$2:B$14,2,FALSE)</f>
        <v>4</v>
      </c>
      <c r="Z43" t="str">
        <f t="shared" si="13"/>
        <v xml:space="preserve">["TYPE"] = 4; </v>
      </c>
      <c r="AA43" t="str">
        <f t="shared" si="14"/>
        <v>2000</v>
      </c>
      <c r="AB43" t="str">
        <f t="shared" si="15"/>
        <v xml:space="preserve">["VXP"] = 2000; </v>
      </c>
      <c r="AC43" t="str">
        <f t="shared" si="16"/>
        <v>5</v>
      </c>
      <c r="AD43" t="str">
        <f t="shared" si="17"/>
        <v xml:space="preserve">["LP"] =  5; </v>
      </c>
      <c r="AE43" t="str">
        <f t="shared" si="18"/>
        <v>700</v>
      </c>
      <c r="AF43" t="str">
        <f t="shared" si="19"/>
        <v xml:space="preserve">["REP"] =  700; </v>
      </c>
      <c r="AG43">
        <f>VLOOKUP(J43,Faction!A$2:B$84,2,FALSE)</f>
        <v>21</v>
      </c>
      <c r="AH43" t="str">
        <f t="shared" si="20"/>
        <v xml:space="preserve">["FACTION"] = 21; </v>
      </c>
      <c r="AI43" t="str">
        <f t="shared" si="21"/>
        <v xml:space="preserve">["TIER"] = 0; </v>
      </c>
      <c r="AJ43" t="str">
        <f t="shared" si="22"/>
        <v xml:space="preserve">["MIN_LVL"] = "62"; </v>
      </c>
      <c r="AK43" t="str">
        <f t="shared" si="23"/>
        <v xml:space="preserve">["NAME"] = { ["EN"] = "Uruk-hai Slayer (Advanced)"; }; </v>
      </c>
      <c r="AL43" t="str">
        <f t="shared" si="24"/>
        <v xml:space="preserve">["LORE"] = { ["EN"] = "The mighty Uruk-hai are loyal only to Saruman. They are more clever and cruel than even the vile Orcs."; }; </v>
      </c>
      <c r="AM43" t="str">
        <f t="shared" si="25"/>
        <v xml:space="preserve">["SUMMARY"] = { ["EN"] = "Defeat 200 Uruk-hai in Dunland"; }; </v>
      </c>
      <c r="AN43" t="str">
        <f t="shared" si="26"/>
        <v/>
      </c>
      <c r="AO43" t="str">
        <f t="shared" si="27"/>
        <v>};</v>
      </c>
    </row>
    <row r="44" spans="1:41" x14ac:dyDescent="0.25">
      <c r="A44">
        <v>1879233729</v>
      </c>
      <c r="B44">
        <v>43</v>
      </c>
      <c r="C44" t="s">
        <v>829</v>
      </c>
      <c r="D44" t="s">
        <v>70</v>
      </c>
      <c r="F44">
        <v>2000</v>
      </c>
      <c r="H44">
        <v>5</v>
      </c>
      <c r="I44">
        <v>700</v>
      </c>
      <c r="J44" t="s">
        <v>99</v>
      </c>
      <c r="K44" t="s">
        <v>830</v>
      </c>
      <c r="L44" t="s">
        <v>1179</v>
      </c>
      <c r="M44">
        <v>0</v>
      </c>
      <c r="N44">
        <v>62</v>
      </c>
      <c r="Q44" t="str">
        <f t="shared" si="5"/>
        <v>[43] = {["ID"] = 1879233729; }; -- Tracking an Old Goat</v>
      </c>
      <c r="R44" s="1" t="str">
        <f t="shared" si="6"/>
        <v>[43] = {["ID"] = 1879233729; ["SAVE_INDEX"] = 43; ["TYPE"] = 7; ["VXP"] = 2000; ["LP"] =  5; ["REP"] =  700; ["FACTION"] = 21; ["TIER"] = 0; ["MIN_LVL"] = "62"; ["NAME"] = { ["EN"] = "Tracking an Old Goat"; }; ["LORE"] = { ["EN"] = "Saeradan, Amlan, and Andreg are searching the Gravenwood for clues to the whereabouts of the Old Woman of the Mountain. Help Andreg deal with the threats of the South Gravenwood."; }; ["SUMMARY"] = { ["EN"] = "Complete all quests for Tracking an Old Goat"; }; };</v>
      </c>
      <c r="S44">
        <f t="shared" si="7"/>
        <v>43</v>
      </c>
      <c r="T44" t="str">
        <f t="shared" si="8"/>
        <v>[43] = {</v>
      </c>
      <c r="U44" t="str">
        <f t="shared" si="9"/>
        <v xml:space="preserve">["ID"] = 1879233729; </v>
      </c>
      <c r="V44" t="str">
        <f t="shared" si="10"/>
        <v xml:space="preserve">["ID"] = 1879233729; </v>
      </c>
      <c r="W44" t="str">
        <f t="shared" si="11"/>
        <v/>
      </c>
      <c r="X44" s="1" t="str">
        <f t="shared" si="12"/>
        <v xml:space="preserve">["SAVE_INDEX"] = 43; </v>
      </c>
      <c r="Y44">
        <f>VLOOKUP(D44,Type!A$2:B$14,2,FALSE)</f>
        <v>7</v>
      </c>
      <c r="Z44" t="str">
        <f t="shared" si="13"/>
        <v xml:space="preserve">["TYPE"] = 7; </v>
      </c>
      <c r="AA44" t="str">
        <f t="shared" si="14"/>
        <v>2000</v>
      </c>
      <c r="AB44" t="str">
        <f t="shared" si="15"/>
        <v xml:space="preserve">["VXP"] = 2000; </v>
      </c>
      <c r="AC44" t="str">
        <f t="shared" si="16"/>
        <v>5</v>
      </c>
      <c r="AD44" t="str">
        <f t="shared" si="17"/>
        <v xml:space="preserve">["LP"] =  5; </v>
      </c>
      <c r="AE44" t="str">
        <f t="shared" si="18"/>
        <v>700</v>
      </c>
      <c r="AF44" t="str">
        <f t="shared" si="19"/>
        <v xml:space="preserve">["REP"] =  700; </v>
      </c>
      <c r="AG44">
        <f>VLOOKUP(J44,Faction!A$2:B$84,2,FALSE)</f>
        <v>21</v>
      </c>
      <c r="AH44" t="str">
        <f t="shared" si="20"/>
        <v xml:space="preserve">["FACTION"] = 21; </v>
      </c>
      <c r="AI44" t="str">
        <f t="shared" si="21"/>
        <v xml:space="preserve">["TIER"] = 0; </v>
      </c>
      <c r="AJ44" t="str">
        <f t="shared" si="22"/>
        <v xml:space="preserve">["MIN_LVL"] = "62"; </v>
      </c>
      <c r="AK44" t="str">
        <f t="shared" si="23"/>
        <v xml:space="preserve">["NAME"] = { ["EN"] = "Tracking an Old Goat"; }; </v>
      </c>
      <c r="AL44" t="str">
        <f t="shared" si="24"/>
        <v xml:space="preserve">["LORE"] = { ["EN"] = "Saeradan, Amlan, and Andreg are searching the Gravenwood for clues to the whereabouts of the Old Woman of the Mountain. Help Andreg deal with the threats of the South Gravenwood."; }; </v>
      </c>
      <c r="AM44" t="str">
        <f t="shared" si="25"/>
        <v xml:space="preserve">["SUMMARY"] = { ["EN"] = "Complete all quests for Tracking an Old Goat"; }; </v>
      </c>
      <c r="AN44" t="str">
        <f t="shared" si="26"/>
        <v/>
      </c>
      <c r="AO44" t="str">
        <f t="shared" si="27"/>
        <v>};</v>
      </c>
    </row>
    <row r="45" spans="1:41" x14ac:dyDescent="0.25">
      <c r="A45">
        <v>1879221718</v>
      </c>
      <c r="B45">
        <v>44</v>
      </c>
      <c r="C45" t="s">
        <v>873</v>
      </c>
      <c r="D45" t="s">
        <v>33</v>
      </c>
      <c r="G45" t="s">
        <v>874</v>
      </c>
      <c r="H45">
        <v>5</v>
      </c>
      <c r="I45">
        <v>1200</v>
      </c>
      <c r="J45" t="s">
        <v>101</v>
      </c>
      <c r="K45" t="s">
        <v>1262</v>
      </c>
      <c r="L45" t="s">
        <v>897</v>
      </c>
      <c r="M45">
        <v>0</v>
      </c>
      <c r="N45">
        <v>73</v>
      </c>
      <c r="Q45" t="str">
        <f t="shared" si="5"/>
        <v>[44] = {["ID"] = 1879221718; }; -- The Gatekeepers of Isengard</v>
      </c>
      <c r="R45" s="1" t="str">
        <f t="shared" si="6"/>
        <v>[44] = {["ID"] = 1879221718; ["SAVE_INDEX"] = 44; ["TYPE"] = 4; ["VXP"] =    0; ["LP"] =  5; ["REP"] = 1200; ["FACTION"] = 23; ["TIER"] = 0; ["MIN_LVL"] = "73"; ["NAME"] = { ["EN"] = "The Gatekeepers of Isengard"; }; ["LORE"] = { ["EN"] = "Saruman has placed two of his most powerful servants to watch the gates of Isengard and destroy any who approach unannounced."; }; ["SUMMARY"] = { ["EN"] = "Defeat Ufdrágh and Barashal"; }; ["TITLE"] = { ["EN"] = "Gatecrasher"; }; };</v>
      </c>
      <c r="S45">
        <f t="shared" si="7"/>
        <v>44</v>
      </c>
      <c r="T45" t="str">
        <f t="shared" si="8"/>
        <v>[44] = {</v>
      </c>
      <c r="U45" t="str">
        <f t="shared" si="9"/>
        <v xml:space="preserve">["ID"] = 1879221718; </v>
      </c>
      <c r="V45" t="str">
        <f t="shared" si="10"/>
        <v xml:space="preserve">["ID"] = 1879221718; </v>
      </c>
      <c r="W45" t="str">
        <f t="shared" si="11"/>
        <v/>
      </c>
      <c r="X45" s="1" t="str">
        <f t="shared" si="12"/>
        <v xml:space="preserve">["SAVE_INDEX"] = 44; </v>
      </c>
      <c r="Y45">
        <f>VLOOKUP(D45,Type!A$2:B$14,2,FALSE)</f>
        <v>4</v>
      </c>
      <c r="Z45" t="str">
        <f t="shared" si="13"/>
        <v xml:space="preserve">["TYPE"] = 4; </v>
      </c>
      <c r="AA45" t="str">
        <f t="shared" si="14"/>
        <v>0</v>
      </c>
      <c r="AB45" t="str">
        <f t="shared" si="15"/>
        <v xml:space="preserve">["VXP"] =    0; </v>
      </c>
      <c r="AC45" t="str">
        <f t="shared" si="16"/>
        <v>5</v>
      </c>
      <c r="AD45" t="str">
        <f t="shared" si="17"/>
        <v xml:space="preserve">["LP"] =  5; </v>
      </c>
      <c r="AE45" t="str">
        <f t="shared" si="18"/>
        <v>1200</v>
      </c>
      <c r="AF45" t="str">
        <f t="shared" si="19"/>
        <v xml:space="preserve">["REP"] = 1200; </v>
      </c>
      <c r="AG45">
        <f>VLOOKUP(J45,Faction!A$2:B$84,2,FALSE)</f>
        <v>23</v>
      </c>
      <c r="AH45" t="str">
        <f t="shared" si="20"/>
        <v xml:space="preserve">["FACTION"] = 23; </v>
      </c>
      <c r="AI45" t="str">
        <f t="shared" si="21"/>
        <v xml:space="preserve">["TIER"] = 0; </v>
      </c>
      <c r="AJ45" t="str">
        <f t="shared" si="22"/>
        <v xml:space="preserve">["MIN_LVL"] = "73"; </v>
      </c>
      <c r="AK45" t="str">
        <f t="shared" si="23"/>
        <v xml:space="preserve">["NAME"] = { ["EN"] = "The Gatekeepers of Isengard"; }; </v>
      </c>
      <c r="AL45" t="str">
        <f t="shared" si="24"/>
        <v xml:space="preserve">["LORE"] = { ["EN"] = "Saruman has placed two of his most powerful servants to watch the gates of Isengard and destroy any who approach unannounced."; }; </v>
      </c>
      <c r="AM45" t="str">
        <f t="shared" si="25"/>
        <v xml:space="preserve">["SUMMARY"] = { ["EN"] = "Defeat Ufdrágh and Barashal"; }; </v>
      </c>
      <c r="AN45" t="str">
        <f t="shared" si="26"/>
        <v xml:space="preserve">["TITLE"] = { ["EN"] = "Gatecrasher"; }; </v>
      </c>
      <c r="AO45" t="str">
        <f t="shared" si="27"/>
        <v>};</v>
      </c>
    </row>
    <row r="46" spans="1:41" x14ac:dyDescent="0.25">
      <c r="C46" s="2" t="s">
        <v>1598</v>
      </c>
      <c r="D46" s="2" t="s">
        <v>1185</v>
      </c>
      <c r="E46" s="2"/>
      <c r="O46">
        <v>286</v>
      </c>
      <c r="Q46" t="str">
        <f t="shared" ref="Q46:Q47" si="43">CONCATENATE(T46,V46,W46,AO46," -- ",C46)</f>
        <v>[45] = {["CAT_ID"] = 286; }; -- Valar - 140</v>
      </c>
      <c r="R46" s="1" t="e">
        <f t="shared" ref="R46:R47" si="44">CONCATENATE(T46,U46,X46,Z46,AB46,AD46,AF46,AH46,AI46,AJ46,AK46,AL46,AM46,AN46,AO46)</f>
        <v>#VALUE!</v>
      </c>
      <c r="S46">
        <f t="shared" si="7"/>
        <v>45</v>
      </c>
      <c r="T46" t="str">
        <f t="shared" ref="T46:T47" si="45">CONCATENATE(REPT(" ",2-LEN(S46)),"[",S46,"] = {")</f>
        <v>[45] = {</v>
      </c>
      <c r="U46" t="str">
        <f t="shared" ref="U46:U47" si="46">IF(LEN(A46)&gt;0,CONCATENATE("[""ID""] = ",A46,"; "),"                     ")</f>
        <v xml:space="preserve">                     </v>
      </c>
      <c r="V46" t="str">
        <f t="shared" ref="V46:V47" si="47">IF(LEN(A46)&gt;0,CONCATENATE("[""ID""] = ",A46,"; "),"")</f>
        <v/>
      </c>
      <c r="W46" t="str">
        <f t="shared" ref="W46:W47" si="48">IF(LEN(O46)&gt;0,CONCATENATE("[""CAT_ID""] = ",O46,"; "),"")</f>
        <v xml:space="preserve">["CAT_ID"] = 286; </v>
      </c>
      <c r="X46" s="1" t="str">
        <f t="shared" ref="X46:X47" si="49">IF(LEN(B46)&gt;0,CONCATENATE("[""SAVE_INDEX""] = ",REPT(" ",2-LEN(B46)),B46,"; "),"")</f>
        <v/>
      </c>
      <c r="Y46">
        <f>VLOOKUP(D46,Type!A$2:B$14,2,FALSE)</f>
        <v>14</v>
      </c>
      <c r="Z46" t="e">
        <f t="shared" ref="Z46:Z47" si="50">CONCATENATE("[""TYPE""] = ",REPT(" ",1-LEN(Y46)),Y46,"; ")</f>
        <v>#VALUE!</v>
      </c>
      <c r="AA46" t="str">
        <f t="shared" ref="AA46:AA47" si="51">TEXT(F46,0)</f>
        <v>0</v>
      </c>
      <c r="AB46" t="str">
        <f t="shared" ref="AB46:AB47" si="52">CONCATENATE("[""VXP""] = ",REPT(" ",4-LEN(AA46)),TEXT(AA46,"0"),"; ")</f>
        <v xml:space="preserve">["VXP"] =    0; </v>
      </c>
      <c r="AC46" t="str">
        <f t="shared" ref="AC46:AC47" si="53">TEXT(H46,0)</f>
        <v>0</v>
      </c>
      <c r="AD46" t="str">
        <f t="shared" ref="AD46:AD47" si="54">CONCATENATE("[""LP""] = ",REPT(" ",2-LEN(AC46)),TEXT(AC46,"0"),"; ")</f>
        <v xml:space="preserve">["LP"] =  0; </v>
      </c>
      <c r="AE46" t="str">
        <f t="shared" ref="AE46:AE47" si="55">TEXT(I46,0)</f>
        <v>0</v>
      </c>
      <c r="AF46" t="str">
        <f t="shared" ref="AF46:AF47" si="56">CONCATENATE("[""REP""] = ",REPT(" ",4-LEN(AE46)),TEXT(AE46,"0"),"; ")</f>
        <v xml:space="preserve">["REP"] =    0; </v>
      </c>
      <c r="AG46" t="e">
        <f>VLOOKUP(J46,Faction!A$2:B$84,2,FALSE)</f>
        <v>#N/A</v>
      </c>
      <c r="AH46" t="e">
        <f t="shared" ref="AH46:AH47" si="57">CONCATENATE("[""FACTION""] = ",TEXT(AG46,"0"),"; ")</f>
        <v>#N/A</v>
      </c>
      <c r="AI46" t="str">
        <f t="shared" ref="AI46:AI47" si="58">CONCATENATE("[""TIER""] = ",TEXT(M46,"0"),"; ")</f>
        <v xml:space="preserve">["TIER"] = 0; </v>
      </c>
      <c r="AJ46" t="str">
        <f t="shared" ref="AJ46:AJ47" si="59">IF(LEN(N46)&gt;0,CONCATENATE("[""MIN_LVL""] = ",REPT(" ",2-LEN(N46)),"""",N46,"""; "),"")</f>
        <v/>
      </c>
      <c r="AK46" t="str">
        <f t="shared" ref="AK46:AK47" si="60">CONCATENATE("[""NAME""] = { [""EN""] = """,C46,"""; }; ")</f>
        <v xml:space="preserve">["NAME"] = { ["EN"] = "Valar - 140"; }; </v>
      </c>
      <c r="AL46" t="str">
        <f t="shared" ref="AL46:AL47" si="61">CONCATENATE("[""LORE""] = { [""EN""] = """,L46,"""; }; ")</f>
        <v xml:space="preserve">["LORE"] = { ["EN"] = ""; }; </v>
      </c>
      <c r="AM46" t="str">
        <f t="shared" ref="AM46:AM47" si="62">CONCATENATE("[""SUMMARY""] = { [""EN""] = """,K46,"""; }; ")</f>
        <v xml:space="preserve">["SUMMARY"] = { ["EN"] = ""; }; </v>
      </c>
      <c r="AN46" t="str">
        <f t="shared" ref="AN46:AN47" si="63">IF(LEN(G46)&gt;0,CONCATENATE("[""TITLE""] = { [""EN""] = """,G46,"""; }; "),"")</f>
        <v/>
      </c>
      <c r="AO46" t="str">
        <f t="shared" si="27"/>
        <v>};</v>
      </c>
    </row>
    <row r="47" spans="1:41" x14ac:dyDescent="0.25">
      <c r="A47">
        <v>1879462874</v>
      </c>
      <c r="C47" t="s">
        <v>1602</v>
      </c>
      <c r="D47" t="s">
        <v>69</v>
      </c>
      <c r="E47" t="s">
        <v>1601</v>
      </c>
      <c r="Q47" t="str">
        <f t="shared" si="43"/>
        <v>[46] = {["ID"] = 1879462874; }; -- A Cave in the Hills</v>
      </c>
      <c r="R47" s="1" t="e">
        <f t="shared" si="44"/>
        <v>#N/A</v>
      </c>
      <c r="S47">
        <f t="shared" si="7"/>
        <v>46</v>
      </c>
      <c r="T47" t="str">
        <f t="shared" si="45"/>
        <v>[46] = {</v>
      </c>
      <c r="U47" t="str">
        <f t="shared" si="46"/>
        <v xml:space="preserve">["ID"] = 1879462874; </v>
      </c>
      <c r="V47" t="str">
        <f t="shared" si="47"/>
        <v xml:space="preserve">["ID"] = 1879462874; </v>
      </c>
      <c r="W47" t="str">
        <f t="shared" si="48"/>
        <v/>
      </c>
      <c r="X47" s="1" t="str">
        <f t="shared" si="49"/>
        <v/>
      </c>
      <c r="Y47">
        <f>VLOOKUP(D47,Type!A$2:B$14,2,FALSE)</f>
        <v>6</v>
      </c>
      <c r="Z47" t="str">
        <f t="shared" si="50"/>
        <v xml:space="preserve">["TYPE"] = 6; </v>
      </c>
      <c r="AA47" t="str">
        <f t="shared" si="51"/>
        <v>0</v>
      </c>
      <c r="AB47" t="str">
        <f t="shared" si="52"/>
        <v xml:space="preserve">["VXP"] =    0; </v>
      </c>
      <c r="AC47" t="str">
        <f t="shared" si="53"/>
        <v>0</v>
      </c>
      <c r="AD47" t="str">
        <f t="shared" si="54"/>
        <v xml:space="preserve">["LP"] =  0; </v>
      </c>
      <c r="AE47" t="str">
        <f t="shared" si="55"/>
        <v>0</v>
      </c>
      <c r="AF47" t="str">
        <f t="shared" si="56"/>
        <v xml:space="preserve">["REP"] =    0; </v>
      </c>
      <c r="AG47" t="e">
        <f>VLOOKUP(J47,Faction!A$2:B$84,2,FALSE)</f>
        <v>#N/A</v>
      </c>
      <c r="AH47" t="e">
        <f t="shared" si="57"/>
        <v>#N/A</v>
      </c>
      <c r="AI47" t="str">
        <f t="shared" si="58"/>
        <v xml:space="preserve">["TIER"] = 0; </v>
      </c>
      <c r="AJ47" t="str">
        <f t="shared" si="59"/>
        <v/>
      </c>
      <c r="AK47" t="str">
        <f t="shared" si="60"/>
        <v xml:space="preserve">["NAME"] = { ["EN"] = "A Cave in the Hills"; }; </v>
      </c>
      <c r="AL47" t="str">
        <f t="shared" si="61"/>
        <v xml:space="preserve">["LORE"] = { ["EN"] = ""; }; </v>
      </c>
      <c r="AM47" t="str">
        <f t="shared" si="62"/>
        <v xml:space="preserve">["SUMMARY"] = { ["EN"] = ""; }; </v>
      </c>
      <c r="AN47" t="str">
        <f t="shared" si="63"/>
        <v/>
      </c>
      <c r="AO47" t="str">
        <f t="shared" si="27"/>
        <v>};</v>
      </c>
    </row>
    <row r="48" spans="1:41" x14ac:dyDescent="0.25">
      <c r="X48" s="1"/>
    </row>
    <row r="49" spans="24:24" x14ac:dyDescent="0.25">
      <c r="X49" s="1"/>
    </row>
    <row r="50" spans="24:24" x14ac:dyDescent="0.25">
      <c r="X50" s="1"/>
    </row>
    <row r="51" spans="24:24" x14ac:dyDescent="0.25">
      <c r="X51" s="1"/>
    </row>
    <row r="52" spans="24:24" x14ac:dyDescent="0.25">
      <c r="X52" s="1"/>
    </row>
    <row r="53" spans="24:24" x14ac:dyDescent="0.25">
      <c r="X53" s="1"/>
    </row>
    <row r="54" spans="24:24" x14ac:dyDescent="0.25">
      <c r="X54" s="1"/>
    </row>
    <row r="55" spans="24:24" x14ac:dyDescent="0.25">
      <c r="X55" s="1"/>
    </row>
    <row r="56" spans="24:24" x14ac:dyDescent="0.25">
      <c r="X56" s="1"/>
    </row>
    <row r="57" spans="24:24" x14ac:dyDescent="0.25">
      <c r="X57" s="1"/>
    </row>
    <row r="58" spans="24:24" x14ac:dyDescent="0.25">
      <c r="X58" s="1"/>
    </row>
    <row r="59" spans="24:24" x14ac:dyDescent="0.25">
      <c r="X59" s="1"/>
    </row>
    <row r="60" spans="24:24" x14ac:dyDescent="0.25">
      <c r="X60" s="1"/>
    </row>
    <row r="61" spans="24:24" x14ac:dyDescent="0.25">
      <c r="X61" s="1"/>
    </row>
    <row r="62" spans="24:24" x14ac:dyDescent="0.25">
      <c r="X62" s="1"/>
    </row>
    <row r="63" spans="24:24" x14ac:dyDescent="0.25">
      <c r="X63" s="1"/>
    </row>
    <row r="64" spans="24:24" x14ac:dyDescent="0.25">
      <c r="X64" s="1"/>
    </row>
    <row r="65" spans="24:24" x14ac:dyDescent="0.25">
      <c r="X65" s="1"/>
    </row>
    <row r="66" spans="24:24" x14ac:dyDescent="0.25">
      <c r="X66" s="1"/>
    </row>
    <row r="67" spans="24:24" x14ac:dyDescent="0.25">
      <c r="X67" s="1"/>
    </row>
    <row r="68" spans="24:24" x14ac:dyDescent="0.25">
      <c r="X68" s="1"/>
    </row>
    <row r="69" spans="24:24" x14ac:dyDescent="0.25">
      <c r="X69" s="1"/>
    </row>
    <row r="70" spans="24:24" x14ac:dyDescent="0.25">
      <c r="X70" s="1"/>
    </row>
    <row r="71" spans="24:24" x14ac:dyDescent="0.25">
      <c r="X71" s="1"/>
    </row>
    <row r="72" spans="24:24" x14ac:dyDescent="0.25">
      <c r="X72" s="1"/>
    </row>
    <row r="73" spans="24:24" x14ac:dyDescent="0.25">
      <c r="X73" s="1"/>
    </row>
    <row r="74" spans="24:24" x14ac:dyDescent="0.25">
      <c r="X74" s="1"/>
    </row>
    <row r="75" spans="24:24" x14ac:dyDescent="0.25">
      <c r="X75" s="1"/>
    </row>
    <row r="76" spans="24:24" x14ac:dyDescent="0.25">
      <c r="X76" s="1"/>
    </row>
    <row r="77" spans="24:24" x14ac:dyDescent="0.25">
      <c r="X77" s="1"/>
    </row>
    <row r="78" spans="24:24" x14ac:dyDescent="0.25">
      <c r="X78" s="1"/>
    </row>
    <row r="79" spans="24:24" x14ac:dyDescent="0.25">
      <c r="X79" s="1"/>
    </row>
    <row r="80" spans="24:24" x14ac:dyDescent="0.25">
      <c r="X80" s="1"/>
    </row>
    <row r="81" spans="24:24" x14ac:dyDescent="0.25">
      <c r="X81" s="1"/>
    </row>
    <row r="82" spans="24:24" x14ac:dyDescent="0.25">
      <c r="X82" s="1"/>
    </row>
    <row r="83" spans="24:24" x14ac:dyDescent="0.25">
      <c r="X83" s="1"/>
    </row>
    <row r="84" spans="24:24" x14ac:dyDescent="0.25">
      <c r="X84" s="1"/>
    </row>
    <row r="85" spans="24:24" x14ac:dyDescent="0.25">
      <c r="X85" s="1"/>
    </row>
    <row r="86" spans="24:24" x14ac:dyDescent="0.25">
      <c r="X86" s="1"/>
    </row>
    <row r="87" spans="24:24" x14ac:dyDescent="0.25">
      <c r="X87" s="1"/>
    </row>
    <row r="88" spans="24:24" x14ac:dyDescent="0.25">
      <c r="X88" s="1"/>
    </row>
    <row r="89" spans="24:24" x14ac:dyDescent="0.25">
      <c r="X89" s="1"/>
    </row>
    <row r="90" spans="24:24" x14ac:dyDescent="0.25">
      <c r="X90" s="1"/>
    </row>
    <row r="91" spans="24:24" x14ac:dyDescent="0.25">
      <c r="X91" s="1"/>
    </row>
    <row r="92" spans="24:24" x14ac:dyDescent="0.25">
      <c r="X92" s="1"/>
    </row>
    <row r="93" spans="24:24" x14ac:dyDescent="0.25">
      <c r="X93" s="1"/>
    </row>
    <row r="94" spans="24:24" x14ac:dyDescent="0.25">
      <c r="X94" s="1"/>
    </row>
    <row r="95" spans="24:24" x14ac:dyDescent="0.25">
      <c r="X95" s="1"/>
    </row>
    <row r="96" spans="24:24" x14ac:dyDescent="0.25">
      <c r="X96" s="1"/>
    </row>
    <row r="97" spans="24:24" x14ac:dyDescent="0.25">
      <c r="X97" s="1"/>
    </row>
    <row r="98" spans="24:24" x14ac:dyDescent="0.25">
      <c r="X98" s="1"/>
    </row>
    <row r="99" spans="24:24" x14ac:dyDescent="0.25">
      <c r="X99" s="1"/>
    </row>
    <row r="100" spans="24:24" x14ac:dyDescent="0.25">
      <c r="X100" s="1"/>
    </row>
    <row r="101" spans="24:24" x14ac:dyDescent="0.25">
      <c r="X101" s="1"/>
    </row>
    <row r="102" spans="24:24" x14ac:dyDescent="0.25">
      <c r="X102" s="1"/>
    </row>
    <row r="103" spans="24:24" x14ac:dyDescent="0.25">
      <c r="X103" s="1"/>
    </row>
    <row r="104" spans="24:24" x14ac:dyDescent="0.25">
      <c r="X104" s="1"/>
    </row>
    <row r="105" spans="24:24" x14ac:dyDescent="0.25">
      <c r="X105" s="1"/>
    </row>
    <row r="106" spans="24:24" x14ac:dyDescent="0.25">
      <c r="X106" s="1"/>
    </row>
    <row r="107" spans="24:24" x14ac:dyDescent="0.25">
      <c r="X107" s="1"/>
    </row>
    <row r="108" spans="24:24" x14ac:dyDescent="0.25">
      <c r="X108" s="1"/>
    </row>
    <row r="109" spans="24:24" x14ac:dyDescent="0.25">
      <c r="X109" s="1"/>
    </row>
    <row r="110" spans="24:24" x14ac:dyDescent="0.25">
      <c r="X110" s="1"/>
    </row>
    <row r="111" spans="24:24" x14ac:dyDescent="0.25">
      <c r="X111" s="1"/>
    </row>
    <row r="112" spans="24:24" x14ac:dyDescent="0.25">
      <c r="X112" s="1"/>
    </row>
    <row r="113" spans="24:24" x14ac:dyDescent="0.25">
      <c r="X113" s="1"/>
    </row>
    <row r="114" spans="24:24" x14ac:dyDescent="0.25">
      <c r="X114" s="1"/>
    </row>
    <row r="115" spans="24:24" x14ac:dyDescent="0.25">
      <c r="X115" s="1"/>
    </row>
    <row r="116" spans="24:24" x14ac:dyDescent="0.25">
      <c r="X116" s="1"/>
    </row>
    <row r="117" spans="24:24" x14ac:dyDescent="0.25">
      <c r="X117" s="1"/>
    </row>
    <row r="118" spans="24:24" x14ac:dyDescent="0.25">
      <c r="X118" s="1"/>
    </row>
    <row r="119" spans="24:24" x14ac:dyDescent="0.25">
      <c r="X119" s="1"/>
    </row>
    <row r="120" spans="24:24" x14ac:dyDescent="0.25">
      <c r="X120" s="1"/>
    </row>
    <row r="121" spans="24:24" x14ac:dyDescent="0.25">
      <c r="X121" s="1"/>
    </row>
    <row r="122" spans="24:24" x14ac:dyDescent="0.25">
      <c r="X122" s="1"/>
    </row>
    <row r="123" spans="24:24" x14ac:dyDescent="0.25">
      <c r="X123" s="1"/>
    </row>
    <row r="124" spans="24:24" x14ac:dyDescent="0.25">
      <c r="X124" s="1"/>
    </row>
    <row r="125" spans="24:24" x14ac:dyDescent="0.25">
      <c r="X125" s="1"/>
    </row>
    <row r="126" spans="24:24" x14ac:dyDescent="0.25">
      <c r="X126" s="1"/>
    </row>
    <row r="127" spans="24:24" x14ac:dyDescent="0.25">
      <c r="X127" s="1"/>
    </row>
    <row r="128" spans="24:24" x14ac:dyDescent="0.25">
      <c r="X128" s="1"/>
    </row>
    <row r="129" spans="24:24" x14ac:dyDescent="0.25">
      <c r="X129" s="1"/>
    </row>
    <row r="130" spans="24:24" x14ac:dyDescent="0.25">
      <c r="X130" s="1"/>
    </row>
    <row r="131" spans="24:24" x14ac:dyDescent="0.25">
      <c r="X131" s="1"/>
    </row>
    <row r="132" spans="24:24" x14ac:dyDescent="0.25">
      <c r="X132" s="1"/>
    </row>
    <row r="133" spans="24:24" x14ac:dyDescent="0.25">
      <c r="X133" s="1"/>
    </row>
    <row r="134" spans="24:24" x14ac:dyDescent="0.25">
      <c r="X134" s="1"/>
    </row>
    <row r="135" spans="24:24" x14ac:dyDescent="0.25">
      <c r="X135" s="1"/>
    </row>
    <row r="136" spans="24:24" x14ac:dyDescent="0.25">
      <c r="X136" s="1"/>
    </row>
    <row r="137" spans="24:24" x14ac:dyDescent="0.25">
      <c r="X137" s="1"/>
    </row>
    <row r="138" spans="24:24" x14ac:dyDescent="0.25">
      <c r="X138" s="1"/>
    </row>
    <row r="139" spans="24:24" x14ac:dyDescent="0.25">
      <c r="X139" s="1"/>
    </row>
    <row r="140" spans="24:24" x14ac:dyDescent="0.25">
      <c r="X140" s="1"/>
    </row>
    <row r="141" spans="24:24" x14ac:dyDescent="0.25">
      <c r="X141" s="1"/>
    </row>
    <row r="142" spans="24:24" x14ac:dyDescent="0.25">
      <c r="X142" s="1"/>
    </row>
    <row r="143" spans="24:24" x14ac:dyDescent="0.25">
      <c r="X143" s="1"/>
    </row>
    <row r="144" spans="24:24" x14ac:dyDescent="0.25">
      <c r="X144" s="1"/>
    </row>
    <row r="145" spans="24:24" x14ac:dyDescent="0.25">
      <c r="X145" s="1"/>
    </row>
    <row r="146" spans="24:24" x14ac:dyDescent="0.25">
      <c r="X146" s="1"/>
    </row>
    <row r="147" spans="24:24" x14ac:dyDescent="0.25">
      <c r="X147" s="1"/>
    </row>
    <row r="148" spans="24:24" x14ac:dyDescent="0.25">
      <c r="X148" s="1"/>
    </row>
    <row r="149" spans="24:24" x14ac:dyDescent="0.25">
      <c r="X149" s="1"/>
    </row>
    <row r="150" spans="24:24" x14ac:dyDescent="0.25">
      <c r="X150" s="1"/>
    </row>
    <row r="151" spans="24:24" x14ac:dyDescent="0.25">
      <c r="X151" s="1"/>
    </row>
    <row r="152" spans="24:24" x14ac:dyDescent="0.25">
      <c r="X152" s="1"/>
    </row>
    <row r="153" spans="24:24" x14ac:dyDescent="0.25">
      <c r="X153" s="1"/>
    </row>
    <row r="154" spans="24:24" x14ac:dyDescent="0.25">
      <c r="X154" s="1"/>
    </row>
    <row r="155" spans="24:24" x14ac:dyDescent="0.25">
      <c r="X155" s="1"/>
    </row>
    <row r="156" spans="24:24" x14ac:dyDescent="0.25">
      <c r="X156" s="1"/>
    </row>
    <row r="157" spans="24:24" x14ac:dyDescent="0.25">
      <c r="X157" s="1"/>
    </row>
    <row r="158" spans="24:24" x14ac:dyDescent="0.25">
      <c r="X158" s="1"/>
    </row>
    <row r="159" spans="24:24" x14ac:dyDescent="0.25">
      <c r="X159" s="1"/>
    </row>
    <row r="160" spans="24:24" x14ac:dyDescent="0.25">
      <c r="X160" s="1"/>
    </row>
    <row r="161" spans="24:24" x14ac:dyDescent="0.25">
      <c r="X161" s="1"/>
    </row>
    <row r="162" spans="24:24" x14ac:dyDescent="0.25">
      <c r="X162" s="1"/>
    </row>
    <row r="163" spans="24:24" x14ac:dyDescent="0.25">
      <c r="X163" s="1"/>
    </row>
    <row r="164" spans="24:24" x14ac:dyDescent="0.25">
      <c r="X164" s="1"/>
    </row>
    <row r="165" spans="24:24" x14ac:dyDescent="0.25">
      <c r="X165" s="1"/>
    </row>
    <row r="166" spans="24:24" x14ac:dyDescent="0.25">
      <c r="X166" s="1"/>
    </row>
    <row r="167" spans="24:24" x14ac:dyDescent="0.25">
      <c r="X167" s="1"/>
    </row>
    <row r="168" spans="24:24" x14ac:dyDescent="0.25">
      <c r="X168" s="1"/>
    </row>
    <row r="169" spans="24:24" x14ac:dyDescent="0.25">
      <c r="X169" s="1"/>
    </row>
    <row r="170" spans="24:24" x14ac:dyDescent="0.25">
      <c r="X170" s="1"/>
    </row>
    <row r="171" spans="24:24" x14ac:dyDescent="0.25">
      <c r="X171" s="1"/>
    </row>
    <row r="172" spans="24:24" x14ac:dyDescent="0.25">
      <c r="X172" s="1"/>
    </row>
    <row r="173" spans="24:24" x14ac:dyDescent="0.25">
      <c r="X173" s="1"/>
    </row>
    <row r="174" spans="24:24" x14ac:dyDescent="0.25">
      <c r="X174" s="1"/>
    </row>
    <row r="175" spans="24:24" x14ac:dyDescent="0.25">
      <c r="X175" s="1"/>
    </row>
    <row r="176" spans="24:24" x14ac:dyDescent="0.25">
      <c r="X176" s="1"/>
    </row>
    <row r="177" spans="24:24" x14ac:dyDescent="0.25">
      <c r="X177" s="1"/>
    </row>
    <row r="178" spans="24:24" x14ac:dyDescent="0.25">
      <c r="X178" s="1"/>
    </row>
    <row r="179" spans="24:24" x14ac:dyDescent="0.25">
      <c r="X179" s="1"/>
    </row>
    <row r="180" spans="24:24" x14ac:dyDescent="0.25">
      <c r="X180" s="1"/>
    </row>
    <row r="181" spans="24:24" x14ac:dyDescent="0.25">
      <c r="X181" s="1"/>
    </row>
    <row r="182" spans="24:24" x14ac:dyDescent="0.25">
      <c r="X182" s="1"/>
    </row>
    <row r="183" spans="24:24" x14ac:dyDescent="0.25">
      <c r="X183" s="1"/>
    </row>
    <row r="184" spans="24:24" x14ac:dyDescent="0.25">
      <c r="X184" s="1"/>
    </row>
    <row r="185" spans="24:24" x14ac:dyDescent="0.25">
      <c r="X185" s="1"/>
    </row>
    <row r="186" spans="24:24" x14ac:dyDescent="0.25">
      <c r="X186" s="1"/>
    </row>
    <row r="187" spans="24:24" x14ac:dyDescent="0.25">
      <c r="X187" s="1"/>
    </row>
    <row r="188" spans="24:24" x14ac:dyDescent="0.25">
      <c r="X188" s="1"/>
    </row>
    <row r="189" spans="24:24" x14ac:dyDescent="0.25">
      <c r="X189" s="1"/>
    </row>
    <row r="190" spans="24:24" x14ac:dyDescent="0.25">
      <c r="X190" s="1"/>
    </row>
    <row r="191" spans="24:24" x14ac:dyDescent="0.25">
      <c r="X191" s="1"/>
    </row>
    <row r="192" spans="24:24" x14ac:dyDescent="0.25">
      <c r="X192" s="1"/>
    </row>
    <row r="193" spans="24:24" x14ac:dyDescent="0.25">
      <c r="X193" s="1"/>
    </row>
    <row r="194" spans="24:24" x14ac:dyDescent="0.25">
      <c r="X194" s="1"/>
    </row>
    <row r="195" spans="24:24" x14ac:dyDescent="0.25">
      <c r="X195" s="1"/>
    </row>
    <row r="196" spans="24:24" x14ac:dyDescent="0.25">
      <c r="X196" s="1"/>
    </row>
    <row r="197" spans="24:24" x14ac:dyDescent="0.25">
      <c r="X197" s="1"/>
    </row>
    <row r="198" spans="24:24" x14ac:dyDescent="0.25">
      <c r="X198" s="1"/>
    </row>
    <row r="199" spans="24:24" x14ac:dyDescent="0.25">
      <c r="X199" s="1"/>
    </row>
    <row r="200" spans="24:24" x14ac:dyDescent="0.25">
      <c r="X200" s="1"/>
    </row>
    <row r="201" spans="24:24" x14ac:dyDescent="0.25">
      <c r="X201" s="1"/>
    </row>
    <row r="202" spans="24:24" x14ac:dyDescent="0.25">
      <c r="X202" s="1"/>
    </row>
    <row r="203" spans="24:24" x14ac:dyDescent="0.25">
      <c r="X203" s="1"/>
    </row>
    <row r="204" spans="24:24" x14ac:dyDescent="0.25">
      <c r="X204" s="1"/>
    </row>
    <row r="205" spans="24:24" x14ac:dyDescent="0.25">
      <c r="X205" s="1"/>
    </row>
    <row r="206" spans="24:24" x14ac:dyDescent="0.25">
      <c r="X206" s="1"/>
    </row>
    <row r="207" spans="24:24" x14ac:dyDescent="0.25">
      <c r="X207" s="1"/>
    </row>
    <row r="208" spans="24:24" x14ac:dyDescent="0.25">
      <c r="X208" s="1"/>
    </row>
    <row r="209" spans="24:24" x14ac:dyDescent="0.25">
      <c r="X209" s="1"/>
    </row>
    <row r="210" spans="24:24" x14ac:dyDescent="0.25">
      <c r="X210" s="1"/>
    </row>
    <row r="211" spans="24:24" x14ac:dyDescent="0.25">
      <c r="X211" s="1"/>
    </row>
    <row r="212" spans="24:24" x14ac:dyDescent="0.25">
      <c r="X212" s="1"/>
    </row>
    <row r="213" spans="24:24" x14ac:dyDescent="0.25">
      <c r="X213" s="1"/>
    </row>
    <row r="214" spans="24:24" x14ac:dyDescent="0.25">
      <c r="X214" s="1"/>
    </row>
    <row r="215" spans="24:24" x14ac:dyDescent="0.25">
      <c r="X215" s="1"/>
    </row>
    <row r="216" spans="24:24" x14ac:dyDescent="0.25">
      <c r="X216" s="1"/>
    </row>
    <row r="217" spans="24:24" x14ac:dyDescent="0.25">
      <c r="X217" s="1"/>
    </row>
    <row r="218" spans="24:24" x14ac:dyDescent="0.25">
      <c r="X218" s="1"/>
    </row>
    <row r="219" spans="24:24" x14ac:dyDescent="0.25">
      <c r="X219" s="1"/>
    </row>
    <row r="220" spans="24:24" x14ac:dyDescent="0.25">
      <c r="X220" s="1"/>
    </row>
    <row r="221" spans="24:24" x14ac:dyDescent="0.25">
      <c r="X221" s="1"/>
    </row>
    <row r="222" spans="24:24" x14ac:dyDescent="0.25">
      <c r="X222" s="1"/>
    </row>
    <row r="223" spans="24:24" x14ac:dyDescent="0.25">
      <c r="X223" s="1"/>
    </row>
    <row r="224" spans="24:24" x14ac:dyDescent="0.25">
      <c r="X224" s="1"/>
    </row>
    <row r="225" spans="24:24" x14ac:dyDescent="0.25">
      <c r="X225" s="1"/>
    </row>
    <row r="226" spans="24:24" x14ac:dyDescent="0.25">
      <c r="X226" s="1"/>
    </row>
    <row r="227" spans="24:24" x14ac:dyDescent="0.25">
      <c r="X227" s="1"/>
    </row>
    <row r="228" spans="24:24" x14ac:dyDescent="0.25">
      <c r="X228" s="1"/>
    </row>
    <row r="229" spans="24:24" x14ac:dyDescent="0.25">
      <c r="X229" s="1"/>
    </row>
    <row r="230" spans="24:24" x14ac:dyDescent="0.25">
      <c r="X230" s="1"/>
    </row>
    <row r="231" spans="24:24" x14ac:dyDescent="0.25">
      <c r="X231" s="1"/>
    </row>
    <row r="232" spans="24:24" x14ac:dyDescent="0.25">
      <c r="X232" s="1"/>
    </row>
    <row r="233" spans="24:24" x14ac:dyDescent="0.25">
      <c r="X233" s="1"/>
    </row>
    <row r="234" spans="24:24" x14ac:dyDescent="0.25">
      <c r="X234" s="1"/>
    </row>
    <row r="235" spans="24:24" x14ac:dyDescent="0.25">
      <c r="X235" s="1"/>
    </row>
    <row r="236" spans="24:24" x14ac:dyDescent="0.25">
      <c r="X236" s="1"/>
    </row>
    <row r="237" spans="24:24" x14ac:dyDescent="0.25">
      <c r="X237" s="1"/>
    </row>
    <row r="238" spans="24:24" x14ac:dyDescent="0.25">
      <c r="X238" s="1"/>
    </row>
    <row r="239" spans="24:24" x14ac:dyDescent="0.25">
      <c r="X239" s="1"/>
    </row>
    <row r="240" spans="24:24" x14ac:dyDescent="0.25">
      <c r="X240" s="1"/>
    </row>
    <row r="241" spans="24:24" x14ac:dyDescent="0.25">
      <c r="X241" s="1"/>
    </row>
    <row r="242" spans="24:24" x14ac:dyDescent="0.25">
      <c r="X242" s="1"/>
    </row>
    <row r="243" spans="24:24" x14ac:dyDescent="0.25">
      <c r="X243" s="1"/>
    </row>
    <row r="244" spans="24:24" x14ac:dyDescent="0.25">
      <c r="X244" s="1"/>
    </row>
    <row r="245" spans="24:24" x14ac:dyDescent="0.25">
      <c r="X245" s="1"/>
    </row>
    <row r="246" spans="24:24" x14ac:dyDescent="0.25">
      <c r="X246" s="1"/>
    </row>
    <row r="247" spans="24:24" x14ac:dyDescent="0.25">
      <c r="X247" s="1"/>
    </row>
    <row r="248" spans="24:24" x14ac:dyDescent="0.25">
      <c r="X248" s="1"/>
    </row>
    <row r="249" spans="24:24" x14ac:dyDescent="0.25">
      <c r="X249" s="1"/>
    </row>
    <row r="250" spans="24:24" x14ac:dyDescent="0.25">
      <c r="X250" s="1"/>
    </row>
    <row r="251" spans="24:24" x14ac:dyDescent="0.25">
      <c r="X251" s="1"/>
    </row>
    <row r="252" spans="24:24" x14ac:dyDescent="0.25">
      <c r="X252" s="1"/>
    </row>
    <row r="253" spans="24:24" x14ac:dyDescent="0.25">
      <c r="X253" s="1"/>
    </row>
    <row r="254" spans="24:24" x14ac:dyDescent="0.25">
      <c r="X254" s="1"/>
    </row>
    <row r="255" spans="24:24" x14ac:dyDescent="0.25">
      <c r="X255" s="1"/>
    </row>
    <row r="256" spans="24:24" x14ac:dyDescent="0.25">
      <c r="X256" s="1"/>
    </row>
    <row r="257" spans="24:24" x14ac:dyDescent="0.25">
      <c r="X257" s="1"/>
    </row>
    <row r="258" spans="24:24" x14ac:dyDescent="0.25">
      <c r="X258" s="1"/>
    </row>
    <row r="259" spans="24:24" x14ac:dyDescent="0.25">
      <c r="X259" s="1"/>
    </row>
    <row r="260" spans="24:24" x14ac:dyDescent="0.25">
      <c r="X260" s="1"/>
    </row>
    <row r="261" spans="24:24" x14ac:dyDescent="0.25">
      <c r="X261" s="1"/>
    </row>
    <row r="262" spans="24:24" x14ac:dyDescent="0.25">
      <c r="X262" s="1"/>
    </row>
    <row r="263" spans="24:24" x14ac:dyDescent="0.25">
      <c r="X263" s="1"/>
    </row>
    <row r="264" spans="24:24" x14ac:dyDescent="0.25">
      <c r="X264" s="1"/>
    </row>
    <row r="265" spans="24:24" x14ac:dyDescent="0.25">
      <c r="X265" s="1"/>
    </row>
    <row r="266" spans="24:24" x14ac:dyDescent="0.25">
      <c r="X266" s="1"/>
    </row>
    <row r="267" spans="24:24" x14ac:dyDescent="0.25">
      <c r="X267" s="1"/>
    </row>
    <row r="268" spans="24:24" x14ac:dyDescent="0.25">
      <c r="X268" s="1"/>
    </row>
    <row r="269" spans="24:24" x14ac:dyDescent="0.25">
      <c r="X269" s="1"/>
    </row>
    <row r="270" spans="24:24" x14ac:dyDescent="0.25">
      <c r="X270" s="1"/>
    </row>
    <row r="271" spans="24:24" x14ac:dyDescent="0.25">
      <c r="X271" s="1"/>
    </row>
    <row r="272" spans="24:24" x14ac:dyDescent="0.25">
      <c r="X272" s="1"/>
    </row>
    <row r="273" spans="24:24" x14ac:dyDescent="0.25">
      <c r="X273" s="1"/>
    </row>
    <row r="274" spans="24:24" x14ac:dyDescent="0.25">
      <c r="X274" s="1"/>
    </row>
    <row r="275" spans="24:24" x14ac:dyDescent="0.25">
      <c r="X275" s="1"/>
    </row>
    <row r="276" spans="24:24" x14ac:dyDescent="0.25">
      <c r="X276" s="1"/>
    </row>
    <row r="277" spans="24:24" x14ac:dyDescent="0.25">
      <c r="X277" s="1"/>
    </row>
    <row r="278" spans="24:24" x14ac:dyDescent="0.25">
      <c r="X278" s="1"/>
    </row>
    <row r="279" spans="24:24" x14ac:dyDescent="0.25">
      <c r="X279" s="1"/>
    </row>
    <row r="280" spans="24:24" x14ac:dyDescent="0.25">
      <c r="X280" s="1"/>
    </row>
    <row r="281" spans="24:24" x14ac:dyDescent="0.25">
      <c r="X281" s="1"/>
    </row>
    <row r="282" spans="24:24" x14ac:dyDescent="0.25">
      <c r="X282" s="1"/>
    </row>
    <row r="283" spans="24:24" x14ac:dyDescent="0.25">
      <c r="X283" s="1"/>
    </row>
    <row r="284" spans="24:24" x14ac:dyDescent="0.25">
      <c r="X284" s="1"/>
    </row>
    <row r="285" spans="24:24" x14ac:dyDescent="0.25">
      <c r="X285" s="1"/>
    </row>
    <row r="286" spans="24:24" x14ac:dyDescent="0.25">
      <c r="X286" s="1"/>
    </row>
    <row r="287" spans="24:24" x14ac:dyDescent="0.25">
      <c r="X287" s="1"/>
    </row>
    <row r="288" spans="24:24" x14ac:dyDescent="0.25">
      <c r="X288" s="1"/>
    </row>
    <row r="289" spans="24:24" x14ac:dyDescent="0.25">
      <c r="X289" s="1"/>
    </row>
    <row r="290" spans="24:24" x14ac:dyDescent="0.25">
      <c r="X290" s="1"/>
    </row>
    <row r="291" spans="24:24" x14ac:dyDescent="0.25">
      <c r="X291" s="1"/>
    </row>
  </sheetData>
  <conditionalFormatting sqref="B1">
    <cfRule type="duplicateValues" dxfId="5" priority="4"/>
  </conditionalFormatting>
  <conditionalFormatting sqref="B1:B45 B48:B1048576">
    <cfRule type="duplicateValues" dxfId="4" priority="3"/>
  </conditionalFormatting>
  <conditionalFormatting sqref="B46:B47">
    <cfRule type="duplicateValues" dxfId="3" priority="1"/>
  </conditionalFormatting>
  <conditionalFormatting sqref="O2:O45">
    <cfRule type="duplicateValues" dxfId="2" priority="2"/>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9A091-6123-4946-AA57-86FE2F55BF5B}">
  <dimension ref="A1:AF5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x14ac:dyDescent="0.25"/>
  <cols>
    <col min="2" max="2" width="32" customWidth="1"/>
    <col min="9" max="9" width="27.42578125" customWidth="1"/>
    <col min="12" max="12" width="12.140625" bestFit="1" customWidth="1"/>
    <col min="13" max="13" width="19.5703125" customWidth="1"/>
  </cols>
  <sheetData>
    <row r="1" spans="1:32" x14ac:dyDescent="0.25">
      <c r="A1" t="s">
        <v>1050</v>
      </c>
      <c r="B1" t="s">
        <v>1074</v>
      </c>
      <c r="C1" t="s">
        <v>0</v>
      </c>
      <c r="D1" t="s">
        <v>1</v>
      </c>
      <c r="E1" t="s">
        <v>403</v>
      </c>
      <c r="F1" t="s">
        <v>2</v>
      </c>
      <c r="G1" t="s">
        <v>3</v>
      </c>
      <c r="H1" t="s">
        <v>4</v>
      </c>
      <c r="I1" t="s">
        <v>156</v>
      </c>
      <c r="J1" t="s">
        <v>7</v>
      </c>
      <c r="K1" t="s">
        <v>5</v>
      </c>
      <c r="L1" t="s">
        <v>169</v>
      </c>
      <c r="M1" t="s">
        <v>172</v>
      </c>
      <c r="N1" t="s">
        <v>168</v>
      </c>
      <c r="O1" t="s">
        <v>170</v>
      </c>
      <c r="P1" t="s">
        <v>1050</v>
      </c>
      <c r="Q1" t="s">
        <v>67</v>
      </c>
      <c r="R1" t="s">
        <v>76</v>
      </c>
      <c r="S1" t="s">
        <v>173</v>
      </c>
      <c r="T1" t="s">
        <v>1</v>
      </c>
      <c r="U1" t="s">
        <v>174</v>
      </c>
      <c r="V1" t="s">
        <v>2</v>
      </c>
      <c r="W1" t="s">
        <v>175</v>
      </c>
      <c r="X1" t="s">
        <v>3</v>
      </c>
      <c r="Y1" t="s">
        <v>155</v>
      </c>
      <c r="Z1" t="s">
        <v>4</v>
      </c>
      <c r="AA1" t="s">
        <v>5</v>
      </c>
      <c r="AB1" t="s">
        <v>1073</v>
      </c>
      <c r="AC1" t="s">
        <v>1072</v>
      </c>
      <c r="AD1" t="s">
        <v>156</v>
      </c>
      <c r="AE1" t="s">
        <v>6</v>
      </c>
      <c r="AF1" t="s">
        <v>171</v>
      </c>
    </row>
    <row r="2" spans="1:32" x14ac:dyDescent="0.25">
      <c r="A2">
        <v>1</v>
      </c>
      <c r="M2" s="1" t="e">
        <f>CONCATENATE(O2,P2,R2,T2,V2,X2,Z2,AA2,AB2,AC2,AD2,AE2,AF2)</f>
        <v>#N/A</v>
      </c>
      <c r="N2">
        <f>ROW()-1</f>
        <v>1</v>
      </c>
      <c r="O2" t="str">
        <f t="shared" ref="O2" si="0">CONCATENATE(REPT(" ",2-LEN(N2)),"[",N2,"] = {")</f>
        <v xml:space="preserve"> [1] = {</v>
      </c>
      <c r="P2" s="1" t="str">
        <f>IF(LEN(A2)&gt;0,CONCATENATE("[""SAVE_INDEX""] = ",REPT(" ",3-LEN(A2)),A2,"; "),"")</f>
        <v xml:space="preserve">["SAVE_INDEX"] =   1; </v>
      </c>
      <c r="Q2" t="e">
        <f>VLOOKUP(C2,Type!A$2:B$14,2,FALSE)</f>
        <v>#N/A</v>
      </c>
      <c r="R2" t="e">
        <f t="shared" ref="R2" si="1">CONCATENATE("[""TYPE""] = ",Q2,"; ")</f>
        <v>#N/A</v>
      </c>
      <c r="S2" t="str">
        <f>TEXT(D2,0)</f>
        <v>0</v>
      </c>
      <c r="T2" t="str">
        <f>CONCATENATE("[""VXP""] = ",REPT(" ",4-LEN(S2)),TEXT(S2,"0"),"; ")</f>
        <v xml:space="preserve">["VXP"] =    0; </v>
      </c>
      <c r="U2" t="str">
        <f>TEXT(F2,0)</f>
        <v>0</v>
      </c>
      <c r="V2" t="str">
        <f>CONCATENATE("[""LP""] = ",REPT(" ",2-LEN(U2)),TEXT(U2,"0"),"; ")</f>
        <v xml:space="preserve">["LP"] =  0; </v>
      </c>
      <c r="W2" t="str">
        <f>TEXT(G2,0)</f>
        <v>0</v>
      </c>
      <c r="X2" t="str">
        <f>CONCATENATE("[""REP""] = ",REPT(" ",4-LEN(W2)),TEXT(W2,"0"),"; ")</f>
        <v xml:space="preserve">["REP"] =    0; </v>
      </c>
      <c r="Y2" t="e">
        <f>VLOOKUP(H2,Faction!A$2:B$84,2,FALSE)</f>
        <v>#N/A</v>
      </c>
      <c r="Z2" t="e">
        <f t="shared" ref="Z2" si="2">CONCATENATE("[""FACTION""] = ",TEXT(Y2,"0"),"; ")</f>
        <v>#N/A</v>
      </c>
      <c r="AA2" t="str">
        <f t="shared" ref="AA2" si="3">CONCATENATE("[""TIER""] = ",TEXT(K2,"0"),"; ")</f>
        <v xml:space="preserve">["TIER"] = 0; </v>
      </c>
      <c r="AB2" t="str">
        <f>CONCATENATE("[""NAME""] = { [""EN""] = """,B2,"""; }; ")</f>
        <v xml:space="preserve">["NAME"] = { ["EN"] = ""; }; </v>
      </c>
      <c r="AC2" t="str">
        <f>CONCATENATE("[""LORE""] = { [""EN""] = """,J2,"""; }; ")</f>
        <v xml:space="preserve">["LORE"] = { ["EN"] = ""; }; </v>
      </c>
      <c r="AD2" t="str">
        <f t="shared" ref="AD2" si="4">CONCATENATE("[""SUMMARY""] = { [""EN""] = """,I2,"""; }; ")</f>
        <v xml:space="preserve">["SUMMARY"] = { ["EN"] = ""; }; </v>
      </c>
      <c r="AE2" t="str">
        <f>IF(LEN(E2)&gt;0,CONCATENATE("[""TITLE""] = { [""EN""] = """,E2,"""; }; "),"")</f>
        <v/>
      </c>
      <c r="AF2" t="str">
        <f>CONCATENATE("};")</f>
        <v>};</v>
      </c>
    </row>
    <row r="3" spans="1:32" x14ac:dyDescent="0.25">
      <c r="A3">
        <v>2</v>
      </c>
      <c r="M3" s="1" t="e">
        <f t="shared" ref="M3:M51" si="5">CONCATENATE(O3,P3,R3,T3,V3,X3,Z3,AA3,AB3,AC3,AD3,AE3,AF3)</f>
        <v>#N/A</v>
      </c>
      <c r="N3">
        <f t="shared" ref="N3:N51" si="6">ROW()-1</f>
        <v>2</v>
      </c>
      <c r="O3" t="str">
        <f t="shared" ref="O3:O51" si="7">CONCATENATE(REPT(" ",2-LEN(N3)),"[",N3,"] = {")</f>
        <v xml:space="preserve"> [2] = {</v>
      </c>
      <c r="P3" s="1" t="str">
        <f t="shared" ref="P3:P51" si="8">IF(LEN(A3)&gt;0,CONCATENATE("[""SAVE_INDEX""] = ",REPT(" ",3-LEN(A3)),A3,"; "),"")</f>
        <v xml:space="preserve">["SAVE_INDEX"] =   2; </v>
      </c>
      <c r="Q3" t="e">
        <f>VLOOKUP(C3,Type!A$2:B$14,2,FALSE)</f>
        <v>#N/A</v>
      </c>
      <c r="R3" t="e">
        <f t="shared" ref="R3:R51" si="9">CONCATENATE("[""TYPE""] = ",Q3,"; ")</f>
        <v>#N/A</v>
      </c>
      <c r="S3" t="str">
        <f t="shared" ref="S3:S51" si="10">TEXT(D3,0)</f>
        <v>0</v>
      </c>
      <c r="T3" t="str">
        <f t="shared" ref="T3:T51" si="11">CONCATENATE("[""VXP""] = ",REPT(" ",4-LEN(S3)),TEXT(S3,"0"),"; ")</f>
        <v xml:space="preserve">["VXP"] =    0; </v>
      </c>
      <c r="U3" t="str">
        <f t="shared" ref="U3:U51" si="12">TEXT(F3,0)</f>
        <v>0</v>
      </c>
      <c r="V3" t="str">
        <f t="shared" ref="V3:V51" si="13">CONCATENATE("[""LP""] = ",REPT(" ",2-LEN(U3)),TEXT(U3,"0"),"; ")</f>
        <v xml:space="preserve">["LP"] =  0; </v>
      </c>
      <c r="W3" t="str">
        <f t="shared" ref="W3:W51" si="14">TEXT(G3,0)</f>
        <v>0</v>
      </c>
      <c r="X3" t="str">
        <f t="shared" ref="X3:X51" si="15">CONCATENATE("[""REP""] = ",REPT(" ",4-LEN(W3)),TEXT(W3,"0"),"; ")</f>
        <v xml:space="preserve">["REP"] =    0; </v>
      </c>
      <c r="Y3" t="e">
        <f>VLOOKUP(H3,Faction!A$2:B$84,2,FALSE)</f>
        <v>#N/A</v>
      </c>
      <c r="Z3" t="e">
        <f t="shared" ref="Z3:Z51" si="16">CONCATENATE("[""FACTION""] = ",TEXT(Y3,"0"),"; ")</f>
        <v>#N/A</v>
      </c>
      <c r="AA3" t="str">
        <f t="shared" ref="AA3:AA51" si="17">CONCATENATE("[""TIER""] = ",TEXT(K3,"0"),"; ")</f>
        <v xml:space="preserve">["TIER"] = 0; </v>
      </c>
      <c r="AB3" t="str">
        <f t="shared" ref="AB3:AB51" si="18">CONCATENATE("[""NAME""] = { [""EN""] = """,B3,"""; }; ")</f>
        <v xml:space="preserve">["NAME"] = { ["EN"] = ""; }; </v>
      </c>
      <c r="AC3" t="str">
        <f t="shared" ref="AC3:AC51" si="19">CONCATENATE("[""LORE""] = { [""EN""] = """,J3,"""; }; ")</f>
        <v xml:space="preserve">["LORE"] = { ["EN"] = ""; }; </v>
      </c>
      <c r="AD3" t="str">
        <f t="shared" ref="AD3:AD51" si="20">CONCATENATE("[""SUMMARY""] = { [""EN""] = """,I3,"""; }; ")</f>
        <v xml:space="preserve">["SUMMARY"] = { ["EN"] = ""; }; </v>
      </c>
      <c r="AE3" t="str">
        <f t="shared" ref="AE3:AE51" si="21">IF(LEN(E3)&gt;0,CONCATENATE("[""TITLE""] = { [""EN""] = """,E3,"""; }; "),"")</f>
        <v/>
      </c>
      <c r="AF3" t="str">
        <f t="shared" ref="AF3:AF51" si="22">CONCATENATE("};")</f>
        <v>};</v>
      </c>
    </row>
    <row r="4" spans="1:32" x14ac:dyDescent="0.25">
      <c r="A4">
        <v>3</v>
      </c>
      <c r="M4" s="1" t="e">
        <f t="shared" si="5"/>
        <v>#N/A</v>
      </c>
      <c r="N4">
        <f t="shared" si="6"/>
        <v>3</v>
      </c>
      <c r="O4" t="str">
        <f t="shared" si="7"/>
        <v xml:space="preserve"> [3] = {</v>
      </c>
      <c r="P4" s="1" t="str">
        <f t="shared" si="8"/>
        <v xml:space="preserve">["SAVE_INDEX"] =   3; </v>
      </c>
      <c r="Q4" t="e">
        <f>VLOOKUP(C4,Type!A$2:B$14,2,FALSE)</f>
        <v>#N/A</v>
      </c>
      <c r="R4" t="e">
        <f t="shared" si="9"/>
        <v>#N/A</v>
      </c>
      <c r="S4" t="str">
        <f t="shared" si="10"/>
        <v>0</v>
      </c>
      <c r="T4" t="str">
        <f t="shared" si="11"/>
        <v xml:space="preserve">["VXP"] =    0; </v>
      </c>
      <c r="U4" t="str">
        <f t="shared" si="12"/>
        <v>0</v>
      </c>
      <c r="V4" t="str">
        <f t="shared" si="13"/>
        <v xml:space="preserve">["LP"] =  0; </v>
      </c>
      <c r="W4" t="str">
        <f t="shared" si="14"/>
        <v>0</v>
      </c>
      <c r="X4" t="str">
        <f t="shared" si="15"/>
        <v xml:space="preserve">["REP"] =    0; </v>
      </c>
      <c r="Y4" t="e">
        <f>VLOOKUP(H4,Faction!A$2:B$84,2,FALSE)</f>
        <v>#N/A</v>
      </c>
      <c r="Z4" t="e">
        <f t="shared" si="16"/>
        <v>#N/A</v>
      </c>
      <c r="AA4" t="str">
        <f t="shared" si="17"/>
        <v xml:space="preserve">["TIER"] = 0; </v>
      </c>
      <c r="AB4" t="str">
        <f t="shared" si="18"/>
        <v xml:space="preserve">["NAME"] = { ["EN"] = ""; }; </v>
      </c>
      <c r="AC4" t="str">
        <f t="shared" si="19"/>
        <v xml:space="preserve">["LORE"] = { ["EN"] = ""; }; </v>
      </c>
      <c r="AD4" t="str">
        <f t="shared" si="20"/>
        <v xml:space="preserve">["SUMMARY"] = { ["EN"] = ""; }; </v>
      </c>
      <c r="AE4" t="str">
        <f t="shared" si="21"/>
        <v/>
      </c>
      <c r="AF4" t="str">
        <f t="shared" si="22"/>
        <v>};</v>
      </c>
    </row>
    <row r="5" spans="1:32" x14ac:dyDescent="0.25">
      <c r="A5">
        <v>4</v>
      </c>
      <c r="M5" s="1" t="e">
        <f t="shared" si="5"/>
        <v>#N/A</v>
      </c>
      <c r="N5">
        <f t="shared" si="6"/>
        <v>4</v>
      </c>
      <c r="O5" t="str">
        <f t="shared" si="7"/>
        <v xml:space="preserve"> [4] = {</v>
      </c>
      <c r="P5" s="1" t="str">
        <f t="shared" si="8"/>
        <v xml:space="preserve">["SAVE_INDEX"] =   4; </v>
      </c>
      <c r="Q5" t="e">
        <f>VLOOKUP(C5,Type!A$2:B$14,2,FALSE)</f>
        <v>#N/A</v>
      </c>
      <c r="R5" t="e">
        <f t="shared" si="9"/>
        <v>#N/A</v>
      </c>
      <c r="S5" t="str">
        <f t="shared" si="10"/>
        <v>0</v>
      </c>
      <c r="T5" t="str">
        <f t="shared" si="11"/>
        <v xml:space="preserve">["VXP"] =    0; </v>
      </c>
      <c r="U5" t="str">
        <f t="shared" si="12"/>
        <v>0</v>
      </c>
      <c r="V5" t="str">
        <f t="shared" si="13"/>
        <v xml:space="preserve">["LP"] =  0; </v>
      </c>
      <c r="W5" t="str">
        <f t="shared" si="14"/>
        <v>0</v>
      </c>
      <c r="X5" t="str">
        <f t="shared" si="15"/>
        <v xml:space="preserve">["REP"] =    0; </v>
      </c>
      <c r="Y5" t="e">
        <f>VLOOKUP(H5,Faction!A$2:B$84,2,FALSE)</f>
        <v>#N/A</v>
      </c>
      <c r="Z5" t="e">
        <f t="shared" si="16"/>
        <v>#N/A</v>
      </c>
      <c r="AA5" t="str">
        <f t="shared" si="17"/>
        <v xml:space="preserve">["TIER"] = 0; </v>
      </c>
      <c r="AB5" t="str">
        <f t="shared" si="18"/>
        <v xml:space="preserve">["NAME"] = { ["EN"] = ""; }; </v>
      </c>
      <c r="AC5" t="str">
        <f t="shared" si="19"/>
        <v xml:space="preserve">["LORE"] = { ["EN"] = ""; }; </v>
      </c>
      <c r="AD5" t="str">
        <f t="shared" si="20"/>
        <v xml:space="preserve">["SUMMARY"] = { ["EN"] = ""; }; </v>
      </c>
      <c r="AE5" t="str">
        <f t="shared" si="21"/>
        <v/>
      </c>
      <c r="AF5" t="str">
        <f t="shared" si="22"/>
        <v>};</v>
      </c>
    </row>
    <row r="6" spans="1:32" x14ac:dyDescent="0.25">
      <c r="A6">
        <v>5</v>
      </c>
      <c r="M6" s="1" t="e">
        <f t="shared" si="5"/>
        <v>#N/A</v>
      </c>
      <c r="N6">
        <f t="shared" si="6"/>
        <v>5</v>
      </c>
      <c r="O6" t="str">
        <f t="shared" si="7"/>
        <v xml:space="preserve"> [5] = {</v>
      </c>
      <c r="P6" s="1" t="str">
        <f t="shared" si="8"/>
        <v xml:space="preserve">["SAVE_INDEX"] =   5; </v>
      </c>
      <c r="Q6" t="e">
        <f>VLOOKUP(C6,Type!A$2:B$14,2,FALSE)</f>
        <v>#N/A</v>
      </c>
      <c r="R6" t="e">
        <f t="shared" si="9"/>
        <v>#N/A</v>
      </c>
      <c r="S6" t="str">
        <f t="shared" si="10"/>
        <v>0</v>
      </c>
      <c r="T6" t="str">
        <f t="shared" si="11"/>
        <v xml:space="preserve">["VXP"] =    0; </v>
      </c>
      <c r="U6" t="str">
        <f t="shared" si="12"/>
        <v>0</v>
      </c>
      <c r="V6" t="str">
        <f t="shared" si="13"/>
        <v xml:space="preserve">["LP"] =  0; </v>
      </c>
      <c r="W6" t="str">
        <f t="shared" si="14"/>
        <v>0</v>
      </c>
      <c r="X6" t="str">
        <f t="shared" si="15"/>
        <v xml:space="preserve">["REP"] =    0; </v>
      </c>
      <c r="Y6" t="e">
        <f>VLOOKUP(H6,Faction!A$2:B$84,2,FALSE)</f>
        <v>#N/A</v>
      </c>
      <c r="Z6" t="e">
        <f t="shared" si="16"/>
        <v>#N/A</v>
      </c>
      <c r="AA6" t="str">
        <f t="shared" si="17"/>
        <v xml:space="preserve">["TIER"] = 0; </v>
      </c>
      <c r="AB6" t="str">
        <f t="shared" si="18"/>
        <v xml:space="preserve">["NAME"] = { ["EN"] = ""; }; </v>
      </c>
      <c r="AC6" t="str">
        <f t="shared" si="19"/>
        <v xml:space="preserve">["LORE"] = { ["EN"] = ""; }; </v>
      </c>
      <c r="AD6" t="str">
        <f t="shared" si="20"/>
        <v xml:space="preserve">["SUMMARY"] = { ["EN"] = ""; }; </v>
      </c>
      <c r="AE6" t="str">
        <f t="shared" si="21"/>
        <v/>
      </c>
      <c r="AF6" t="str">
        <f t="shared" si="22"/>
        <v>};</v>
      </c>
    </row>
    <row r="7" spans="1:32" x14ac:dyDescent="0.25">
      <c r="A7">
        <v>6</v>
      </c>
      <c r="M7" s="1" t="e">
        <f t="shared" si="5"/>
        <v>#N/A</v>
      </c>
      <c r="N7">
        <f t="shared" si="6"/>
        <v>6</v>
      </c>
      <c r="O7" t="str">
        <f t="shared" si="7"/>
        <v xml:space="preserve"> [6] = {</v>
      </c>
      <c r="P7" s="1" t="str">
        <f t="shared" si="8"/>
        <v xml:space="preserve">["SAVE_INDEX"] =   6; </v>
      </c>
      <c r="Q7" t="e">
        <f>VLOOKUP(C7,Type!A$2:B$14,2,FALSE)</f>
        <v>#N/A</v>
      </c>
      <c r="R7" t="e">
        <f t="shared" si="9"/>
        <v>#N/A</v>
      </c>
      <c r="S7" t="str">
        <f t="shared" si="10"/>
        <v>0</v>
      </c>
      <c r="T7" t="str">
        <f t="shared" si="11"/>
        <v xml:space="preserve">["VXP"] =    0; </v>
      </c>
      <c r="U7" t="str">
        <f t="shared" si="12"/>
        <v>0</v>
      </c>
      <c r="V7" t="str">
        <f t="shared" si="13"/>
        <v xml:space="preserve">["LP"] =  0; </v>
      </c>
      <c r="W7" t="str">
        <f t="shared" si="14"/>
        <v>0</v>
      </c>
      <c r="X7" t="str">
        <f t="shared" si="15"/>
        <v xml:space="preserve">["REP"] =    0; </v>
      </c>
      <c r="Y7" t="e">
        <f>VLOOKUP(H7,Faction!A$2:B$84,2,FALSE)</f>
        <v>#N/A</v>
      </c>
      <c r="Z7" t="e">
        <f t="shared" si="16"/>
        <v>#N/A</v>
      </c>
      <c r="AA7" t="str">
        <f t="shared" si="17"/>
        <v xml:space="preserve">["TIER"] = 0; </v>
      </c>
      <c r="AB7" t="str">
        <f t="shared" si="18"/>
        <v xml:space="preserve">["NAME"] = { ["EN"] = ""; }; </v>
      </c>
      <c r="AC7" t="str">
        <f t="shared" si="19"/>
        <v xml:space="preserve">["LORE"] = { ["EN"] = ""; }; </v>
      </c>
      <c r="AD7" t="str">
        <f t="shared" si="20"/>
        <v xml:space="preserve">["SUMMARY"] = { ["EN"] = ""; }; </v>
      </c>
      <c r="AE7" t="str">
        <f t="shared" si="21"/>
        <v/>
      </c>
      <c r="AF7" t="str">
        <f t="shared" si="22"/>
        <v>};</v>
      </c>
    </row>
    <row r="8" spans="1:32" x14ac:dyDescent="0.25">
      <c r="A8">
        <v>7</v>
      </c>
      <c r="M8" s="1" t="e">
        <f t="shared" si="5"/>
        <v>#N/A</v>
      </c>
      <c r="N8">
        <f t="shared" si="6"/>
        <v>7</v>
      </c>
      <c r="O8" t="str">
        <f t="shared" si="7"/>
        <v xml:space="preserve"> [7] = {</v>
      </c>
      <c r="P8" s="1" t="str">
        <f t="shared" si="8"/>
        <v xml:space="preserve">["SAVE_INDEX"] =   7; </v>
      </c>
      <c r="Q8" t="e">
        <f>VLOOKUP(C8,Type!A$2:B$14,2,FALSE)</f>
        <v>#N/A</v>
      </c>
      <c r="R8" t="e">
        <f t="shared" si="9"/>
        <v>#N/A</v>
      </c>
      <c r="S8" t="str">
        <f t="shared" si="10"/>
        <v>0</v>
      </c>
      <c r="T8" t="str">
        <f t="shared" si="11"/>
        <v xml:space="preserve">["VXP"] =    0; </v>
      </c>
      <c r="U8" t="str">
        <f t="shared" si="12"/>
        <v>0</v>
      </c>
      <c r="V8" t="str">
        <f t="shared" si="13"/>
        <v xml:space="preserve">["LP"] =  0; </v>
      </c>
      <c r="W8" t="str">
        <f t="shared" si="14"/>
        <v>0</v>
      </c>
      <c r="X8" t="str">
        <f t="shared" si="15"/>
        <v xml:space="preserve">["REP"] =    0; </v>
      </c>
      <c r="Y8" t="e">
        <f>VLOOKUP(H8,Faction!A$2:B$84,2,FALSE)</f>
        <v>#N/A</v>
      </c>
      <c r="Z8" t="e">
        <f t="shared" si="16"/>
        <v>#N/A</v>
      </c>
      <c r="AA8" t="str">
        <f t="shared" si="17"/>
        <v xml:space="preserve">["TIER"] = 0; </v>
      </c>
      <c r="AB8" t="str">
        <f t="shared" si="18"/>
        <v xml:space="preserve">["NAME"] = { ["EN"] = ""; }; </v>
      </c>
      <c r="AC8" t="str">
        <f t="shared" si="19"/>
        <v xml:space="preserve">["LORE"] = { ["EN"] = ""; }; </v>
      </c>
      <c r="AD8" t="str">
        <f t="shared" si="20"/>
        <v xml:space="preserve">["SUMMARY"] = { ["EN"] = ""; }; </v>
      </c>
      <c r="AE8" t="str">
        <f t="shared" si="21"/>
        <v/>
      </c>
      <c r="AF8" t="str">
        <f t="shared" si="22"/>
        <v>};</v>
      </c>
    </row>
    <row r="9" spans="1:32" x14ac:dyDescent="0.25">
      <c r="A9">
        <v>8</v>
      </c>
      <c r="M9" s="1" t="e">
        <f t="shared" si="5"/>
        <v>#N/A</v>
      </c>
      <c r="N9">
        <f t="shared" si="6"/>
        <v>8</v>
      </c>
      <c r="O9" t="str">
        <f t="shared" si="7"/>
        <v xml:space="preserve"> [8] = {</v>
      </c>
      <c r="P9" s="1" t="str">
        <f t="shared" si="8"/>
        <v xml:space="preserve">["SAVE_INDEX"] =   8; </v>
      </c>
      <c r="Q9" t="e">
        <f>VLOOKUP(C9,Type!A$2:B$14,2,FALSE)</f>
        <v>#N/A</v>
      </c>
      <c r="R9" t="e">
        <f t="shared" si="9"/>
        <v>#N/A</v>
      </c>
      <c r="S9" t="str">
        <f t="shared" si="10"/>
        <v>0</v>
      </c>
      <c r="T9" t="str">
        <f t="shared" si="11"/>
        <v xml:space="preserve">["VXP"] =    0; </v>
      </c>
      <c r="U9" t="str">
        <f t="shared" si="12"/>
        <v>0</v>
      </c>
      <c r="V9" t="str">
        <f t="shared" si="13"/>
        <v xml:space="preserve">["LP"] =  0; </v>
      </c>
      <c r="W9" t="str">
        <f t="shared" si="14"/>
        <v>0</v>
      </c>
      <c r="X9" t="str">
        <f t="shared" si="15"/>
        <v xml:space="preserve">["REP"] =    0; </v>
      </c>
      <c r="Y9" t="e">
        <f>VLOOKUP(H9,Faction!A$2:B$84,2,FALSE)</f>
        <v>#N/A</v>
      </c>
      <c r="Z9" t="e">
        <f t="shared" si="16"/>
        <v>#N/A</v>
      </c>
      <c r="AA9" t="str">
        <f t="shared" si="17"/>
        <v xml:space="preserve">["TIER"] = 0; </v>
      </c>
      <c r="AB9" t="str">
        <f t="shared" si="18"/>
        <v xml:space="preserve">["NAME"] = { ["EN"] = ""; }; </v>
      </c>
      <c r="AC9" t="str">
        <f t="shared" si="19"/>
        <v xml:space="preserve">["LORE"] = { ["EN"] = ""; }; </v>
      </c>
      <c r="AD9" t="str">
        <f t="shared" si="20"/>
        <v xml:space="preserve">["SUMMARY"] = { ["EN"] = ""; }; </v>
      </c>
      <c r="AE9" t="str">
        <f t="shared" si="21"/>
        <v/>
      </c>
      <c r="AF9" t="str">
        <f t="shared" si="22"/>
        <v>};</v>
      </c>
    </row>
    <row r="10" spans="1:32" x14ac:dyDescent="0.25">
      <c r="A10">
        <v>9</v>
      </c>
      <c r="M10" s="1" t="e">
        <f t="shared" si="5"/>
        <v>#N/A</v>
      </c>
      <c r="N10">
        <f t="shared" si="6"/>
        <v>9</v>
      </c>
      <c r="O10" t="str">
        <f t="shared" si="7"/>
        <v xml:space="preserve"> [9] = {</v>
      </c>
      <c r="P10" s="1" t="str">
        <f t="shared" si="8"/>
        <v xml:space="preserve">["SAVE_INDEX"] =   9; </v>
      </c>
      <c r="Q10" t="e">
        <f>VLOOKUP(C10,Type!A$2:B$14,2,FALSE)</f>
        <v>#N/A</v>
      </c>
      <c r="R10" t="e">
        <f t="shared" si="9"/>
        <v>#N/A</v>
      </c>
      <c r="S10" t="str">
        <f t="shared" si="10"/>
        <v>0</v>
      </c>
      <c r="T10" t="str">
        <f t="shared" si="11"/>
        <v xml:space="preserve">["VXP"] =    0; </v>
      </c>
      <c r="U10" t="str">
        <f t="shared" si="12"/>
        <v>0</v>
      </c>
      <c r="V10" t="str">
        <f t="shared" si="13"/>
        <v xml:space="preserve">["LP"] =  0; </v>
      </c>
      <c r="W10" t="str">
        <f t="shared" si="14"/>
        <v>0</v>
      </c>
      <c r="X10" t="str">
        <f t="shared" si="15"/>
        <v xml:space="preserve">["REP"] =    0; </v>
      </c>
      <c r="Y10" t="e">
        <f>VLOOKUP(H10,Faction!A$2:B$84,2,FALSE)</f>
        <v>#N/A</v>
      </c>
      <c r="Z10" t="e">
        <f t="shared" si="16"/>
        <v>#N/A</v>
      </c>
      <c r="AA10" t="str">
        <f t="shared" si="17"/>
        <v xml:space="preserve">["TIER"] = 0; </v>
      </c>
      <c r="AB10" t="str">
        <f t="shared" si="18"/>
        <v xml:space="preserve">["NAME"] = { ["EN"] = ""; }; </v>
      </c>
      <c r="AC10" t="str">
        <f t="shared" si="19"/>
        <v xml:space="preserve">["LORE"] = { ["EN"] = ""; }; </v>
      </c>
      <c r="AD10" t="str">
        <f t="shared" si="20"/>
        <v xml:space="preserve">["SUMMARY"] = { ["EN"] = ""; }; </v>
      </c>
      <c r="AE10" t="str">
        <f t="shared" si="21"/>
        <v/>
      </c>
      <c r="AF10" t="str">
        <f t="shared" si="22"/>
        <v>};</v>
      </c>
    </row>
    <row r="11" spans="1:32" x14ac:dyDescent="0.25">
      <c r="A11">
        <v>10</v>
      </c>
      <c r="M11" s="1" t="e">
        <f t="shared" si="5"/>
        <v>#N/A</v>
      </c>
      <c r="N11">
        <f t="shared" si="6"/>
        <v>10</v>
      </c>
      <c r="O11" t="str">
        <f t="shared" si="7"/>
        <v>[10] = {</v>
      </c>
      <c r="P11" s="1" t="str">
        <f t="shared" si="8"/>
        <v xml:space="preserve">["SAVE_INDEX"] =  10; </v>
      </c>
      <c r="Q11" t="e">
        <f>VLOOKUP(C11,Type!A$2:B$14,2,FALSE)</f>
        <v>#N/A</v>
      </c>
      <c r="R11" t="e">
        <f t="shared" si="9"/>
        <v>#N/A</v>
      </c>
      <c r="S11" t="str">
        <f t="shared" si="10"/>
        <v>0</v>
      </c>
      <c r="T11" t="str">
        <f t="shared" si="11"/>
        <v xml:space="preserve">["VXP"] =    0; </v>
      </c>
      <c r="U11" t="str">
        <f t="shared" si="12"/>
        <v>0</v>
      </c>
      <c r="V11" t="str">
        <f t="shared" si="13"/>
        <v xml:space="preserve">["LP"] =  0; </v>
      </c>
      <c r="W11" t="str">
        <f t="shared" si="14"/>
        <v>0</v>
      </c>
      <c r="X11" t="str">
        <f t="shared" si="15"/>
        <v xml:space="preserve">["REP"] =    0; </v>
      </c>
      <c r="Y11" t="e">
        <f>VLOOKUP(H11,Faction!A$2:B$84,2,FALSE)</f>
        <v>#N/A</v>
      </c>
      <c r="Z11" t="e">
        <f t="shared" si="16"/>
        <v>#N/A</v>
      </c>
      <c r="AA11" t="str">
        <f t="shared" si="17"/>
        <v xml:space="preserve">["TIER"] = 0; </v>
      </c>
      <c r="AB11" t="str">
        <f t="shared" si="18"/>
        <v xml:space="preserve">["NAME"] = { ["EN"] = ""; }; </v>
      </c>
      <c r="AC11" t="str">
        <f t="shared" si="19"/>
        <v xml:space="preserve">["LORE"] = { ["EN"] = ""; }; </v>
      </c>
      <c r="AD11" t="str">
        <f t="shared" si="20"/>
        <v xml:space="preserve">["SUMMARY"] = { ["EN"] = ""; }; </v>
      </c>
      <c r="AE11" t="str">
        <f t="shared" si="21"/>
        <v/>
      </c>
      <c r="AF11" t="str">
        <f t="shared" si="22"/>
        <v>};</v>
      </c>
    </row>
    <row r="12" spans="1:32" x14ac:dyDescent="0.25">
      <c r="A12">
        <v>11</v>
      </c>
      <c r="M12" s="1" t="e">
        <f t="shared" si="5"/>
        <v>#N/A</v>
      </c>
      <c r="N12">
        <f t="shared" si="6"/>
        <v>11</v>
      </c>
      <c r="O12" t="str">
        <f t="shared" si="7"/>
        <v>[11] = {</v>
      </c>
      <c r="P12" s="1" t="str">
        <f t="shared" si="8"/>
        <v xml:space="preserve">["SAVE_INDEX"] =  11; </v>
      </c>
      <c r="Q12" t="e">
        <f>VLOOKUP(C12,Type!A$2:B$14,2,FALSE)</f>
        <v>#N/A</v>
      </c>
      <c r="R12" t="e">
        <f t="shared" si="9"/>
        <v>#N/A</v>
      </c>
      <c r="S12" t="str">
        <f t="shared" si="10"/>
        <v>0</v>
      </c>
      <c r="T12" t="str">
        <f t="shared" si="11"/>
        <v xml:space="preserve">["VXP"] =    0; </v>
      </c>
      <c r="U12" t="str">
        <f t="shared" si="12"/>
        <v>0</v>
      </c>
      <c r="V12" t="str">
        <f t="shared" si="13"/>
        <v xml:space="preserve">["LP"] =  0; </v>
      </c>
      <c r="W12" t="str">
        <f t="shared" si="14"/>
        <v>0</v>
      </c>
      <c r="X12" t="str">
        <f t="shared" si="15"/>
        <v xml:space="preserve">["REP"] =    0; </v>
      </c>
      <c r="Y12" t="e">
        <f>VLOOKUP(H12,Faction!A$2:B$84,2,FALSE)</f>
        <v>#N/A</v>
      </c>
      <c r="Z12" t="e">
        <f t="shared" si="16"/>
        <v>#N/A</v>
      </c>
      <c r="AA12" t="str">
        <f t="shared" si="17"/>
        <v xml:space="preserve">["TIER"] = 0; </v>
      </c>
      <c r="AB12" t="str">
        <f t="shared" si="18"/>
        <v xml:space="preserve">["NAME"] = { ["EN"] = ""; }; </v>
      </c>
      <c r="AC12" t="str">
        <f t="shared" si="19"/>
        <v xml:space="preserve">["LORE"] = { ["EN"] = ""; }; </v>
      </c>
      <c r="AD12" t="str">
        <f t="shared" si="20"/>
        <v xml:space="preserve">["SUMMARY"] = { ["EN"] = ""; }; </v>
      </c>
      <c r="AE12" t="str">
        <f t="shared" si="21"/>
        <v/>
      </c>
      <c r="AF12" t="str">
        <f t="shared" si="22"/>
        <v>};</v>
      </c>
    </row>
    <row r="13" spans="1:32" x14ac:dyDescent="0.25">
      <c r="A13">
        <v>12</v>
      </c>
      <c r="M13" s="1" t="e">
        <f t="shared" si="5"/>
        <v>#N/A</v>
      </c>
      <c r="N13">
        <f t="shared" si="6"/>
        <v>12</v>
      </c>
      <c r="O13" t="str">
        <f t="shared" si="7"/>
        <v>[12] = {</v>
      </c>
      <c r="P13" s="1" t="str">
        <f t="shared" si="8"/>
        <v xml:space="preserve">["SAVE_INDEX"] =  12; </v>
      </c>
      <c r="Q13" t="e">
        <f>VLOOKUP(C13,Type!A$2:B$14,2,FALSE)</f>
        <v>#N/A</v>
      </c>
      <c r="R13" t="e">
        <f t="shared" si="9"/>
        <v>#N/A</v>
      </c>
      <c r="S13" t="str">
        <f t="shared" si="10"/>
        <v>0</v>
      </c>
      <c r="T13" t="str">
        <f t="shared" si="11"/>
        <v xml:space="preserve">["VXP"] =    0; </v>
      </c>
      <c r="U13" t="str">
        <f t="shared" si="12"/>
        <v>0</v>
      </c>
      <c r="V13" t="str">
        <f t="shared" si="13"/>
        <v xml:space="preserve">["LP"] =  0; </v>
      </c>
      <c r="W13" t="str">
        <f t="shared" si="14"/>
        <v>0</v>
      </c>
      <c r="X13" t="str">
        <f t="shared" si="15"/>
        <v xml:space="preserve">["REP"] =    0; </v>
      </c>
      <c r="Y13" t="e">
        <f>VLOOKUP(H13,Faction!A$2:B$84,2,FALSE)</f>
        <v>#N/A</v>
      </c>
      <c r="Z13" t="e">
        <f t="shared" si="16"/>
        <v>#N/A</v>
      </c>
      <c r="AA13" t="str">
        <f t="shared" si="17"/>
        <v xml:space="preserve">["TIER"] = 0; </v>
      </c>
      <c r="AB13" t="str">
        <f t="shared" si="18"/>
        <v xml:space="preserve">["NAME"] = { ["EN"] = ""; }; </v>
      </c>
      <c r="AC13" t="str">
        <f t="shared" si="19"/>
        <v xml:space="preserve">["LORE"] = { ["EN"] = ""; }; </v>
      </c>
      <c r="AD13" t="str">
        <f t="shared" si="20"/>
        <v xml:space="preserve">["SUMMARY"] = { ["EN"] = ""; }; </v>
      </c>
      <c r="AE13" t="str">
        <f t="shared" si="21"/>
        <v/>
      </c>
      <c r="AF13" t="str">
        <f t="shared" si="22"/>
        <v>};</v>
      </c>
    </row>
    <row r="14" spans="1:32" x14ac:dyDescent="0.25">
      <c r="A14">
        <v>13</v>
      </c>
      <c r="M14" s="1" t="e">
        <f t="shared" si="5"/>
        <v>#N/A</v>
      </c>
      <c r="N14">
        <f t="shared" si="6"/>
        <v>13</v>
      </c>
      <c r="O14" t="str">
        <f t="shared" si="7"/>
        <v>[13] = {</v>
      </c>
      <c r="P14" s="1" t="str">
        <f t="shared" si="8"/>
        <v xml:space="preserve">["SAVE_INDEX"] =  13; </v>
      </c>
      <c r="Q14" t="e">
        <f>VLOOKUP(C14,Type!A$2:B$14,2,FALSE)</f>
        <v>#N/A</v>
      </c>
      <c r="R14" t="e">
        <f t="shared" si="9"/>
        <v>#N/A</v>
      </c>
      <c r="S14" t="str">
        <f t="shared" si="10"/>
        <v>0</v>
      </c>
      <c r="T14" t="str">
        <f t="shared" si="11"/>
        <v xml:space="preserve">["VXP"] =    0; </v>
      </c>
      <c r="U14" t="str">
        <f t="shared" si="12"/>
        <v>0</v>
      </c>
      <c r="V14" t="str">
        <f t="shared" si="13"/>
        <v xml:space="preserve">["LP"] =  0; </v>
      </c>
      <c r="W14" t="str">
        <f t="shared" si="14"/>
        <v>0</v>
      </c>
      <c r="X14" t="str">
        <f t="shared" si="15"/>
        <v xml:space="preserve">["REP"] =    0; </v>
      </c>
      <c r="Y14" t="e">
        <f>VLOOKUP(H14,Faction!A$2:B$84,2,FALSE)</f>
        <v>#N/A</v>
      </c>
      <c r="Z14" t="e">
        <f t="shared" si="16"/>
        <v>#N/A</v>
      </c>
      <c r="AA14" t="str">
        <f t="shared" si="17"/>
        <v xml:space="preserve">["TIER"] = 0; </v>
      </c>
      <c r="AB14" t="str">
        <f t="shared" si="18"/>
        <v xml:space="preserve">["NAME"] = { ["EN"] = ""; }; </v>
      </c>
      <c r="AC14" t="str">
        <f t="shared" si="19"/>
        <v xml:space="preserve">["LORE"] = { ["EN"] = ""; }; </v>
      </c>
      <c r="AD14" t="str">
        <f t="shared" si="20"/>
        <v xml:space="preserve">["SUMMARY"] = { ["EN"] = ""; }; </v>
      </c>
      <c r="AE14" t="str">
        <f t="shared" si="21"/>
        <v/>
      </c>
      <c r="AF14" t="str">
        <f t="shared" si="22"/>
        <v>};</v>
      </c>
    </row>
    <row r="15" spans="1:32" x14ac:dyDescent="0.25">
      <c r="A15">
        <v>14</v>
      </c>
      <c r="M15" s="1" t="e">
        <f t="shared" si="5"/>
        <v>#N/A</v>
      </c>
      <c r="N15">
        <f t="shared" si="6"/>
        <v>14</v>
      </c>
      <c r="O15" t="str">
        <f t="shared" si="7"/>
        <v>[14] = {</v>
      </c>
      <c r="P15" s="1" t="str">
        <f t="shared" si="8"/>
        <v xml:space="preserve">["SAVE_INDEX"] =  14; </v>
      </c>
      <c r="Q15" t="e">
        <f>VLOOKUP(C15,Type!A$2:B$14,2,FALSE)</f>
        <v>#N/A</v>
      </c>
      <c r="R15" t="e">
        <f t="shared" si="9"/>
        <v>#N/A</v>
      </c>
      <c r="S15" t="str">
        <f t="shared" si="10"/>
        <v>0</v>
      </c>
      <c r="T15" t="str">
        <f t="shared" si="11"/>
        <v xml:space="preserve">["VXP"] =    0; </v>
      </c>
      <c r="U15" t="str">
        <f t="shared" si="12"/>
        <v>0</v>
      </c>
      <c r="V15" t="str">
        <f t="shared" si="13"/>
        <v xml:space="preserve">["LP"] =  0; </v>
      </c>
      <c r="W15" t="str">
        <f t="shared" si="14"/>
        <v>0</v>
      </c>
      <c r="X15" t="str">
        <f t="shared" si="15"/>
        <v xml:space="preserve">["REP"] =    0; </v>
      </c>
      <c r="Y15" t="e">
        <f>VLOOKUP(H15,Faction!A$2:B$84,2,FALSE)</f>
        <v>#N/A</v>
      </c>
      <c r="Z15" t="e">
        <f t="shared" si="16"/>
        <v>#N/A</v>
      </c>
      <c r="AA15" t="str">
        <f t="shared" si="17"/>
        <v xml:space="preserve">["TIER"] = 0; </v>
      </c>
      <c r="AB15" t="str">
        <f t="shared" si="18"/>
        <v xml:space="preserve">["NAME"] = { ["EN"] = ""; }; </v>
      </c>
      <c r="AC15" t="str">
        <f t="shared" si="19"/>
        <v xml:space="preserve">["LORE"] = { ["EN"] = ""; }; </v>
      </c>
      <c r="AD15" t="str">
        <f t="shared" si="20"/>
        <v xml:space="preserve">["SUMMARY"] = { ["EN"] = ""; }; </v>
      </c>
      <c r="AE15" t="str">
        <f t="shared" si="21"/>
        <v/>
      </c>
      <c r="AF15" t="str">
        <f t="shared" si="22"/>
        <v>};</v>
      </c>
    </row>
    <row r="16" spans="1:32" x14ac:dyDescent="0.25">
      <c r="A16">
        <v>15</v>
      </c>
      <c r="M16" s="1" t="e">
        <f t="shared" si="5"/>
        <v>#N/A</v>
      </c>
      <c r="N16">
        <f t="shared" si="6"/>
        <v>15</v>
      </c>
      <c r="O16" t="str">
        <f t="shared" si="7"/>
        <v>[15] = {</v>
      </c>
      <c r="P16" s="1" t="str">
        <f t="shared" si="8"/>
        <v xml:space="preserve">["SAVE_INDEX"] =  15; </v>
      </c>
      <c r="Q16" t="e">
        <f>VLOOKUP(C16,Type!A$2:B$14,2,FALSE)</f>
        <v>#N/A</v>
      </c>
      <c r="R16" t="e">
        <f t="shared" si="9"/>
        <v>#N/A</v>
      </c>
      <c r="S16" t="str">
        <f t="shared" si="10"/>
        <v>0</v>
      </c>
      <c r="T16" t="str">
        <f t="shared" si="11"/>
        <v xml:space="preserve">["VXP"] =    0; </v>
      </c>
      <c r="U16" t="str">
        <f t="shared" si="12"/>
        <v>0</v>
      </c>
      <c r="V16" t="str">
        <f t="shared" si="13"/>
        <v xml:space="preserve">["LP"] =  0; </v>
      </c>
      <c r="W16" t="str">
        <f t="shared" si="14"/>
        <v>0</v>
      </c>
      <c r="X16" t="str">
        <f t="shared" si="15"/>
        <v xml:space="preserve">["REP"] =    0; </v>
      </c>
      <c r="Y16" t="e">
        <f>VLOOKUP(H16,Faction!A$2:B$84,2,FALSE)</f>
        <v>#N/A</v>
      </c>
      <c r="Z16" t="e">
        <f t="shared" si="16"/>
        <v>#N/A</v>
      </c>
      <c r="AA16" t="str">
        <f t="shared" si="17"/>
        <v xml:space="preserve">["TIER"] = 0; </v>
      </c>
      <c r="AB16" t="str">
        <f t="shared" si="18"/>
        <v xml:space="preserve">["NAME"] = { ["EN"] = ""; }; </v>
      </c>
      <c r="AC16" t="str">
        <f t="shared" si="19"/>
        <v xml:space="preserve">["LORE"] = { ["EN"] = ""; }; </v>
      </c>
      <c r="AD16" t="str">
        <f t="shared" si="20"/>
        <v xml:space="preserve">["SUMMARY"] = { ["EN"] = ""; }; </v>
      </c>
      <c r="AE16" t="str">
        <f t="shared" si="21"/>
        <v/>
      </c>
      <c r="AF16" t="str">
        <f t="shared" si="22"/>
        <v>};</v>
      </c>
    </row>
    <row r="17" spans="1:32" x14ac:dyDescent="0.25">
      <c r="A17">
        <v>16</v>
      </c>
      <c r="M17" s="1" t="e">
        <f t="shared" si="5"/>
        <v>#N/A</v>
      </c>
      <c r="N17">
        <f t="shared" si="6"/>
        <v>16</v>
      </c>
      <c r="O17" t="str">
        <f t="shared" si="7"/>
        <v>[16] = {</v>
      </c>
      <c r="P17" s="1" t="str">
        <f t="shared" si="8"/>
        <v xml:space="preserve">["SAVE_INDEX"] =  16; </v>
      </c>
      <c r="Q17" t="e">
        <f>VLOOKUP(C17,Type!A$2:B$14,2,FALSE)</f>
        <v>#N/A</v>
      </c>
      <c r="R17" t="e">
        <f t="shared" si="9"/>
        <v>#N/A</v>
      </c>
      <c r="S17" t="str">
        <f t="shared" si="10"/>
        <v>0</v>
      </c>
      <c r="T17" t="str">
        <f t="shared" si="11"/>
        <v xml:space="preserve">["VXP"] =    0; </v>
      </c>
      <c r="U17" t="str">
        <f t="shared" si="12"/>
        <v>0</v>
      </c>
      <c r="V17" t="str">
        <f t="shared" si="13"/>
        <v xml:space="preserve">["LP"] =  0; </v>
      </c>
      <c r="W17" t="str">
        <f t="shared" si="14"/>
        <v>0</v>
      </c>
      <c r="X17" t="str">
        <f t="shared" si="15"/>
        <v xml:space="preserve">["REP"] =    0; </v>
      </c>
      <c r="Y17" t="e">
        <f>VLOOKUP(H17,Faction!A$2:B$84,2,FALSE)</f>
        <v>#N/A</v>
      </c>
      <c r="Z17" t="e">
        <f t="shared" si="16"/>
        <v>#N/A</v>
      </c>
      <c r="AA17" t="str">
        <f t="shared" si="17"/>
        <v xml:space="preserve">["TIER"] = 0; </v>
      </c>
      <c r="AB17" t="str">
        <f t="shared" si="18"/>
        <v xml:space="preserve">["NAME"] = { ["EN"] = ""; }; </v>
      </c>
      <c r="AC17" t="str">
        <f t="shared" si="19"/>
        <v xml:space="preserve">["LORE"] = { ["EN"] = ""; }; </v>
      </c>
      <c r="AD17" t="str">
        <f t="shared" si="20"/>
        <v xml:space="preserve">["SUMMARY"] = { ["EN"] = ""; }; </v>
      </c>
      <c r="AE17" t="str">
        <f t="shared" si="21"/>
        <v/>
      </c>
      <c r="AF17" t="str">
        <f t="shared" si="22"/>
        <v>};</v>
      </c>
    </row>
    <row r="18" spans="1:32" x14ac:dyDescent="0.25">
      <c r="A18">
        <v>17</v>
      </c>
      <c r="M18" s="1" t="e">
        <f t="shared" si="5"/>
        <v>#N/A</v>
      </c>
      <c r="N18">
        <f t="shared" si="6"/>
        <v>17</v>
      </c>
      <c r="O18" t="str">
        <f t="shared" si="7"/>
        <v>[17] = {</v>
      </c>
      <c r="P18" s="1" t="str">
        <f t="shared" si="8"/>
        <v xml:space="preserve">["SAVE_INDEX"] =  17; </v>
      </c>
      <c r="Q18" t="e">
        <f>VLOOKUP(C18,Type!A$2:B$14,2,FALSE)</f>
        <v>#N/A</v>
      </c>
      <c r="R18" t="e">
        <f t="shared" si="9"/>
        <v>#N/A</v>
      </c>
      <c r="S18" t="str">
        <f t="shared" si="10"/>
        <v>0</v>
      </c>
      <c r="T18" t="str">
        <f t="shared" si="11"/>
        <v xml:space="preserve">["VXP"] =    0; </v>
      </c>
      <c r="U18" t="str">
        <f t="shared" si="12"/>
        <v>0</v>
      </c>
      <c r="V18" t="str">
        <f t="shared" si="13"/>
        <v xml:space="preserve">["LP"] =  0; </v>
      </c>
      <c r="W18" t="str">
        <f t="shared" si="14"/>
        <v>0</v>
      </c>
      <c r="X18" t="str">
        <f t="shared" si="15"/>
        <v xml:space="preserve">["REP"] =    0; </v>
      </c>
      <c r="Y18" t="e">
        <f>VLOOKUP(H18,Faction!A$2:B$84,2,FALSE)</f>
        <v>#N/A</v>
      </c>
      <c r="Z18" t="e">
        <f t="shared" si="16"/>
        <v>#N/A</v>
      </c>
      <c r="AA18" t="str">
        <f t="shared" si="17"/>
        <v xml:space="preserve">["TIER"] = 0; </v>
      </c>
      <c r="AB18" t="str">
        <f t="shared" si="18"/>
        <v xml:space="preserve">["NAME"] = { ["EN"] = ""; }; </v>
      </c>
      <c r="AC18" t="str">
        <f t="shared" si="19"/>
        <v xml:space="preserve">["LORE"] = { ["EN"] = ""; }; </v>
      </c>
      <c r="AD18" t="str">
        <f t="shared" si="20"/>
        <v xml:space="preserve">["SUMMARY"] = { ["EN"] = ""; }; </v>
      </c>
      <c r="AE18" t="str">
        <f t="shared" si="21"/>
        <v/>
      </c>
      <c r="AF18" t="str">
        <f t="shared" si="22"/>
        <v>};</v>
      </c>
    </row>
    <row r="19" spans="1:32" x14ac:dyDescent="0.25">
      <c r="A19">
        <v>18</v>
      </c>
      <c r="M19" s="1" t="e">
        <f t="shared" si="5"/>
        <v>#N/A</v>
      </c>
      <c r="N19">
        <f t="shared" si="6"/>
        <v>18</v>
      </c>
      <c r="O19" t="str">
        <f t="shared" si="7"/>
        <v>[18] = {</v>
      </c>
      <c r="P19" s="1" t="str">
        <f t="shared" si="8"/>
        <v xml:space="preserve">["SAVE_INDEX"] =  18; </v>
      </c>
      <c r="Q19" t="e">
        <f>VLOOKUP(C19,Type!A$2:B$14,2,FALSE)</f>
        <v>#N/A</v>
      </c>
      <c r="R19" t="e">
        <f t="shared" si="9"/>
        <v>#N/A</v>
      </c>
      <c r="S19" t="str">
        <f t="shared" si="10"/>
        <v>0</v>
      </c>
      <c r="T19" t="str">
        <f t="shared" si="11"/>
        <v xml:space="preserve">["VXP"] =    0; </v>
      </c>
      <c r="U19" t="str">
        <f t="shared" si="12"/>
        <v>0</v>
      </c>
      <c r="V19" t="str">
        <f t="shared" si="13"/>
        <v xml:space="preserve">["LP"] =  0; </v>
      </c>
      <c r="W19" t="str">
        <f t="shared" si="14"/>
        <v>0</v>
      </c>
      <c r="X19" t="str">
        <f t="shared" si="15"/>
        <v xml:space="preserve">["REP"] =    0; </v>
      </c>
      <c r="Y19" t="e">
        <f>VLOOKUP(H19,Faction!A$2:B$84,2,FALSE)</f>
        <v>#N/A</v>
      </c>
      <c r="Z19" t="e">
        <f t="shared" si="16"/>
        <v>#N/A</v>
      </c>
      <c r="AA19" t="str">
        <f t="shared" si="17"/>
        <v xml:space="preserve">["TIER"] = 0; </v>
      </c>
      <c r="AB19" t="str">
        <f t="shared" si="18"/>
        <v xml:space="preserve">["NAME"] = { ["EN"] = ""; }; </v>
      </c>
      <c r="AC19" t="str">
        <f t="shared" si="19"/>
        <v xml:space="preserve">["LORE"] = { ["EN"] = ""; }; </v>
      </c>
      <c r="AD19" t="str">
        <f t="shared" si="20"/>
        <v xml:space="preserve">["SUMMARY"] = { ["EN"] = ""; }; </v>
      </c>
      <c r="AE19" t="str">
        <f t="shared" si="21"/>
        <v/>
      </c>
      <c r="AF19" t="str">
        <f t="shared" si="22"/>
        <v>};</v>
      </c>
    </row>
    <row r="20" spans="1:32" x14ac:dyDescent="0.25">
      <c r="A20">
        <v>19</v>
      </c>
      <c r="M20" s="1" t="e">
        <f t="shared" si="5"/>
        <v>#N/A</v>
      </c>
      <c r="N20">
        <f t="shared" si="6"/>
        <v>19</v>
      </c>
      <c r="O20" t="str">
        <f t="shared" si="7"/>
        <v>[19] = {</v>
      </c>
      <c r="P20" s="1" t="str">
        <f t="shared" si="8"/>
        <v xml:space="preserve">["SAVE_INDEX"] =  19; </v>
      </c>
      <c r="Q20" t="e">
        <f>VLOOKUP(C20,Type!A$2:B$14,2,FALSE)</f>
        <v>#N/A</v>
      </c>
      <c r="R20" t="e">
        <f t="shared" si="9"/>
        <v>#N/A</v>
      </c>
      <c r="S20" t="str">
        <f t="shared" si="10"/>
        <v>0</v>
      </c>
      <c r="T20" t="str">
        <f t="shared" si="11"/>
        <v xml:space="preserve">["VXP"] =    0; </v>
      </c>
      <c r="U20" t="str">
        <f t="shared" si="12"/>
        <v>0</v>
      </c>
      <c r="V20" t="str">
        <f t="shared" si="13"/>
        <v xml:space="preserve">["LP"] =  0; </v>
      </c>
      <c r="W20" t="str">
        <f t="shared" si="14"/>
        <v>0</v>
      </c>
      <c r="X20" t="str">
        <f t="shared" si="15"/>
        <v xml:space="preserve">["REP"] =    0; </v>
      </c>
      <c r="Y20" t="e">
        <f>VLOOKUP(H20,Faction!A$2:B$84,2,FALSE)</f>
        <v>#N/A</v>
      </c>
      <c r="Z20" t="e">
        <f t="shared" si="16"/>
        <v>#N/A</v>
      </c>
      <c r="AA20" t="str">
        <f t="shared" si="17"/>
        <v xml:space="preserve">["TIER"] = 0; </v>
      </c>
      <c r="AB20" t="str">
        <f t="shared" si="18"/>
        <v xml:space="preserve">["NAME"] = { ["EN"] = ""; }; </v>
      </c>
      <c r="AC20" t="str">
        <f t="shared" si="19"/>
        <v xml:space="preserve">["LORE"] = { ["EN"] = ""; }; </v>
      </c>
      <c r="AD20" t="str">
        <f t="shared" si="20"/>
        <v xml:space="preserve">["SUMMARY"] = { ["EN"] = ""; }; </v>
      </c>
      <c r="AE20" t="str">
        <f t="shared" si="21"/>
        <v/>
      </c>
      <c r="AF20" t="str">
        <f t="shared" si="22"/>
        <v>};</v>
      </c>
    </row>
    <row r="21" spans="1:32" x14ac:dyDescent="0.25">
      <c r="A21">
        <v>20</v>
      </c>
      <c r="M21" s="1" t="e">
        <f t="shared" si="5"/>
        <v>#N/A</v>
      </c>
      <c r="N21">
        <f t="shared" si="6"/>
        <v>20</v>
      </c>
      <c r="O21" t="str">
        <f t="shared" si="7"/>
        <v>[20] = {</v>
      </c>
      <c r="P21" s="1" t="str">
        <f t="shared" si="8"/>
        <v xml:space="preserve">["SAVE_INDEX"] =  20; </v>
      </c>
      <c r="Q21" t="e">
        <f>VLOOKUP(C21,Type!A$2:B$14,2,FALSE)</f>
        <v>#N/A</v>
      </c>
      <c r="R21" t="e">
        <f t="shared" si="9"/>
        <v>#N/A</v>
      </c>
      <c r="S21" t="str">
        <f t="shared" si="10"/>
        <v>0</v>
      </c>
      <c r="T21" t="str">
        <f t="shared" si="11"/>
        <v xml:space="preserve">["VXP"] =    0; </v>
      </c>
      <c r="U21" t="str">
        <f t="shared" si="12"/>
        <v>0</v>
      </c>
      <c r="V21" t="str">
        <f t="shared" si="13"/>
        <v xml:space="preserve">["LP"] =  0; </v>
      </c>
      <c r="W21" t="str">
        <f t="shared" si="14"/>
        <v>0</v>
      </c>
      <c r="X21" t="str">
        <f t="shared" si="15"/>
        <v xml:space="preserve">["REP"] =    0; </v>
      </c>
      <c r="Y21" t="e">
        <f>VLOOKUP(H21,Faction!A$2:B$84,2,FALSE)</f>
        <v>#N/A</v>
      </c>
      <c r="Z21" t="e">
        <f t="shared" si="16"/>
        <v>#N/A</v>
      </c>
      <c r="AA21" t="str">
        <f t="shared" si="17"/>
        <v xml:space="preserve">["TIER"] = 0; </v>
      </c>
      <c r="AB21" t="str">
        <f t="shared" si="18"/>
        <v xml:space="preserve">["NAME"] = { ["EN"] = ""; }; </v>
      </c>
      <c r="AC21" t="str">
        <f t="shared" si="19"/>
        <v xml:space="preserve">["LORE"] = { ["EN"] = ""; }; </v>
      </c>
      <c r="AD21" t="str">
        <f t="shared" si="20"/>
        <v xml:space="preserve">["SUMMARY"] = { ["EN"] = ""; }; </v>
      </c>
      <c r="AE21" t="str">
        <f t="shared" si="21"/>
        <v/>
      </c>
      <c r="AF21" t="str">
        <f t="shared" si="22"/>
        <v>};</v>
      </c>
    </row>
    <row r="22" spans="1:32" x14ac:dyDescent="0.25">
      <c r="A22">
        <v>21</v>
      </c>
      <c r="M22" s="1" t="e">
        <f t="shared" si="5"/>
        <v>#N/A</v>
      </c>
      <c r="N22">
        <f t="shared" si="6"/>
        <v>21</v>
      </c>
      <c r="O22" t="str">
        <f t="shared" si="7"/>
        <v>[21] = {</v>
      </c>
      <c r="P22" s="1" t="str">
        <f t="shared" si="8"/>
        <v xml:space="preserve">["SAVE_INDEX"] =  21; </v>
      </c>
      <c r="Q22" t="e">
        <f>VLOOKUP(C22,Type!A$2:B$14,2,FALSE)</f>
        <v>#N/A</v>
      </c>
      <c r="R22" t="e">
        <f t="shared" si="9"/>
        <v>#N/A</v>
      </c>
      <c r="S22" t="str">
        <f t="shared" si="10"/>
        <v>0</v>
      </c>
      <c r="T22" t="str">
        <f t="shared" si="11"/>
        <v xml:space="preserve">["VXP"] =    0; </v>
      </c>
      <c r="U22" t="str">
        <f t="shared" si="12"/>
        <v>0</v>
      </c>
      <c r="V22" t="str">
        <f t="shared" si="13"/>
        <v xml:space="preserve">["LP"] =  0; </v>
      </c>
      <c r="W22" t="str">
        <f t="shared" si="14"/>
        <v>0</v>
      </c>
      <c r="X22" t="str">
        <f t="shared" si="15"/>
        <v xml:space="preserve">["REP"] =    0; </v>
      </c>
      <c r="Y22" t="e">
        <f>VLOOKUP(H22,Faction!A$2:B$84,2,FALSE)</f>
        <v>#N/A</v>
      </c>
      <c r="Z22" t="e">
        <f t="shared" si="16"/>
        <v>#N/A</v>
      </c>
      <c r="AA22" t="str">
        <f t="shared" si="17"/>
        <v xml:space="preserve">["TIER"] = 0; </v>
      </c>
      <c r="AB22" t="str">
        <f t="shared" si="18"/>
        <v xml:space="preserve">["NAME"] = { ["EN"] = ""; }; </v>
      </c>
      <c r="AC22" t="str">
        <f t="shared" si="19"/>
        <v xml:space="preserve">["LORE"] = { ["EN"] = ""; }; </v>
      </c>
      <c r="AD22" t="str">
        <f t="shared" si="20"/>
        <v xml:space="preserve">["SUMMARY"] = { ["EN"] = ""; }; </v>
      </c>
      <c r="AE22" t="str">
        <f t="shared" si="21"/>
        <v/>
      </c>
      <c r="AF22" t="str">
        <f t="shared" si="22"/>
        <v>};</v>
      </c>
    </row>
    <row r="23" spans="1:32" x14ac:dyDescent="0.25">
      <c r="A23">
        <v>22</v>
      </c>
      <c r="M23" s="1" t="e">
        <f t="shared" si="5"/>
        <v>#N/A</v>
      </c>
      <c r="N23">
        <f t="shared" si="6"/>
        <v>22</v>
      </c>
      <c r="O23" t="str">
        <f t="shared" si="7"/>
        <v>[22] = {</v>
      </c>
      <c r="P23" s="1" t="str">
        <f t="shared" si="8"/>
        <v xml:space="preserve">["SAVE_INDEX"] =  22; </v>
      </c>
      <c r="Q23" t="e">
        <f>VLOOKUP(C23,Type!A$2:B$14,2,FALSE)</f>
        <v>#N/A</v>
      </c>
      <c r="R23" t="e">
        <f t="shared" si="9"/>
        <v>#N/A</v>
      </c>
      <c r="S23" t="str">
        <f t="shared" si="10"/>
        <v>0</v>
      </c>
      <c r="T23" t="str">
        <f t="shared" si="11"/>
        <v xml:space="preserve">["VXP"] =    0; </v>
      </c>
      <c r="U23" t="str">
        <f t="shared" si="12"/>
        <v>0</v>
      </c>
      <c r="V23" t="str">
        <f t="shared" si="13"/>
        <v xml:space="preserve">["LP"] =  0; </v>
      </c>
      <c r="W23" t="str">
        <f t="shared" si="14"/>
        <v>0</v>
      </c>
      <c r="X23" t="str">
        <f t="shared" si="15"/>
        <v xml:space="preserve">["REP"] =    0; </v>
      </c>
      <c r="Y23" t="e">
        <f>VLOOKUP(H23,Faction!A$2:B$84,2,FALSE)</f>
        <v>#N/A</v>
      </c>
      <c r="Z23" t="e">
        <f t="shared" si="16"/>
        <v>#N/A</v>
      </c>
      <c r="AA23" t="str">
        <f t="shared" si="17"/>
        <v xml:space="preserve">["TIER"] = 0; </v>
      </c>
      <c r="AB23" t="str">
        <f t="shared" si="18"/>
        <v xml:space="preserve">["NAME"] = { ["EN"] = ""; }; </v>
      </c>
      <c r="AC23" t="str">
        <f t="shared" si="19"/>
        <v xml:space="preserve">["LORE"] = { ["EN"] = ""; }; </v>
      </c>
      <c r="AD23" t="str">
        <f t="shared" si="20"/>
        <v xml:space="preserve">["SUMMARY"] = { ["EN"] = ""; }; </v>
      </c>
      <c r="AE23" t="str">
        <f t="shared" si="21"/>
        <v/>
      </c>
      <c r="AF23" t="str">
        <f t="shared" si="22"/>
        <v>};</v>
      </c>
    </row>
    <row r="24" spans="1:32" x14ac:dyDescent="0.25">
      <c r="A24">
        <v>23</v>
      </c>
      <c r="M24" s="1" t="e">
        <f t="shared" si="5"/>
        <v>#N/A</v>
      </c>
      <c r="N24">
        <f t="shared" si="6"/>
        <v>23</v>
      </c>
      <c r="O24" t="str">
        <f t="shared" si="7"/>
        <v>[23] = {</v>
      </c>
      <c r="P24" s="1" t="str">
        <f t="shared" si="8"/>
        <v xml:space="preserve">["SAVE_INDEX"] =  23; </v>
      </c>
      <c r="Q24" t="e">
        <f>VLOOKUP(C24,Type!A$2:B$14,2,FALSE)</f>
        <v>#N/A</v>
      </c>
      <c r="R24" t="e">
        <f t="shared" si="9"/>
        <v>#N/A</v>
      </c>
      <c r="S24" t="str">
        <f t="shared" si="10"/>
        <v>0</v>
      </c>
      <c r="T24" t="str">
        <f t="shared" si="11"/>
        <v xml:space="preserve">["VXP"] =    0; </v>
      </c>
      <c r="U24" t="str">
        <f t="shared" si="12"/>
        <v>0</v>
      </c>
      <c r="V24" t="str">
        <f t="shared" si="13"/>
        <v xml:space="preserve">["LP"] =  0; </v>
      </c>
      <c r="W24" t="str">
        <f t="shared" si="14"/>
        <v>0</v>
      </c>
      <c r="X24" t="str">
        <f t="shared" si="15"/>
        <v xml:space="preserve">["REP"] =    0; </v>
      </c>
      <c r="Y24" t="e">
        <f>VLOOKUP(H24,Faction!A$2:B$84,2,FALSE)</f>
        <v>#N/A</v>
      </c>
      <c r="Z24" t="e">
        <f t="shared" si="16"/>
        <v>#N/A</v>
      </c>
      <c r="AA24" t="str">
        <f t="shared" si="17"/>
        <v xml:space="preserve">["TIER"] = 0; </v>
      </c>
      <c r="AB24" t="str">
        <f t="shared" si="18"/>
        <v xml:space="preserve">["NAME"] = { ["EN"] = ""; }; </v>
      </c>
      <c r="AC24" t="str">
        <f t="shared" si="19"/>
        <v xml:space="preserve">["LORE"] = { ["EN"] = ""; }; </v>
      </c>
      <c r="AD24" t="str">
        <f t="shared" si="20"/>
        <v xml:space="preserve">["SUMMARY"] = { ["EN"] = ""; }; </v>
      </c>
      <c r="AE24" t="str">
        <f t="shared" si="21"/>
        <v/>
      </c>
      <c r="AF24" t="str">
        <f t="shared" si="22"/>
        <v>};</v>
      </c>
    </row>
    <row r="25" spans="1:32" x14ac:dyDescent="0.25">
      <c r="A25">
        <v>24</v>
      </c>
      <c r="M25" s="1" t="e">
        <f t="shared" si="5"/>
        <v>#N/A</v>
      </c>
      <c r="N25">
        <f t="shared" si="6"/>
        <v>24</v>
      </c>
      <c r="O25" t="str">
        <f t="shared" si="7"/>
        <v>[24] = {</v>
      </c>
      <c r="P25" s="1" t="str">
        <f t="shared" si="8"/>
        <v xml:space="preserve">["SAVE_INDEX"] =  24; </v>
      </c>
      <c r="Q25" t="e">
        <f>VLOOKUP(C25,Type!A$2:B$14,2,FALSE)</f>
        <v>#N/A</v>
      </c>
      <c r="R25" t="e">
        <f t="shared" si="9"/>
        <v>#N/A</v>
      </c>
      <c r="S25" t="str">
        <f t="shared" si="10"/>
        <v>0</v>
      </c>
      <c r="T25" t="str">
        <f t="shared" si="11"/>
        <v xml:space="preserve">["VXP"] =    0; </v>
      </c>
      <c r="U25" t="str">
        <f t="shared" si="12"/>
        <v>0</v>
      </c>
      <c r="V25" t="str">
        <f t="shared" si="13"/>
        <v xml:space="preserve">["LP"] =  0; </v>
      </c>
      <c r="W25" t="str">
        <f t="shared" si="14"/>
        <v>0</v>
      </c>
      <c r="X25" t="str">
        <f t="shared" si="15"/>
        <v xml:space="preserve">["REP"] =    0; </v>
      </c>
      <c r="Y25" t="e">
        <f>VLOOKUP(H25,Faction!A$2:B$84,2,FALSE)</f>
        <v>#N/A</v>
      </c>
      <c r="Z25" t="e">
        <f t="shared" si="16"/>
        <v>#N/A</v>
      </c>
      <c r="AA25" t="str">
        <f t="shared" si="17"/>
        <v xml:space="preserve">["TIER"] = 0; </v>
      </c>
      <c r="AB25" t="str">
        <f t="shared" si="18"/>
        <v xml:space="preserve">["NAME"] = { ["EN"] = ""; }; </v>
      </c>
      <c r="AC25" t="str">
        <f t="shared" si="19"/>
        <v xml:space="preserve">["LORE"] = { ["EN"] = ""; }; </v>
      </c>
      <c r="AD25" t="str">
        <f t="shared" si="20"/>
        <v xml:space="preserve">["SUMMARY"] = { ["EN"] = ""; }; </v>
      </c>
      <c r="AE25" t="str">
        <f t="shared" si="21"/>
        <v/>
      </c>
      <c r="AF25" t="str">
        <f t="shared" si="22"/>
        <v>};</v>
      </c>
    </row>
    <row r="26" spans="1:32" x14ac:dyDescent="0.25">
      <c r="A26">
        <v>25</v>
      </c>
      <c r="M26" s="1" t="e">
        <f t="shared" si="5"/>
        <v>#N/A</v>
      </c>
      <c r="N26">
        <f t="shared" si="6"/>
        <v>25</v>
      </c>
      <c r="O26" t="str">
        <f t="shared" si="7"/>
        <v>[25] = {</v>
      </c>
      <c r="P26" s="1" t="str">
        <f t="shared" si="8"/>
        <v xml:space="preserve">["SAVE_INDEX"] =  25; </v>
      </c>
      <c r="Q26" t="e">
        <f>VLOOKUP(C26,Type!A$2:B$14,2,FALSE)</f>
        <v>#N/A</v>
      </c>
      <c r="R26" t="e">
        <f t="shared" si="9"/>
        <v>#N/A</v>
      </c>
      <c r="S26" t="str">
        <f t="shared" si="10"/>
        <v>0</v>
      </c>
      <c r="T26" t="str">
        <f t="shared" si="11"/>
        <v xml:space="preserve">["VXP"] =    0; </v>
      </c>
      <c r="U26" t="str">
        <f t="shared" si="12"/>
        <v>0</v>
      </c>
      <c r="V26" t="str">
        <f t="shared" si="13"/>
        <v xml:space="preserve">["LP"] =  0; </v>
      </c>
      <c r="W26" t="str">
        <f t="shared" si="14"/>
        <v>0</v>
      </c>
      <c r="X26" t="str">
        <f t="shared" si="15"/>
        <v xml:space="preserve">["REP"] =    0; </v>
      </c>
      <c r="Y26" t="e">
        <f>VLOOKUP(H26,Faction!A$2:B$84,2,FALSE)</f>
        <v>#N/A</v>
      </c>
      <c r="Z26" t="e">
        <f t="shared" si="16"/>
        <v>#N/A</v>
      </c>
      <c r="AA26" t="str">
        <f t="shared" si="17"/>
        <v xml:space="preserve">["TIER"] = 0; </v>
      </c>
      <c r="AB26" t="str">
        <f t="shared" si="18"/>
        <v xml:space="preserve">["NAME"] = { ["EN"] = ""; }; </v>
      </c>
      <c r="AC26" t="str">
        <f t="shared" si="19"/>
        <v xml:space="preserve">["LORE"] = { ["EN"] = ""; }; </v>
      </c>
      <c r="AD26" t="str">
        <f t="shared" si="20"/>
        <v xml:space="preserve">["SUMMARY"] = { ["EN"] = ""; }; </v>
      </c>
      <c r="AE26" t="str">
        <f t="shared" si="21"/>
        <v/>
      </c>
      <c r="AF26" t="str">
        <f t="shared" si="22"/>
        <v>};</v>
      </c>
    </row>
    <row r="27" spans="1:32" x14ac:dyDescent="0.25">
      <c r="A27">
        <v>26</v>
      </c>
      <c r="M27" s="1" t="e">
        <f t="shared" si="5"/>
        <v>#N/A</v>
      </c>
      <c r="N27">
        <f t="shared" si="6"/>
        <v>26</v>
      </c>
      <c r="O27" t="str">
        <f t="shared" si="7"/>
        <v>[26] = {</v>
      </c>
      <c r="P27" s="1" t="str">
        <f t="shared" si="8"/>
        <v xml:space="preserve">["SAVE_INDEX"] =  26; </v>
      </c>
      <c r="Q27" t="e">
        <f>VLOOKUP(C27,Type!A$2:B$14,2,FALSE)</f>
        <v>#N/A</v>
      </c>
      <c r="R27" t="e">
        <f t="shared" si="9"/>
        <v>#N/A</v>
      </c>
      <c r="S27" t="str">
        <f t="shared" si="10"/>
        <v>0</v>
      </c>
      <c r="T27" t="str">
        <f t="shared" si="11"/>
        <v xml:space="preserve">["VXP"] =    0; </v>
      </c>
      <c r="U27" t="str">
        <f t="shared" si="12"/>
        <v>0</v>
      </c>
      <c r="V27" t="str">
        <f t="shared" si="13"/>
        <v xml:space="preserve">["LP"] =  0; </v>
      </c>
      <c r="W27" t="str">
        <f t="shared" si="14"/>
        <v>0</v>
      </c>
      <c r="X27" t="str">
        <f t="shared" si="15"/>
        <v xml:space="preserve">["REP"] =    0; </v>
      </c>
      <c r="Y27" t="e">
        <f>VLOOKUP(H27,Faction!A$2:B$84,2,FALSE)</f>
        <v>#N/A</v>
      </c>
      <c r="Z27" t="e">
        <f t="shared" si="16"/>
        <v>#N/A</v>
      </c>
      <c r="AA27" t="str">
        <f t="shared" si="17"/>
        <v xml:space="preserve">["TIER"] = 0; </v>
      </c>
      <c r="AB27" t="str">
        <f t="shared" si="18"/>
        <v xml:space="preserve">["NAME"] = { ["EN"] = ""; }; </v>
      </c>
      <c r="AC27" t="str">
        <f t="shared" si="19"/>
        <v xml:space="preserve">["LORE"] = { ["EN"] = ""; }; </v>
      </c>
      <c r="AD27" t="str">
        <f t="shared" si="20"/>
        <v xml:space="preserve">["SUMMARY"] = { ["EN"] = ""; }; </v>
      </c>
      <c r="AE27" t="str">
        <f t="shared" si="21"/>
        <v/>
      </c>
      <c r="AF27" t="str">
        <f t="shared" si="22"/>
        <v>};</v>
      </c>
    </row>
    <row r="28" spans="1:32" x14ac:dyDescent="0.25">
      <c r="A28">
        <v>27</v>
      </c>
      <c r="M28" s="1" t="e">
        <f t="shared" si="5"/>
        <v>#N/A</v>
      </c>
      <c r="N28">
        <f t="shared" si="6"/>
        <v>27</v>
      </c>
      <c r="O28" t="str">
        <f t="shared" si="7"/>
        <v>[27] = {</v>
      </c>
      <c r="P28" s="1" t="str">
        <f t="shared" si="8"/>
        <v xml:space="preserve">["SAVE_INDEX"] =  27; </v>
      </c>
      <c r="Q28" t="e">
        <f>VLOOKUP(C28,Type!A$2:B$14,2,FALSE)</f>
        <v>#N/A</v>
      </c>
      <c r="R28" t="e">
        <f t="shared" si="9"/>
        <v>#N/A</v>
      </c>
      <c r="S28" t="str">
        <f t="shared" si="10"/>
        <v>0</v>
      </c>
      <c r="T28" t="str">
        <f t="shared" si="11"/>
        <v xml:space="preserve">["VXP"] =    0; </v>
      </c>
      <c r="U28" t="str">
        <f t="shared" si="12"/>
        <v>0</v>
      </c>
      <c r="V28" t="str">
        <f t="shared" si="13"/>
        <v xml:space="preserve">["LP"] =  0; </v>
      </c>
      <c r="W28" t="str">
        <f t="shared" si="14"/>
        <v>0</v>
      </c>
      <c r="X28" t="str">
        <f t="shared" si="15"/>
        <v xml:space="preserve">["REP"] =    0; </v>
      </c>
      <c r="Y28" t="e">
        <f>VLOOKUP(H28,Faction!A$2:B$84,2,FALSE)</f>
        <v>#N/A</v>
      </c>
      <c r="Z28" t="e">
        <f t="shared" si="16"/>
        <v>#N/A</v>
      </c>
      <c r="AA28" t="str">
        <f t="shared" si="17"/>
        <v xml:space="preserve">["TIER"] = 0; </v>
      </c>
      <c r="AB28" t="str">
        <f t="shared" si="18"/>
        <v xml:space="preserve">["NAME"] = { ["EN"] = ""; }; </v>
      </c>
      <c r="AC28" t="str">
        <f t="shared" si="19"/>
        <v xml:space="preserve">["LORE"] = { ["EN"] = ""; }; </v>
      </c>
      <c r="AD28" t="str">
        <f t="shared" si="20"/>
        <v xml:space="preserve">["SUMMARY"] = { ["EN"] = ""; }; </v>
      </c>
      <c r="AE28" t="str">
        <f t="shared" si="21"/>
        <v/>
      </c>
      <c r="AF28" t="str">
        <f t="shared" si="22"/>
        <v>};</v>
      </c>
    </row>
    <row r="29" spans="1:32" x14ac:dyDescent="0.25">
      <c r="A29">
        <v>28</v>
      </c>
      <c r="M29" s="1" t="e">
        <f t="shared" si="5"/>
        <v>#N/A</v>
      </c>
      <c r="N29">
        <f t="shared" si="6"/>
        <v>28</v>
      </c>
      <c r="O29" t="str">
        <f t="shared" si="7"/>
        <v>[28] = {</v>
      </c>
      <c r="P29" s="1" t="str">
        <f t="shared" si="8"/>
        <v xml:space="preserve">["SAVE_INDEX"] =  28; </v>
      </c>
      <c r="Q29" t="e">
        <f>VLOOKUP(C29,Type!A$2:B$14,2,FALSE)</f>
        <v>#N/A</v>
      </c>
      <c r="R29" t="e">
        <f t="shared" si="9"/>
        <v>#N/A</v>
      </c>
      <c r="S29" t="str">
        <f t="shared" si="10"/>
        <v>0</v>
      </c>
      <c r="T29" t="str">
        <f t="shared" si="11"/>
        <v xml:space="preserve">["VXP"] =    0; </v>
      </c>
      <c r="U29" t="str">
        <f t="shared" si="12"/>
        <v>0</v>
      </c>
      <c r="V29" t="str">
        <f t="shared" si="13"/>
        <v xml:space="preserve">["LP"] =  0; </v>
      </c>
      <c r="W29" t="str">
        <f t="shared" si="14"/>
        <v>0</v>
      </c>
      <c r="X29" t="str">
        <f t="shared" si="15"/>
        <v xml:space="preserve">["REP"] =    0; </v>
      </c>
      <c r="Y29" t="e">
        <f>VLOOKUP(H29,Faction!A$2:B$84,2,FALSE)</f>
        <v>#N/A</v>
      </c>
      <c r="Z29" t="e">
        <f t="shared" si="16"/>
        <v>#N/A</v>
      </c>
      <c r="AA29" t="str">
        <f t="shared" si="17"/>
        <v xml:space="preserve">["TIER"] = 0; </v>
      </c>
      <c r="AB29" t="str">
        <f t="shared" si="18"/>
        <v xml:space="preserve">["NAME"] = { ["EN"] = ""; }; </v>
      </c>
      <c r="AC29" t="str">
        <f t="shared" si="19"/>
        <v xml:space="preserve">["LORE"] = { ["EN"] = ""; }; </v>
      </c>
      <c r="AD29" t="str">
        <f t="shared" si="20"/>
        <v xml:space="preserve">["SUMMARY"] = { ["EN"] = ""; }; </v>
      </c>
      <c r="AE29" t="str">
        <f t="shared" si="21"/>
        <v/>
      </c>
      <c r="AF29" t="str">
        <f t="shared" si="22"/>
        <v>};</v>
      </c>
    </row>
    <row r="30" spans="1:32" x14ac:dyDescent="0.25">
      <c r="A30">
        <v>29</v>
      </c>
      <c r="M30" s="1" t="e">
        <f t="shared" si="5"/>
        <v>#N/A</v>
      </c>
      <c r="N30">
        <f t="shared" si="6"/>
        <v>29</v>
      </c>
      <c r="O30" t="str">
        <f t="shared" si="7"/>
        <v>[29] = {</v>
      </c>
      <c r="P30" s="1" t="str">
        <f t="shared" si="8"/>
        <v xml:space="preserve">["SAVE_INDEX"] =  29; </v>
      </c>
      <c r="Q30" t="e">
        <f>VLOOKUP(C30,Type!A$2:B$14,2,FALSE)</f>
        <v>#N/A</v>
      </c>
      <c r="R30" t="e">
        <f t="shared" si="9"/>
        <v>#N/A</v>
      </c>
      <c r="S30" t="str">
        <f t="shared" si="10"/>
        <v>0</v>
      </c>
      <c r="T30" t="str">
        <f t="shared" si="11"/>
        <v xml:space="preserve">["VXP"] =    0; </v>
      </c>
      <c r="U30" t="str">
        <f t="shared" si="12"/>
        <v>0</v>
      </c>
      <c r="V30" t="str">
        <f t="shared" si="13"/>
        <v xml:space="preserve">["LP"] =  0; </v>
      </c>
      <c r="W30" t="str">
        <f t="shared" si="14"/>
        <v>0</v>
      </c>
      <c r="X30" t="str">
        <f t="shared" si="15"/>
        <v xml:space="preserve">["REP"] =    0; </v>
      </c>
      <c r="Y30" t="e">
        <f>VLOOKUP(H30,Faction!A$2:B$84,2,FALSE)</f>
        <v>#N/A</v>
      </c>
      <c r="Z30" t="e">
        <f t="shared" si="16"/>
        <v>#N/A</v>
      </c>
      <c r="AA30" t="str">
        <f t="shared" si="17"/>
        <v xml:space="preserve">["TIER"] = 0; </v>
      </c>
      <c r="AB30" t="str">
        <f t="shared" si="18"/>
        <v xml:space="preserve">["NAME"] = { ["EN"] = ""; }; </v>
      </c>
      <c r="AC30" t="str">
        <f t="shared" si="19"/>
        <v xml:space="preserve">["LORE"] = { ["EN"] = ""; }; </v>
      </c>
      <c r="AD30" t="str">
        <f t="shared" si="20"/>
        <v xml:space="preserve">["SUMMARY"] = { ["EN"] = ""; }; </v>
      </c>
      <c r="AE30" t="str">
        <f t="shared" si="21"/>
        <v/>
      </c>
      <c r="AF30" t="str">
        <f t="shared" si="22"/>
        <v>};</v>
      </c>
    </row>
    <row r="31" spans="1:32" x14ac:dyDescent="0.25">
      <c r="A31">
        <v>30</v>
      </c>
      <c r="M31" s="1" t="e">
        <f t="shared" si="5"/>
        <v>#N/A</v>
      </c>
      <c r="N31">
        <f t="shared" si="6"/>
        <v>30</v>
      </c>
      <c r="O31" t="str">
        <f t="shared" si="7"/>
        <v>[30] = {</v>
      </c>
      <c r="P31" s="1" t="str">
        <f t="shared" si="8"/>
        <v xml:space="preserve">["SAVE_INDEX"] =  30; </v>
      </c>
      <c r="Q31" t="e">
        <f>VLOOKUP(C31,Type!A$2:B$14,2,FALSE)</f>
        <v>#N/A</v>
      </c>
      <c r="R31" t="e">
        <f t="shared" si="9"/>
        <v>#N/A</v>
      </c>
      <c r="S31" t="str">
        <f t="shared" si="10"/>
        <v>0</v>
      </c>
      <c r="T31" t="str">
        <f t="shared" si="11"/>
        <v xml:space="preserve">["VXP"] =    0; </v>
      </c>
      <c r="U31" t="str">
        <f t="shared" si="12"/>
        <v>0</v>
      </c>
      <c r="V31" t="str">
        <f t="shared" si="13"/>
        <v xml:space="preserve">["LP"] =  0; </v>
      </c>
      <c r="W31" t="str">
        <f t="shared" si="14"/>
        <v>0</v>
      </c>
      <c r="X31" t="str">
        <f t="shared" si="15"/>
        <v xml:space="preserve">["REP"] =    0; </v>
      </c>
      <c r="Y31" t="e">
        <f>VLOOKUP(H31,Faction!A$2:B$84,2,FALSE)</f>
        <v>#N/A</v>
      </c>
      <c r="Z31" t="e">
        <f t="shared" si="16"/>
        <v>#N/A</v>
      </c>
      <c r="AA31" t="str">
        <f t="shared" si="17"/>
        <v xml:space="preserve">["TIER"] = 0; </v>
      </c>
      <c r="AB31" t="str">
        <f t="shared" si="18"/>
        <v xml:space="preserve">["NAME"] = { ["EN"] = ""; }; </v>
      </c>
      <c r="AC31" t="str">
        <f t="shared" si="19"/>
        <v xml:space="preserve">["LORE"] = { ["EN"] = ""; }; </v>
      </c>
      <c r="AD31" t="str">
        <f t="shared" si="20"/>
        <v xml:space="preserve">["SUMMARY"] = { ["EN"] = ""; }; </v>
      </c>
      <c r="AE31" t="str">
        <f t="shared" si="21"/>
        <v/>
      </c>
      <c r="AF31" t="str">
        <f t="shared" si="22"/>
        <v>};</v>
      </c>
    </row>
    <row r="32" spans="1:32" x14ac:dyDescent="0.25">
      <c r="A32">
        <v>31</v>
      </c>
      <c r="M32" s="1" t="e">
        <f t="shared" si="5"/>
        <v>#N/A</v>
      </c>
      <c r="N32">
        <f t="shared" si="6"/>
        <v>31</v>
      </c>
      <c r="O32" t="str">
        <f t="shared" si="7"/>
        <v>[31] = {</v>
      </c>
      <c r="P32" s="1" t="str">
        <f t="shared" si="8"/>
        <v xml:space="preserve">["SAVE_INDEX"] =  31; </v>
      </c>
      <c r="Q32" t="e">
        <f>VLOOKUP(C32,Type!A$2:B$14,2,FALSE)</f>
        <v>#N/A</v>
      </c>
      <c r="R32" t="e">
        <f t="shared" si="9"/>
        <v>#N/A</v>
      </c>
      <c r="S32" t="str">
        <f t="shared" si="10"/>
        <v>0</v>
      </c>
      <c r="T32" t="str">
        <f t="shared" si="11"/>
        <v xml:space="preserve">["VXP"] =    0; </v>
      </c>
      <c r="U32" t="str">
        <f t="shared" si="12"/>
        <v>0</v>
      </c>
      <c r="V32" t="str">
        <f t="shared" si="13"/>
        <v xml:space="preserve">["LP"] =  0; </v>
      </c>
      <c r="W32" t="str">
        <f t="shared" si="14"/>
        <v>0</v>
      </c>
      <c r="X32" t="str">
        <f t="shared" si="15"/>
        <v xml:space="preserve">["REP"] =    0; </v>
      </c>
      <c r="Y32" t="e">
        <f>VLOOKUP(H32,Faction!A$2:B$84,2,FALSE)</f>
        <v>#N/A</v>
      </c>
      <c r="Z32" t="e">
        <f t="shared" si="16"/>
        <v>#N/A</v>
      </c>
      <c r="AA32" t="str">
        <f t="shared" si="17"/>
        <v xml:space="preserve">["TIER"] = 0; </v>
      </c>
      <c r="AB32" t="str">
        <f t="shared" si="18"/>
        <v xml:space="preserve">["NAME"] = { ["EN"] = ""; }; </v>
      </c>
      <c r="AC32" t="str">
        <f t="shared" si="19"/>
        <v xml:space="preserve">["LORE"] = { ["EN"] = ""; }; </v>
      </c>
      <c r="AD32" t="str">
        <f t="shared" si="20"/>
        <v xml:space="preserve">["SUMMARY"] = { ["EN"] = ""; }; </v>
      </c>
      <c r="AE32" t="str">
        <f t="shared" si="21"/>
        <v/>
      </c>
      <c r="AF32" t="str">
        <f t="shared" si="22"/>
        <v>};</v>
      </c>
    </row>
    <row r="33" spans="1:32" x14ac:dyDescent="0.25">
      <c r="A33">
        <v>32</v>
      </c>
      <c r="M33" s="1" t="e">
        <f t="shared" si="5"/>
        <v>#N/A</v>
      </c>
      <c r="N33">
        <f t="shared" si="6"/>
        <v>32</v>
      </c>
      <c r="O33" t="str">
        <f t="shared" si="7"/>
        <v>[32] = {</v>
      </c>
      <c r="P33" s="1" t="str">
        <f t="shared" si="8"/>
        <v xml:space="preserve">["SAVE_INDEX"] =  32; </v>
      </c>
      <c r="Q33" t="e">
        <f>VLOOKUP(C33,Type!A$2:B$14,2,FALSE)</f>
        <v>#N/A</v>
      </c>
      <c r="R33" t="e">
        <f t="shared" si="9"/>
        <v>#N/A</v>
      </c>
      <c r="S33" t="str">
        <f t="shared" si="10"/>
        <v>0</v>
      </c>
      <c r="T33" t="str">
        <f t="shared" si="11"/>
        <v xml:space="preserve">["VXP"] =    0; </v>
      </c>
      <c r="U33" t="str">
        <f t="shared" si="12"/>
        <v>0</v>
      </c>
      <c r="V33" t="str">
        <f t="shared" si="13"/>
        <v xml:space="preserve">["LP"] =  0; </v>
      </c>
      <c r="W33" t="str">
        <f t="shared" si="14"/>
        <v>0</v>
      </c>
      <c r="X33" t="str">
        <f t="shared" si="15"/>
        <v xml:space="preserve">["REP"] =    0; </v>
      </c>
      <c r="Y33" t="e">
        <f>VLOOKUP(H33,Faction!A$2:B$84,2,FALSE)</f>
        <v>#N/A</v>
      </c>
      <c r="Z33" t="e">
        <f t="shared" si="16"/>
        <v>#N/A</v>
      </c>
      <c r="AA33" t="str">
        <f t="shared" si="17"/>
        <v xml:space="preserve">["TIER"] = 0; </v>
      </c>
      <c r="AB33" t="str">
        <f t="shared" si="18"/>
        <v xml:space="preserve">["NAME"] = { ["EN"] = ""; }; </v>
      </c>
      <c r="AC33" t="str">
        <f t="shared" si="19"/>
        <v xml:space="preserve">["LORE"] = { ["EN"] = ""; }; </v>
      </c>
      <c r="AD33" t="str">
        <f t="shared" si="20"/>
        <v xml:space="preserve">["SUMMARY"] = { ["EN"] = ""; }; </v>
      </c>
      <c r="AE33" t="str">
        <f t="shared" si="21"/>
        <v/>
      </c>
      <c r="AF33" t="str">
        <f t="shared" si="22"/>
        <v>};</v>
      </c>
    </row>
    <row r="34" spans="1:32" x14ac:dyDescent="0.25">
      <c r="A34">
        <v>33</v>
      </c>
      <c r="M34" s="1" t="e">
        <f t="shared" si="5"/>
        <v>#N/A</v>
      </c>
      <c r="N34">
        <f t="shared" si="6"/>
        <v>33</v>
      </c>
      <c r="O34" t="str">
        <f t="shared" si="7"/>
        <v>[33] = {</v>
      </c>
      <c r="P34" s="1" t="str">
        <f t="shared" si="8"/>
        <v xml:space="preserve">["SAVE_INDEX"] =  33; </v>
      </c>
      <c r="Q34" t="e">
        <f>VLOOKUP(C34,Type!A$2:B$14,2,FALSE)</f>
        <v>#N/A</v>
      </c>
      <c r="R34" t="e">
        <f t="shared" si="9"/>
        <v>#N/A</v>
      </c>
      <c r="S34" t="str">
        <f t="shared" si="10"/>
        <v>0</v>
      </c>
      <c r="T34" t="str">
        <f t="shared" si="11"/>
        <v xml:space="preserve">["VXP"] =    0; </v>
      </c>
      <c r="U34" t="str">
        <f t="shared" si="12"/>
        <v>0</v>
      </c>
      <c r="V34" t="str">
        <f t="shared" si="13"/>
        <v xml:space="preserve">["LP"] =  0; </v>
      </c>
      <c r="W34" t="str">
        <f t="shared" si="14"/>
        <v>0</v>
      </c>
      <c r="X34" t="str">
        <f t="shared" si="15"/>
        <v xml:space="preserve">["REP"] =    0; </v>
      </c>
      <c r="Y34" t="e">
        <f>VLOOKUP(H34,Faction!A$2:B$84,2,FALSE)</f>
        <v>#N/A</v>
      </c>
      <c r="Z34" t="e">
        <f t="shared" si="16"/>
        <v>#N/A</v>
      </c>
      <c r="AA34" t="str">
        <f t="shared" si="17"/>
        <v xml:space="preserve">["TIER"] = 0; </v>
      </c>
      <c r="AB34" t="str">
        <f t="shared" si="18"/>
        <v xml:space="preserve">["NAME"] = { ["EN"] = ""; }; </v>
      </c>
      <c r="AC34" t="str">
        <f t="shared" si="19"/>
        <v xml:space="preserve">["LORE"] = { ["EN"] = ""; }; </v>
      </c>
      <c r="AD34" t="str">
        <f t="shared" si="20"/>
        <v xml:space="preserve">["SUMMARY"] = { ["EN"] = ""; }; </v>
      </c>
      <c r="AE34" t="str">
        <f t="shared" si="21"/>
        <v/>
      </c>
      <c r="AF34" t="str">
        <f t="shared" si="22"/>
        <v>};</v>
      </c>
    </row>
    <row r="35" spans="1:32" x14ac:dyDescent="0.25">
      <c r="A35">
        <v>34</v>
      </c>
      <c r="M35" s="1" t="e">
        <f t="shared" si="5"/>
        <v>#N/A</v>
      </c>
      <c r="N35">
        <f t="shared" si="6"/>
        <v>34</v>
      </c>
      <c r="O35" t="str">
        <f t="shared" si="7"/>
        <v>[34] = {</v>
      </c>
      <c r="P35" s="1" t="str">
        <f t="shared" si="8"/>
        <v xml:space="preserve">["SAVE_INDEX"] =  34; </v>
      </c>
      <c r="Q35" t="e">
        <f>VLOOKUP(C35,Type!A$2:B$14,2,FALSE)</f>
        <v>#N/A</v>
      </c>
      <c r="R35" t="e">
        <f t="shared" si="9"/>
        <v>#N/A</v>
      </c>
      <c r="S35" t="str">
        <f t="shared" si="10"/>
        <v>0</v>
      </c>
      <c r="T35" t="str">
        <f t="shared" si="11"/>
        <v xml:space="preserve">["VXP"] =    0; </v>
      </c>
      <c r="U35" t="str">
        <f t="shared" si="12"/>
        <v>0</v>
      </c>
      <c r="V35" t="str">
        <f t="shared" si="13"/>
        <v xml:space="preserve">["LP"] =  0; </v>
      </c>
      <c r="W35" t="str">
        <f t="shared" si="14"/>
        <v>0</v>
      </c>
      <c r="X35" t="str">
        <f t="shared" si="15"/>
        <v xml:space="preserve">["REP"] =    0; </v>
      </c>
      <c r="Y35" t="e">
        <f>VLOOKUP(H35,Faction!A$2:B$84,2,FALSE)</f>
        <v>#N/A</v>
      </c>
      <c r="Z35" t="e">
        <f t="shared" si="16"/>
        <v>#N/A</v>
      </c>
      <c r="AA35" t="str">
        <f t="shared" si="17"/>
        <v xml:space="preserve">["TIER"] = 0; </v>
      </c>
      <c r="AB35" t="str">
        <f t="shared" si="18"/>
        <v xml:space="preserve">["NAME"] = { ["EN"] = ""; }; </v>
      </c>
      <c r="AC35" t="str">
        <f t="shared" si="19"/>
        <v xml:space="preserve">["LORE"] = { ["EN"] = ""; }; </v>
      </c>
      <c r="AD35" t="str">
        <f t="shared" si="20"/>
        <v xml:space="preserve">["SUMMARY"] = { ["EN"] = ""; }; </v>
      </c>
      <c r="AE35" t="str">
        <f t="shared" si="21"/>
        <v/>
      </c>
      <c r="AF35" t="str">
        <f t="shared" si="22"/>
        <v>};</v>
      </c>
    </row>
    <row r="36" spans="1:32" x14ac:dyDescent="0.25">
      <c r="A36">
        <v>35</v>
      </c>
      <c r="M36" s="1" t="e">
        <f t="shared" si="5"/>
        <v>#N/A</v>
      </c>
      <c r="N36">
        <f t="shared" si="6"/>
        <v>35</v>
      </c>
      <c r="O36" t="str">
        <f t="shared" si="7"/>
        <v>[35] = {</v>
      </c>
      <c r="P36" s="1" t="str">
        <f t="shared" si="8"/>
        <v xml:space="preserve">["SAVE_INDEX"] =  35; </v>
      </c>
      <c r="Q36" t="e">
        <f>VLOOKUP(C36,Type!A$2:B$14,2,FALSE)</f>
        <v>#N/A</v>
      </c>
      <c r="R36" t="e">
        <f t="shared" si="9"/>
        <v>#N/A</v>
      </c>
      <c r="S36" t="str">
        <f t="shared" si="10"/>
        <v>0</v>
      </c>
      <c r="T36" t="str">
        <f t="shared" si="11"/>
        <v xml:space="preserve">["VXP"] =    0; </v>
      </c>
      <c r="U36" t="str">
        <f t="shared" si="12"/>
        <v>0</v>
      </c>
      <c r="V36" t="str">
        <f t="shared" si="13"/>
        <v xml:space="preserve">["LP"] =  0; </v>
      </c>
      <c r="W36" t="str">
        <f t="shared" si="14"/>
        <v>0</v>
      </c>
      <c r="X36" t="str">
        <f t="shared" si="15"/>
        <v xml:space="preserve">["REP"] =    0; </v>
      </c>
      <c r="Y36" t="e">
        <f>VLOOKUP(H36,Faction!A$2:B$84,2,FALSE)</f>
        <v>#N/A</v>
      </c>
      <c r="Z36" t="e">
        <f t="shared" si="16"/>
        <v>#N/A</v>
      </c>
      <c r="AA36" t="str">
        <f t="shared" si="17"/>
        <v xml:space="preserve">["TIER"] = 0; </v>
      </c>
      <c r="AB36" t="str">
        <f t="shared" si="18"/>
        <v xml:space="preserve">["NAME"] = { ["EN"] = ""; }; </v>
      </c>
      <c r="AC36" t="str">
        <f t="shared" si="19"/>
        <v xml:space="preserve">["LORE"] = { ["EN"] = ""; }; </v>
      </c>
      <c r="AD36" t="str">
        <f t="shared" si="20"/>
        <v xml:space="preserve">["SUMMARY"] = { ["EN"] = ""; }; </v>
      </c>
      <c r="AE36" t="str">
        <f t="shared" si="21"/>
        <v/>
      </c>
      <c r="AF36" t="str">
        <f t="shared" si="22"/>
        <v>};</v>
      </c>
    </row>
    <row r="37" spans="1:32" x14ac:dyDescent="0.25">
      <c r="A37">
        <v>36</v>
      </c>
      <c r="M37" s="1" t="e">
        <f t="shared" si="5"/>
        <v>#N/A</v>
      </c>
      <c r="N37">
        <f t="shared" si="6"/>
        <v>36</v>
      </c>
      <c r="O37" t="str">
        <f t="shared" si="7"/>
        <v>[36] = {</v>
      </c>
      <c r="P37" s="1" t="str">
        <f t="shared" si="8"/>
        <v xml:space="preserve">["SAVE_INDEX"] =  36; </v>
      </c>
      <c r="Q37" t="e">
        <f>VLOOKUP(C37,Type!A$2:B$14,2,FALSE)</f>
        <v>#N/A</v>
      </c>
      <c r="R37" t="e">
        <f t="shared" si="9"/>
        <v>#N/A</v>
      </c>
      <c r="S37" t="str">
        <f t="shared" si="10"/>
        <v>0</v>
      </c>
      <c r="T37" t="str">
        <f t="shared" si="11"/>
        <v xml:space="preserve">["VXP"] =    0; </v>
      </c>
      <c r="U37" t="str">
        <f t="shared" si="12"/>
        <v>0</v>
      </c>
      <c r="V37" t="str">
        <f t="shared" si="13"/>
        <v xml:space="preserve">["LP"] =  0; </v>
      </c>
      <c r="W37" t="str">
        <f t="shared" si="14"/>
        <v>0</v>
      </c>
      <c r="X37" t="str">
        <f t="shared" si="15"/>
        <v xml:space="preserve">["REP"] =    0; </v>
      </c>
      <c r="Y37" t="e">
        <f>VLOOKUP(H37,Faction!A$2:B$84,2,FALSE)</f>
        <v>#N/A</v>
      </c>
      <c r="Z37" t="e">
        <f t="shared" si="16"/>
        <v>#N/A</v>
      </c>
      <c r="AA37" t="str">
        <f t="shared" si="17"/>
        <v xml:space="preserve">["TIER"] = 0; </v>
      </c>
      <c r="AB37" t="str">
        <f t="shared" si="18"/>
        <v xml:space="preserve">["NAME"] = { ["EN"] = ""; }; </v>
      </c>
      <c r="AC37" t="str">
        <f t="shared" si="19"/>
        <v xml:space="preserve">["LORE"] = { ["EN"] = ""; }; </v>
      </c>
      <c r="AD37" t="str">
        <f t="shared" si="20"/>
        <v xml:space="preserve">["SUMMARY"] = { ["EN"] = ""; }; </v>
      </c>
      <c r="AE37" t="str">
        <f t="shared" si="21"/>
        <v/>
      </c>
      <c r="AF37" t="str">
        <f t="shared" si="22"/>
        <v>};</v>
      </c>
    </row>
    <row r="38" spans="1:32" x14ac:dyDescent="0.25">
      <c r="A38">
        <v>37</v>
      </c>
      <c r="M38" s="1" t="e">
        <f t="shared" si="5"/>
        <v>#N/A</v>
      </c>
      <c r="N38">
        <f t="shared" si="6"/>
        <v>37</v>
      </c>
      <c r="O38" t="str">
        <f t="shared" si="7"/>
        <v>[37] = {</v>
      </c>
      <c r="P38" s="1" t="str">
        <f t="shared" si="8"/>
        <v xml:space="preserve">["SAVE_INDEX"] =  37; </v>
      </c>
      <c r="Q38" t="e">
        <f>VLOOKUP(C38,Type!A$2:B$14,2,FALSE)</f>
        <v>#N/A</v>
      </c>
      <c r="R38" t="e">
        <f t="shared" si="9"/>
        <v>#N/A</v>
      </c>
      <c r="S38" t="str">
        <f t="shared" si="10"/>
        <v>0</v>
      </c>
      <c r="T38" t="str">
        <f t="shared" si="11"/>
        <v xml:space="preserve">["VXP"] =    0; </v>
      </c>
      <c r="U38" t="str">
        <f t="shared" si="12"/>
        <v>0</v>
      </c>
      <c r="V38" t="str">
        <f t="shared" si="13"/>
        <v xml:space="preserve">["LP"] =  0; </v>
      </c>
      <c r="W38" t="str">
        <f t="shared" si="14"/>
        <v>0</v>
      </c>
      <c r="X38" t="str">
        <f t="shared" si="15"/>
        <v xml:space="preserve">["REP"] =    0; </v>
      </c>
      <c r="Y38" t="e">
        <f>VLOOKUP(H38,Faction!A$2:B$84,2,FALSE)</f>
        <v>#N/A</v>
      </c>
      <c r="Z38" t="e">
        <f t="shared" si="16"/>
        <v>#N/A</v>
      </c>
      <c r="AA38" t="str">
        <f t="shared" si="17"/>
        <v xml:space="preserve">["TIER"] = 0; </v>
      </c>
      <c r="AB38" t="str">
        <f t="shared" si="18"/>
        <v xml:space="preserve">["NAME"] = { ["EN"] = ""; }; </v>
      </c>
      <c r="AC38" t="str">
        <f t="shared" si="19"/>
        <v xml:space="preserve">["LORE"] = { ["EN"] = ""; }; </v>
      </c>
      <c r="AD38" t="str">
        <f t="shared" si="20"/>
        <v xml:space="preserve">["SUMMARY"] = { ["EN"] = ""; }; </v>
      </c>
      <c r="AE38" t="str">
        <f t="shared" si="21"/>
        <v/>
      </c>
      <c r="AF38" t="str">
        <f t="shared" si="22"/>
        <v>};</v>
      </c>
    </row>
    <row r="39" spans="1:32" x14ac:dyDescent="0.25">
      <c r="A39">
        <v>38</v>
      </c>
      <c r="M39" s="1" t="e">
        <f t="shared" si="5"/>
        <v>#N/A</v>
      </c>
      <c r="N39">
        <f t="shared" si="6"/>
        <v>38</v>
      </c>
      <c r="O39" t="str">
        <f t="shared" si="7"/>
        <v>[38] = {</v>
      </c>
      <c r="P39" s="1" t="str">
        <f t="shared" si="8"/>
        <v xml:space="preserve">["SAVE_INDEX"] =  38; </v>
      </c>
      <c r="Q39" t="e">
        <f>VLOOKUP(C39,Type!A$2:B$14,2,FALSE)</f>
        <v>#N/A</v>
      </c>
      <c r="R39" t="e">
        <f t="shared" si="9"/>
        <v>#N/A</v>
      </c>
      <c r="S39" t="str">
        <f t="shared" si="10"/>
        <v>0</v>
      </c>
      <c r="T39" t="str">
        <f t="shared" si="11"/>
        <v xml:space="preserve">["VXP"] =    0; </v>
      </c>
      <c r="U39" t="str">
        <f t="shared" si="12"/>
        <v>0</v>
      </c>
      <c r="V39" t="str">
        <f t="shared" si="13"/>
        <v xml:space="preserve">["LP"] =  0; </v>
      </c>
      <c r="W39" t="str">
        <f t="shared" si="14"/>
        <v>0</v>
      </c>
      <c r="X39" t="str">
        <f t="shared" si="15"/>
        <v xml:space="preserve">["REP"] =    0; </v>
      </c>
      <c r="Y39" t="e">
        <f>VLOOKUP(H39,Faction!A$2:B$84,2,FALSE)</f>
        <v>#N/A</v>
      </c>
      <c r="Z39" t="e">
        <f t="shared" si="16"/>
        <v>#N/A</v>
      </c>
      <c r="AA39" t="str">
        <f t="shared" si="17"/>
        <v xml:space="preserve">["TIER"] = 0; </v>
      </c>
      <c r="AB39" t="str">
        <f t="shared" si="18"/>
        <v xml:space="preserve">["NAME"] = { ["EN"] = ""; }; </v>
      </c>
      <c r="AC39" t="str">
        <f t="shared" si="19"/>
        <v xml:space="preserve">["LORE"] = { ["EN"] = ""; }; </v>
      </c>
      <c r="AD39" t="str">
        <f t="shared" si="20"/>
        <v xml:space="preserve">["SUMMARY"] = { ["EN"] = ""; }; </v>
      </c>
      <c r="AE39" t="str">
        <f t="shared" si="21"/>
        <v/>
      </c>
      <c r="AF39" t="str">
        <f t="shared" si="22"/>
        <v>};</v>
      </c>
    </row>
    <row r="40" spans="1:32" x14ac:dyDescent="0.25">
      <c r="A40">
        <v>39</v>
      </c>
      <c r="M40" s="1" t="e">
        <f t="shared" si="5"/>
        <v>#N/A</v>
      </c>
      <c r="N40">
        <f t="shared" si="6"/>
        <v>39</v>
      </c>
      <c r="O40" t="str">
        <f t="shared" si="7"/>
        <v>[39] = {</v>
      </c>
      <c r="P40" s="1" t="str">
        <f t="shared" si="8"/>
        <v xml:space="preserve">["SAVE_INDEX"] =  39; </v>
      </c>
      <c r="Q40" t="e">
        <f>VLOOKUP(C40,Type!A$2:B$14,2,FALSE)</f>
        <v>#N/A</v>
      </c>
      <c r="R40" t="e">
        <f t="shared" si="9"/>
        <v>#N/A</v>
      </c>
      <c r="S40" t="str">
        <f t="shared" si="10"/>
        <v>0</v>
      </c>
      <c r="T40" t="str">
        <f t="shared" si="11"/>
        <v xml:space="preserve">["VXP"] =    0; </v>
      </c>
      <c r="U40" t="str">
        <f t="shared" si="12"/>
        <v>0</v>
      </c>
      <c r="V40" t="str">
        <f t="shared" si="13"/>
        <v xml:space="preserve">["LP"] =  0; </v>
      </c>
      <c r="W40" t="str">
        <f t="shared" si="14"/>
        <v>0</v>
      </c>
      <c r="X40" t="str">
        <f t="shared" si="15"/>
        <v xml:space="preserve">["REP"] =    0; </v>
      </c>
      <c r="Y40" t="e">
        <f>VLOOKUP(H40,Faction!A$2:B$84,2,FALSE)</f>
        <v>#N/A</v>
      </c>
      <c r="Z40" t="e">
        <f t="shared" si="16"/>
        <v>#N/A</v>
      </c>
      <c r="AA40" t="str">
        <f t="shared" si="17"/>
        <v xml:space="preserve">["TIER"] = 0; </v>
      </c>
      <c r="AB40" t="str">
        <f t="shared" si="18"/>
        <v xml:space="preserve">["NAME"] = { ["EN"] = ""; }; </v>
      </c>
      <c r="AC40" t="str">
        <f t="shared" si="19"/>
        <v xml:space="preserve">["LORE"] = { ["EN"] = ""; }; </v>
      </c>
      <c r="AD40" t="str">
        <f t="shared" si="20"/>
        <v xml:space="preserve">["SUMMARY"] = { ["EN"] = ""; }; </v>
      </c>
      <c r="AE40" t="str">
        <f t="shared" si="21"/>
        <v/>
      </c>
      <c r="AF40" t="str">
        <f t="shared" si="22"/>
        <v>};</v>
      </c>
    </row>
    <row r="41" spans="1:32" x14ac:dyDescent="0.25">
      <c r="A41">
        <v>40</v>
      </c>
      <c r="M41" s="1" t="e">
        <f t="shared" si="5"/>
        <v>#N/A</v>
      </c>
      <c r="N41">
        <f t="shared" si="6"/>
        <v>40</v>
      </c>
      <c r="O41" t="str">
        <f t="shared" si="7"/>
        <v>[40] = {</v>
      </c>
      <c r="P41" s="1" t="str">
        <f t="shared" si="8"/>
        <v xml:space="preserve">["SAVE_INDEX"] =  40; </v>
      </c>
      <c r="Q41" t="e">
        <f>VLOOKUP(C41,Type!A$2:B$14,2,FALSE)</f>
        <v>#N/A</v>
      </c>
      <c r="R41" t="e">
        <f t="shared" si="9"/>
        <v>#N/A</v>
      </c>
      <c r="S41" t="str">
        <f t="shared" si="10"/>
        <v>0</v>
      </c>
      <c r="T41" t="str">
        <f t="shared" si="11"/>
        <v xml:space="preserve">["VXP"] =    0; </v>
      </c>
      <c r="U41" t="str">
        <f t="shared" si="12"/>
        <v>0</v>
      </c>
      <c r="V41" t="str">
        <f t="shared" si="13"/>
        <v xml:space="preserve">["LP"] =  0; </v>
      </c>
      <c r="W41" t="str">
        <f t="shared" si="14"/>
        <v>0</v>
      </c>
      <c r="X41" t="str">
        <f t="shared" si="15"/>
        <v xml:space="preserve">["REP"] =    0; </v>
      </c>
      <c r="Y41" t="e">
        <f>VLOOKUP(H41,Faction!A$2:B$84,2,FALSE)</f>
        <v>#N/A</v>
      </c>
      <c r="Z41" t="e">
        <f t="shared" si="16"/>
        <v>#N/A</v>
      </c>
      <c r="AA41" t="str">
        <f t="shared" si="17"/>
        <v xml:space="preserve">["TIER"] = 0; </v>
      </c>
      <c r="AB41" t="str">
        <f t="shared" si="18"/>
        <v xml:space="preserve">["NAME"] = { ["EN"] = ""; }; </v>
      </c>
      <c r="AC41" t="str">
        <f t="shared" si="19"/>
        <v xml:space="preserve">["LORE"] = { ["EN"] = ""; }; </v>
      </c>
      <c r="AD41" t="str">
        <f t="shared" si="20"/>
        <v xml:space="preserve">["SUMMARY"] = { ["EN"] = ""; }; </v>
      </c>
      <c r="AE41" t="str">
        <f t="shared" si="21"/>
        <v/>
      </c>
      <c r="AF41" t="str">
        <f t="shared" si="22"/>
        <v>};</v>
      </c>
    </row>
    <row r="42" spans="1:32" x14ac:dyDescent="0.25">
      <c r="A42">
        <v>41</v>
      </c>
      <c r="M42" s="1" t="e">
        <f t="shared" si="5"/>
        <v>#N/A</v>
      </c>
      <c r="N42">
        <f t="shared" si="6"/>
        <v>41</v>
      </c>
      <c r="O42" t="str">
        <f t="shared" si="7"/>
        <v>[41] = {</v>
      </c>
      <c r="P42" s="1" t="str">
        <f t="shared" si="8"/>
        <v xml:space="preserve">["SAVE_INDEX"] =  41; </v>
      </c>
      <c r="Q42" t="e">
        <f>VLOOKUP(C42,Type!A$2:B$14,2,FALSE)</f>
        <v>#N/A</v>
      </c>
      <c r="R42" t="e">
        <f t="shared" si="9"/>
        <v>#N/A</v>
      </c>
      <c r="S42" t="str">
        <f t="shared" si="10"/>
        <v>0</v>
      </c>
      <c r="T42" t="str">
        <f t="shared" si="11"/>
        <v xml:space="preserve">["VXP"] =    0; </v>
      </c>
      <c r="U42" t="str">
        <f t="shared" si="12"/>
        <v>0</v>
      </c>
      <c r="V42" t="str">
        <f t="shared" si="13"/>
        <v xml:space="preserve">["LP"] =  0; </v>
      </c>
      <c r="W42" t="str">
        <f t="shared" si="14"/>
        <v>0</v>
      </c>
      <c r="X42" t="str">
        <f t="shared" si="15"/>
        <v xml:space="preserve">["REP"] =    0; </v>
      </c>
      <c r="Y42" t="e">
        <f>VLOOKUP(H42,Faction!A$2:B$84,2,FALSE)</f>
        <v>#N/A</v>
      </c>
      <c r="Z42" t="e">
        <f t="shared" si="16"/>
        <v>#N/A</v>
      </c>
      <c r="AA42" t="str">
        <f t="shared" si="17"/>
        <v xml:space="preserve">["TIER"] = 0; </v>
      </c>
      <c r="AB42" t="str">
        <f t="shared" si="18"/>
        <v xml:space="preserve">["NAME"] = { ["EN"] = ""; }; </v>
      </c>
      <c r="AC42" t="str">
        <f t="shared" si="19"/>
        <v xml:space="preserve">["LORE"] = { ["EN"] = ""; }; </v>
      </c>
      <c r="AD42" t="str">
        <f t="shared" si="20"/>
        <v xml:space="preserve">["SUMMARY"] = { ["EN"] = ""; }; </v>
      </c>
      <c r="AE42" t="str">
        <f t="shared" si="21"/>
        <v/>
      </c>
      <c r="AF42" t="str">
        <f t="shared" si="22"/>
        <v>};</v>
      </c>
    </row>
    <row r="43" spans="1:32" x14ac:dyDescent="0.25">
      <c r="A43">
        <v>42</v>
      </c>
      <c r="M43" s="1" t="e">
        <f t="shared" si="5"/>
        <v>#N/A</v>
      </c>
      <c r="N43">
        <f t="shared" si="6"/>
        <v>42</v>
      </c>
      <c r="O43" t="str">
        <f t="shared" si="7"/>
        <v>[42] = {</v>
      </c>
      <c r="P43" s="1" t="str">
        <f t="shared" si="8"/>
        <v xml:space="preserve">["SAVE_INDEX"] =  42; </v>
      </c>
      <c r="Q43" t="e">
        <f>VLOOKUP(C43,Type!A$2:B$14,2,FALSE)</f>
        <v>#N/A</v>
      </c>
      <c r="R43" t="e">
        <f t="shared" si="9"/>
        <v>#N/A</v>
      </c>
      <c r="S43" t="str">
        <f t="shared" si="10"/>
        <v>0</v>
      </c>
      <c r="T43" t="str">
        <f t="shared" si="11"/>
        <v xml:space="preserve">["VXP"] =    0; </v>
      </c>
      <c r="U43" t="str">
        <f t="shared" si="12"/>
        <v>0</v>
      </c>
      <c r="V43" t="str">
        <f t="shared" si="13"/>
        <v xml:space="preserve">["LP"] =  0; </v>
      </c>
      <c r="W43" t="str">
        <f t="shared" si="14"/>
        <v>0</v>
      </c>
      <c r="X43" t="str">
        <f t="shared" si="15"/>
        <v xml:space="preserve">["REP"] =    0; </v>
      </c>
      <c r="Y43" t="e">
        <f>VLOOKUP(H43,Faction!A$2:B$84,2,FALSE)</f>
        <v>#N/A</v>
      </c>
      <c r="Z43" t="e">
        <f t="shared" si="16"/>
        <v>#N/A</v>
      </c>
      <c r="AA43" t="str">
        <f t="shared" si="17"/>
        <v xml:space="preserve">["TIER"] = 0; </v>
      </c>
      <c r="AB43" t="str">
        <f t="shared" si="18"/>
        <v xml:space="preserve">["NAME"] = { ["EN"] = ""; }; </v>
      </c>
      <c r="AC43" t="str">
        <f t="shared" si="19"/>
        <v xml:space="preserve">["LORE"] = { ["EN"] = ""; }; </v>
      </c>
      <c r="AD43" t="str">
        <f t="shared" si="20"/>
        <v xml:space="preserve">["SUMMARY"] = { ["EN"] = ""; }; </v>
      </c>
      <c r="AE43" t="str">
        <f t="shared" si="21"/>
        <v/>
      </c>
      <c r="AF43" t="str">
        <f t="shared" si="22"/>
        <v>};</v>
      </c>
    </row>
    <row r="44" spans="1:32" x14ac:dyDescent="0.25">
      <c r="A44">
        <v>43</v>
      </c>
      <c r="M44" s="1" t="e">
        <f t="shared" si="5"/>
        <v>#N/A</v>
      </c>
      <c r="N44">
        <f t="shared" si="6"/>
        <v>43</v>
      </c>
      <c r="O44" t="str">
        <f t="shared" si="7"/>
        <v>[43] = {</v>
      </c>
      <c r="P44" s="1" t="str">
        <f t="shared" si="8"/>
        <v xml:space="preserve">["SAVE_INDEX"] =  43; </v>
      </c>
      <c r="Q44" t="e">
        <f>VLOOKUP(C44,Type!A$2:B$14,2,FALSE)</f>
        <v>#N/A</v>
      </c>
      <c r="R44" t="e">
        <f t="shared" si="9"/>
        <v>#N/A</v>
      </c>
      <c r="S44" t="str">
        <f t="shared" si="10"/>
        <v>0</v>
      </c>
      <c r="T44" t="str">
        <f t="shared" si="11"/>
        <v xml:space="preserve">["VXP"] =    0; </v>
      </c>
      <c r="U44" t="str">
        <f t="shared" si="12"/>
        <v>0</v>
      </c>
      <c r="V44" t="str">
        <f t="shared" si="13"/>
        <v xml:space="preserve">["LP"] =  0; </v>
      </c>
      <c r="W44" t="str">
        <f t="shared" si="14"/>
        <v>0</v>
      </c>
      <c r="X44" t="str">
        <f t="shared" si="15"/>
        <v xml:space="preserve">["REP"] =    0; </v>
      </c>
      <c r="Y44" t="e">
        <f>VLOOKUP(H44,Faction!A$2:B$84,2,FALSE)</f>
        <v>#N/A</v>
      </c>
      <c r="Z44" t="e">
        <f t="shared" si="16"/>
        <v>#N/A</v>
      </c>
      <c r="AA44" t="str">
        <f t="shared" si="17"/>
        <v xml:space="preserve">["TIER"] = 0; </v>
      </c>
      <c r="AB44" t="str">
        <f t="shared" si="18"/>
        <v xml:space="preserve">["NAME"] = { ["EN"] = ""; }; </v>
      </c>
      <c r="AC44" t="str">
        <f t="shared" si="19"/>
        <v xml:space="preserve">["LORE"] = { ["EN"] = ""; }; </v>
      </c>
      <c r="AD44" t="str">
        <f t="shared" si="20"/>
        <v xml:space="preserve">["SUMMARY"] = { ["EN"] = ""; }; </v>
      </c>
      <c r="AE44" t="str">
        <f t="shared" si="21"/>
        <v/>
      </c>
      <c r="AF44" t="str">
        <f t="shared" si="22"/>
        <v>};</v>
      </c>
    </row>
    <row r="45" spans="1:32" x14ac:dyDescent="0.25">
      <c r="A45">
        <v>44</v>
      </c>
      <c r="M45" s="1" t="e">
        <f t="shared" si="5"/>
        <v>#N/A</v>
      </c>
      <c r="N45">
        <f t="shared" si="6"/>
        <v>44</v>
      </c>
      <c r="O45" t="str">
        <f t="shared" si="7"/>
        <v>[44] = {</v>
      </c>
      <c r="P45" s="1" t="str">
        <f t="shared" si="8"/>
        <v xml:space="preserve">["SAVE_INDEX"] =  44; </v>
      </c>
      <c r="Q45" t="e">
        <f>VLOOKUP(C45,Type!A$2:B$14,2,FALSE)</f>
        <v>#N/A</v>
      </c>
      <c r="R45" t="e">
        <f t="shared" si="9"/>
        <v>#N/A</v>
      </c>
      <c r="S45" t="str">
        <f t="shared" si="10"/>
        <v>0</v>
      </c>
      <c r="T45" t="str">
        <f t="shared" si="11"/>
        <v xml:space="preserve">["VXP"] =    0; </v>
      </c>
      <c r="U45" t="str">
        <f t="shared" si="12"/>
        <v>0</v>
      </c>
      <c r="V45" t="str">
        <f t="shared" si="13"/>
        <v xml:space="preserve">["LP"] =  0; </v>
      </c>
      <c r="W45" t="str">
        <f t="shared" si="14"/>
        <v>0</v>
      </c>
      <c r="X45" t="str">
        <f t="shared" si="15"/>
        <v xml:space="preserve">["REP"] =    0; </v>
      </c>
      <c r="Y45" t="e">
        <f>VLOOKUP(H45,Faction!A$2:B$84,2,FALSE)</f>
        <v>#N/A</v>
      </c>
      <c r="Z45" t="e">
        <f t="shared" si="16"/>
        <v>#N/A</v>
      </c>
      <c r="AA45" t="str">
        <f t="shared" si="17"/>
        <v xml:space="preserve">["TIER"] = 0; </v>
      </c>
      <c r="AB45" t="str">
        <f t="shared" si="18"/>
        <v xml:space="preserve">["NAME"] = { ["EN"] = ""; }; </v>
      </c>
      <c r="AC45" t="str">
        <f t="shared" si="19"/>
        <v xml:space="preserve">["LORE"] = { ["EN"] = ""; }; </v>
      </c>
      <c r="AD45" t="str">
        <f t="shared" si="20"/>
        <v xml:space="preserve">["SUMMARY"] = { ["EN"] = ""; }; </v>
      </c>
      <c r="AE45" t="str">
        <f t="shared" si="21"/>
        <v/>
      </c>
      <c r="AF45" t="str">
        <f t="shared" si="22"/>
        <v>};</v>
      </c>
    </row>
    <row r="46" spans="1:32" x14ac:dyDescent="0.25">
      <c r="A46">
        <v>45</v>
      </c>
      <c r="M46" s="1" t="e">
        <f t="shared" si="5"/>
        <v>#N/A</v>
      </c>
      <c r="N46">
        <f t="shared" si="6"/>
        <v>45</v>
      </c>
      <c r="O46" t="str">
        <f t="shared" si="7"/>
        <v>[45] = {</v>
      </c>
      <c r="P46" s="1" t="str">
        <f t="shared" si="8"/>
        <v xml:space="preserve">["SAVE_INDEX"] =  45; </v>
      </c>
      <c r="Q46" t="e">
        <f>VLOOKUP(C46,Type!A$2:B$14,2,FALSE)</f>
        <v>#N/A</v>
      </c>
      <c r="R46" t="e">
        <f t="shared" si="9"/>
        <v>#N/A</v>
      </c>
      <c r="S46" t="str">
        <f t="shared" si="10"/>
        <v>0</v>
      </c>
      <c r="T46" t="str">
        <f t="shared" si="11"/>
        <v xml:space="preserve">["VXP"] =    0; </v>
      </c>
      <c r="U46" t="str">
        <f t="shared" si="12"/>
        <v>0</v>
      </c>
      <c r="V46" t="str">
        <f t="shared" si="13"/>
        <v xml:space="preserve">["LP"] =  0; </v>
      </c>
      <c r="W46" t="str">
        <f t="shared" si="14"/>
        <v>0</v>
      </c>
      <c r="X46" t="str">
        <f t="shared" si="15"/>
        <v xml:space="preserve">["REP"] =    0; </v>
      </c>
      <c r="Y46" t="e">
        <f>VLOOKUP(H46,Faction!A$2:B$84,2,FALSE)</f>
        <v>#N/A</v>
      </c>
      <c r="Z46" t="e">
        <f t="shared" si="16"/>
        <v>#N/A</v>
      </c>
      <c r="AA46" t="str">
        <f t="shared" si="17"/>
        <v xml:space="preserve">["TIER"] = 0; </v>
      </c>
      <c r="AB46" t="str">
        <f t="shared" si="18"/>
        <v xml:space="preserve">["NAME"] = { ["EN"] = ""; }; </v>
      </c>
      <c r="AC46" t="str">
        <f t="shared" si="19"/>
        <v xml:space="preserve">["LORE"] = { ["EN"] = ""; }; </v>
      </c>
      <c r="AD46" t="str">
        <f t="shared" si="20"/>
        <v xml:space="preserve">["SUMMARY"] = { ["EN"] = ""; }; </v>
      </c>
      <c r="AE46" t="str">
        <f t="shared" si="21"/>
        <v/>
      </c>
      <c r="AF46" t="str">
        <f t="shared" si="22"/>
        <v>};</v>
      </c>
    </row>
    <row r="47" spans="1:32" x14ac:dyDescent="0.25">
      <c r="A47">
        <v>46</v>
      </c>
      <c r="M47" s="1" t="e">
        <f t="shared" si="5"/>
        <v>#N/A</v>
      </c>
      <c r="N47">
        <f t="shared" si="6"/>
        <v>46</v>
      </c>
      <c r="O47" t="str">
        <f t="shared" si="7"/>
        <v>[46] = {</v>
      </c>
      <c r="P47" s="1" t="str">
        <f t="shared" si="8"/>
        <v xml:space="preserve">["SAVE_INDEX"] =  46; </v>
      </c>
      <c r="Q47" t="e">
        <f>VLOOKUP(C47,Type!A$2:B$14,2,FALSE)</f>
        <v>#N/A</v>
      </c>
      <c r="R47" t="e">
        <f t="shared" si="9"/>
        <v>#N/A</v>
      </c>
      <c r="S47" t="str">
        <f t="shared" si="10"/>
        <v>0</v>
      </c>
      <c r="T47" t="str">
        <f t="shared" si="11"/>
        <v xml:space="preserve">["VXP"] =    0; </v>
      </c>
      <c r="U47" t="str">
        <f t="shared" si="12"/>
        <v>0</v>
      </c>
      <c r="V47" t="str">
        <f t="shared" si="13"/>
        <v xml:space="preserve">["LP"] =  0; </v>
      </c>
      <c r="W47" t="str">
        <f t="shared" si="14"/>
        <v>0</v>
      </c>
      <c r="X47" t="str">
        <f t="shared" si="15"/>
        <v xml:space="preserve">["REP"] =    0; </v>
      </c>
      <c r="Y47" t="e">
        <f>VLOOKUP(H47,Faction!A$2:B$84,2,FALSE)</f>
        <v>#N/A</v>
      </c>
      <c r="Z47" t="e">
        <f t="shared" si="16"/>
        <v>#N/A</v>
      </c>
      <c r="AA47" t="str">
        <f t="shared" si="17"/>
        <v xml:space="preserve">["TIER"] = 0; </v>
      </c>
      <c r="AB47" t="str">
        <f t="shared" si="18"/>
        <v xml:space="preserve">["NAME"] = { ["EN"] = ""; }; </v>
      </c>
      <c r="AC47" t="str">
        <f t="shared" si="19"/>
        <v xml:space="preserve">["LORE"] = { ["EN"] = ""; }; </v>
      </c>
      <c r="AD47" t="str">
        <f t="shared" si="20"/>
        <v xml:space="preserve">["SUMMARY"] = { ["EN"] = ""; }; </v>
      </c>
      <c r="AE47" t="str">
        <f t="shared" si="21"/>
        <v/>
      </c>
      <c r="AF47" t="str">
        <f t="shared" si="22"/>
        <v>};</v>
      </c>
    </row>
    <row r="48" spans="1:32" x14ac:dyDescent="0.25">
      <c r="A48">
        <v>47</v>
      </c>
      <c r="M48" s="1" t="e">
        <f t="shared" si="5"/>
        <v>#N/A</v>
      </c>
      <c r="N48">
        <f t="shared" si="6"/>
        <v>47</v>
      </c>
      <c r="O48" t="str">
        <f t="shared" si="7"/>
        <v>[47] = {</v>
      </c>
      <c r="P48" s="1" t="str">
        <f t="shared" si="8"/>
        <v xml:space="preserve">["SAVE_INDEX"] =  47; </v>
      </c>
      <c r="Q48" t="e">
        <f>VLOOKUP(C48,Type!A$2:B$14,2,FALSE)</f>
        <v>#N/A</v>
      </c>
      <c r="R48" t="e">
        <f t="shared" si="9"/>
        <v>#N/A</v>
      </c>
      <c r="S48" t="str">
        <f t="shared" si="10"/>
        <v>0</v>
      </c>
      <c r="T48" t="str">
        <f t="shared" si="11"/>
        <v xml:space="preserve">["VXP"] =    0; </v>
      </c>
      <c r="U48" t="str">
        <f t="shared" si="12"/>
        <v>0</v>
      </c>
      <c r="V48" t="str">
        <f t="shared" si="13"/>
        <v xml:space="preserve">["LP"] =  0; </v>
      </c>
      <c r="W48" t="str">
        <f t="shared" si="14"/>
        <v>0</v>
      </c>
      <c r="X48" t="str">
        <f t="shared" si="15"/>
        <v xml:space="preserve">["REP"] =    0; </v>
      </c>
      <c r="Y48" t="e">
        <f>VLOOKUP(H48,Faction!A$2:B$84,2,FALSE)</f>
        <v>#N/A</v>
      </c>
      <c r="Z48" t="e">
        <f t="shared" si="16"/>
        <v>#N/A</v>
      </c>
      <c r="AA48" t="str">
        <f t="shared" si="17"/>
        <v xml:space="preserve">["TIER"] = 0; </v>
      </c>
      <c r="AB48" t="str">
        <f t="shared" si="18"/>
        <v xml:space="preserve">["NAME"] = { ["EN"] = ""; }; </v>
      </c>
      <c r="AC48" t="str">
        <f t="shared" si="19"/>
        <v xml:space="preserve">["LORE"] = { ["EN"] = ""; }; </v>
      </c>
      <c r="AD48" t="str">
        <f t="shared" si="20"/>
        <v xml:space="preserve">["SUMMARY"] = { ["EN"] = ""; }; </v>
      </c>
      <c r="AE48" t="str">
        <f t="shared" si="21"/>
        <v/>
      </c>
      <c r="AF48" t="str">
        <f t="shared" si="22"/>
        <v>};</v>
      </c>
    </row>
    <row r="49" spans="1:32" x14ac:dyDescent="0.25">
      <c r="A49">
        <v>48</v>
      </c>
      <c r="M49" s="1" t="e">
        <f t="shared" si="5"/>
        <v>#N/A</v>
      </c>
      <c r="N49">
        <f t="shared" si="6"/>
        <v>48</v>
      </c>
      <c r="O49" t="str">
        <f t="shared" si="7"/>
        <v>[48] = {</v>
      </c>
      <c r="P49" s="1" t="str">
        <f t="shared" si="8"/>
        <v xml:space="preserve">["SAVE_INDEX"] =  48; </v>
      </c>
      <c r="Q49" t="e">
        <f>VLOOKUP(C49,Type!A$2:B$14,2,FALSE)</f>
        <v>#N/A</v>
      </c>
      <c r="R49" t="e">
        <f t="shared" si="9"/>
        <v>#N/A</v>
      </c>
      <c r="S49" t="str">
        <f t="shared" si="10"/>
        <v>0</v>
      </c>
      <c r="T49" t="str">
        <f t="shared" si="11"/>
        <v xml:space="preserve">["VXP"] =    0; </v>
      </c>
      <c r="U49" t="str">
        <f t="shared" si="12"/>
        <v>0</v>
      </c>
      <c r="V49" t="str">
        <f t="shared" si="13"/>
        <v xml:space="preserve">["LP"] =  0; </v>
      </c>
      <c r="W49" t="str">
        <f t="shared" si="14"/>
        <v>0</v>
      </c>
      <c r="X49" t="str">
        <f t="shared" si="15"/>
        <v xml:space="preserve">["REP"] =    0; </v>
      </c>
      <c r="Y49" t="e">
        <f>VLOOKUP(H49,Faction!A$2:B$84,2,FALSE)</f>
        <v>#N/A</v>
      </c>
      <c r="Z49" t="e">
        <f t="shared" si="16"/>
        <v>#N/A</v>
      </c>
      <c r="AA49" t="str">
        <f t="shared" si="17"/>
        <v xml:space="preserve">["TIER"] = 0; </v>
      </c>
      <c r="AB49" t="str">
        <f t="shared" si="18"/>
        <v xml:space="preserve">["NAME"] = { ["EN"] = ""; }; </v>
      </c>
      <c r="AC49" t="str">
        <f t="shared" si="19"/>
        <v xml:space="preserve">["LORE"] = { ["EN"] = ""; }; </v>
      </c>
      <c r="AD49" t="str">
        <f t="shared" si="20"/>
        <v xml:space="preserve">["SUMMARY"] = { ["EN"] = ""; }; </v>
      </c>
      <c r="AE49" t="str">
        <f t="shared" si="21"/>
        <v/>
      </c>
      <c r="AF49" t="str">
        <f t="shared" si="22"/>
        <v>};</v>
      </c>
    </row>
    <row r="50" spans="1:32" x14ac:dyDescent="0.25">
      <c r="A50">
        <v>49</v>
      </c>
      <c r="M50" s="1" t="e">
        <f t="shared" si="5"/>
        <v>#N/A</v>
      </c>
      <c r="N50">
        <f t="shared" si="6"/>
        <v>49</v>
      </c>
      <c r="O50" t="str">
        <f t="shared" si="7"/>
        <v>[49] = {</v>
      </c>
      <c r="P50" s="1" t="str">
        <f t="shared" si="8"/>
        <v xml:space="preserve">["SAVE_INDEX"] =  49; </v>
      </c>
      <c r="Q50" t="e">
        <f>VLOOKUP(C50,Type!A$2:B$14,2,FALSE)</f>
        <v>#N/A</v>
      </c>
      <c r="R50" t="e">
        <f t="shared" si="9"/>
        <v>#N/A</v>
      </c>
      <c r="S50" t="str">
        <f t="shared" si="10"/>
        <v>0</v>
      </c>
      <c r="T50" t="str">
        <f t="shared" si="11"/>
        <v xml:space="preserve">["VXP"] =    0; </v>
      </c>
      <c r="U50" t="str">
        <f t="shared" si="12"/>
        <v>0</v>
      </c>
      <c r="V50" t="str">
        <f t="shared" si="13"/>
        <v xml:space="preserve">["LP"] =  0; </v>
      </c>
      <c r="W50" t="str">
        <f t="shared" si="14"/>
        <v>0</v>
      </c>
      <c r="X50" t="str">
        <f t="shared" si="15"/>
        <v xml:space="preserve">["REP"] =    0; </v>
      </c>
      <c r="Y50" t="e">
        <f>VLOOKUP(H50,Faction!A$2:B$84,2,FALSE)</f>
        <v>#N/A</v>
      </c>
      <c r="Z50" t="e">
        <f t="shared" si="16"/>
        <v>#N/A</v>
      </c>
      <c r="AA50" t="str">
        <f t="shared" si="17"/>
        <v xml:space="preserve">["TIER"] = 0; </v>
      </c>
      <c r="AB50" t="str">
        <f t="shared" si="18"/>
        <v xml:space="preserve">["NAME"] = { ["EN"] = ""; }; </v>
      </c>
      <c r="AC50" t="str">
        <f t="shared" si="19"/>
        <v xml:space="preserve">["LORE"] = { ["EN"] = ""; }; </v>
      </c>
      <c r="AD50" t="str">
        <f t="shared" si="20"/>
        <v xml:space="preserve">["SUMMARY"] = { ["EN"] = ""; }; </v>
      </c>
      <c r="AE50" t="str">
        <f t="shared" si="21"/>
        <v/>
      </c>
      <c r="AF50" t="str">
        <f t="shared" si="22"/>
        <v>};</v>
      </c>
    </row>
    <row r="51" spans="1:32" x14ac:dyDescent="0.25">
      <c r="A51">
        <v>50</v>
      </c>
      <c r="M51" s="1" t="e">
        <f t="shared" si="5"/>
        <v>#N/A</v>
      </c>
      <c r="N51">
        <f t="shared" si="6"/>
        <v>50</v>
      </c>
      <c r="O51" t="str">
        <f t="shared" si="7"/>
        <v>[50] = {</v>
      </c>
      <c r="P51" s="1" t="str">
        <f t="shared" si="8"/>
        <v xml:space="preserve">["SAVE_INDEX"] =  50; </v>
      </c>
      <c r="Q51" t="e">
        <f>VLOOKUP(C51,Type!A$2:B$14,2,FALSE)</f>
        <v>#N/A</v>
      </c>
      <c r="R51" t="e">
        <f t="shared" si="9"/>
        <v>#N/A</v>
      </c>
      <c r="S51" t="str">
        <f t="shared" si="10"/>
        <v>0</v>
      </c>
      <c r="T51" t="str">
        <f t="shared" si="11"/>
        <v xml:space="preserve">["VXP"] =    0; </v>
      </c>
      <c r="U51" t="str">
        <f t="shared" si="12"/>
        <v>0</v>
      </c>
      <c r="V51" t="str">
        <f t="shared" si="13"/>
        <v xml:space="preserve">["LP"] =  0; </v>
      </c>
      <c r="W51" t="str">
        <f t="shared" si="14"/>
        <v>0</v>
      </c>
      <c r="X51" t="str">
        <f t="shared" si="15"/>
        <v xml:space="preserve">["REP"] =    0; </v>
      </c>
      <c r="Y51" t="e">
        <f>VLOOKUP(H51,Faction!A$2:B$84,2,FALSE)</f>
        <v>#N/A</v>
      </c>
      <c r="Z51" t="e">
        <f t="shared" si="16"/>
        <v>#N/A</v>
      </c>
      <c r="AA51" t="str">
        <f t="shared" si="17"/>
        <v xml:space="preserve">["TIER"] = 0; </v>
      </c>
      <c r="AB51" t="str">
        <f t="shared" si="18"/>
        <v xml:space="preserve">["NAME"] = { ["EN"] = ""; }; </v>
      </c>
      <c r="AC51" t="str">
        <f t="shared" si="19"/>
        <v xml:space="preserve">["LORE"] = { ["EN"] = ""; }; </v>
      </c>
      <c r="AD51" t="str">
        <f t="shared" si="20"/>
        <v xml:space="preserve">["SUMMARY"] = { ["EN"] = ""; }; </v>
      </c>
      <c r="AE51" t="str">
        <f t="shared" si="21"/>
        <v/>
      </c>
      <c r="AF51" t="str">
        <f t="shared" si="22"/>
        <v>};</v>
      </c>
    </row>
  </sheetData>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F080E-3788-4E5E-984D-A86F33ADD070}">
  <dimension ref="A1:E84"/>
  <sheetViews>
    <sheetView workbookViewId="0">
      <pane xSplit="1" ySplit="1" topLeftCell="B2" activePane="bottomRight" state="frozen"/>
      <selection pane="topRight" activeCell="B1" sqref="B1"/>
      <selection pane="bottomLeft" activeCell="A2" sqref="A2"/>
      <selection pane="bottomRight" activeCell="A16" sqref="A16"/>
    </sheetView>
  </sheetViews>
  <sheetFormatPr defaultRowHeight="15" x14ac:dyDescent="0.25"/>
  <cols>
    <col min="1" max="1" width="31.7109375" bestFit="1" customWidth="1"/>
  </cols>
  <sheetData>
    <row r="1" spans="1:5" x14ac:dyDescent="0.25">
      <c r="A1" t="s">
        <v>78</v>
      </c>
      <c r="B1" t="s">
        <v>79</v>
      </c>
      <c r="D1" t="s">
        <v>1265</v>
      </c>
      <c r="E1">
        <f>MAX(B2:B86)+1</f>
        <v>86</v>
      </c>
    </row>
    <row r="2" spans="1:5" x14ac:dyDescent="0.25">
      <c r="A2" t="s">
        <v>96</v>
      </c>
      <c r="B2">
        <v>18</v>
      </c>
    </row>
    <row r="3" spans="1:5" x14ac:dyDescent="0.25">
      <c r="A3" t="s">
        <v>117</v>
      </c>
      <c r="B3">
        <v>39</v>
      </c>
    </row>
    <row r="4" spans="1:5" x14ac:dyDescent="0.25">
      <c r="A4" t="s">
        <v>118</v>
      </c>
      <c r="B4">
        <v>40</v>
      </c>
    </row>
    <row r="5" spans="1:5" x14ac:dyDescent="0.25">
      <c r="A5" t="s">
        <v>132</v>
      </c>
      <c r="B5">
        <v>54</v>
      </c>
    </row>
    <row r="6" spans="1:5" x14ac:dyDescent="0.25">
      <c r="A6" t="s">
        <v>130</v>
      </c>
      <c r="B6">
        <v>52</v>
      </c>
    </row>
    <row r="7" spans="1:5" x14ac:dyDescent="0.25">
      <c r="A7" t="s">
        <v>85</v>
      </c>
      <c r="B7">
        <v>7</v>
      </c>
    </row>
    <row r="8" spans="1:5" x14ac:dyDescent="0.25">
      <c r="A8" t="s">
        <v>138</v>
      </c>
      <c r="B8">
        <v>60</v>
      </c>
    </row>
    <row r="9" spans="1:5" x14ac:dyDescent="0.25">
      <c r="A9" t="s">
        <v>90</v>
      </c>
      <c r="B9">
        <v>12</v>
      </c>
    </row>
    <row r="10" spans="1:5" x14ac:dyDescent="0.25">
      <c r="A10" t="s">
        <v>129</v>
      </c>
      <c r="B10">
        <v>51</v>
      </c>
    </row>
    <row r="11" spans="1:5" x14ac:dyDescent="0.25">
      <c r="A11" t="s">
        <v>1267</v>
      </c>
      <c r="B11">
        <v>83</v>
      </c>
    </row>
    <row r="12" spans="1:5" x14ac:dyDescent="0.25">
      <c r="A12" t="s">
        <v>119</v>
      </c>
      <c r="B12">
        <v>41</v>
      </c>
    </row>
    <row r="13" spans="1:5" x14ac:dyDescent="0.25">
      <c r="A13" t="s">
        <v>114</v>
      </c>
      <c r="B13">
        <v>36</v>
      </c>
    </row>
    <row r="14" spans="1:5" x14ac:dyDescent="0.25">
      <c r="A14" t="s">
        <v>115</v>
      </c>
      <c r="B14">
        <v>37</v>
      </c>
    </row>
    <row r="15" spans="1:5" x14ac:dyDescent="0.25">
      <c r="A15" t="s">
        <v>1571</v>
      </c>
      <c r="B15">
        <v>85</v>
      </c>
    </row>
    <row r="16" spans="1:5" x14ac:dyDescent="0.25">
      <c r="A16" t="s">
        <v>142</v>
      </c>
      <c r="B16">
        <v>64</v>
      </c>
    </row>
    <row r="17" spans="1:2" x14ac:dyDescent="0.25">
      <c r="A17" t="s">
        <v>146</v>
      </c>
      <c r="B17">
        <v>68</v>
      </c>
    </row>
    <row r="18" spans="1:2" x14ac:dyDescent="0.25">
      <c r="A18" t="s">
        <v>147</v>
      </c>
      <c r="B18">
        <v>69</v>
      </c>
    </row>
    <row r="19" spans="1:2" x14ac:dyDescent="0.25">
      <c r="A19" t="s">
        <v>89</v>
      </c>
      <c r="B19">
        <v>11</v>
      </c>
    </row>
    <row r="20" spans="1:2" x14ac:dyDescent="0.25">
      <c r="A20" t="s">
        <v>139</v>
      </c>
      <c r="B20">
        <v>61</v>
      </c>
    </row>
    <row r="21" spans="1:2" x14ac:dyDescent="0.25">
      <c r="A21" t="s">
        <v>140</v>
      </c>
      <c r="B21">
        <v>62</v>
      </c>
    </row>
    <row r="22" spans="1:2" x14ac:dyDescent="0.25">
      <c r="A22" t="s">
        <v>93</v>
      </c>
      <c r="B22">
        <v>15</v>
      </c>
    </row>
    <row r="23" spans="1:2" x14ac:dyDescent="0.25">
      <c r="A23" t="s">
        <v>120</v>
      </c>
      <c r="B23">
        <v>42</v>
      </c>
    </row>
    <row r="24" spans="1:2" x14ac:dyDescent="0.25">
      <c r="A24" t="s">
        <v>149</v>
      </c>
      <c r="B24">
        <v>71</v>
      </c>
    </row>
    <row r="25" spans="1:2" x14ac:dyDescent="0.25">
      <c r="A25" t="s">
        <v>102</v>
      </c>
      <c r="B25">
        <v>24</v>
      </c>
    </row>
    <row r="26" spans="1:2" x14ac:dyDescent="0.25">
      <c r="A26" t="s">
        <v>145</v>
      </c>
      <c r="B26">
        <v>67</v>
      </c>
    </row>
    <row r="27" spans="1:2" x14ac:dyDescent="0.25">
      <c r="A27" t="s">
        <v>133</v>
      </c>
      <c r="B27">
        <v>55</v>
      </c>
    </row>
    <row r="28" spans="1:2" x14ac:dyDescent="0.25">
      <c r="A28" t="s">
        <v>94</v>
      </c>
      <c r="B28">
        <v>16</v>
      </c>
    </row>
    <row r="29" spans="1:2" x14ac:dyDescent="0.25">
      <c r="A29" t="s">
        <v>95</v>
      </c>
      <c r="B29">
        <v>17</v>
      </c>
    </row>
    <row r="30" spans="1:2" x14ac:dyDescent="0.25">
      <c r="A30" t="s">
        <v>116</v>
      </c>
      <c r="B30">
        <v>38</v>
      </c>
    </row>
    <row r="31" spans="1:2" x14ac:dyDescent="0.25">
      <c r="A31" t="s">
        <v>91</v>
      </c>
      <c r="B31">
        <v>13</v>
      </c>
    </row>
    <row r="32" spans="1:2" x14ac:dyDescent="0.25">
      <c r="A32" t="s">
        <v>98</v>
      </c>
      <c r="B32">
        <v>20</v>
      </c>
    </row>
    <row r="33" spans="1:2" x14ac:dyDescent="0.25">
      <c r="A33" t="s">
        <v>121</v>
      </c>
      <c r="B33">
        <v>43</v>
      </c>
    </row>
    <row r="34" spans="1:2" x14ac:dyDescent="0.25">
      <c r="A34" t="s">
        <v>135</v>
      </c>
      <c r="B34">
        <v>57</v>
      </c>
    </row>
    <row r="35" spans="1:2" x14ac:dyDescent="0.25">
      <c r="A35" t="s">
        <v>136</v>
      </c>
      <c r="B35">
        <v>58</v>
      </c>
    </row>
    <row r="36" spans="1:2" x14ac:dyDescent="0.25">
      <c r="A36" t="s">
        <v>134</v>
      </c>
      <c r="B36">
        <v>56</v>
      </c>
    </row>
    <row r="37" spans="1:2" x14ac:dyDescent="0.25">
      <c r="A37" t="s">
        <v>82</v>
      </c>
      <c r="B37">
        <v>4</v>
      </c>
    </row>
    <row r="38" spans="1:2" x14ac:dyDescent="0.25">
      <c r="A38" t="s">
        <v>148</v>
      </c>
      <c r="B38">
        <v>70</v>
      </c>
    </row>
    <row r="39" spans="1:2" x14ac:dyDescent="0.25">
      <c r="A39" t="s">
        <v>125</v>
      </c>
      <c r="B39">
        <v>47</v>
      </c>
    </row>
    <row r="40" spans="1:2" x14ac:dyDescent="0.25">
      <c r="A40" t="s">
        <v>99</v>
      </c>
      <c r="B40">
        <v>21</v>
      </c>
    </row>
    <row r="41" spans="1:2" x14ac:dyDescent="0.25">
      <c r="A41" t="s">
        <v>126</v>
      </c>
      <c r="B41">
        <v>48</v>
      </c>
    </row>
    <row r="42" spans="1:2" x14ac:dyDescent="0.25">
      <c r="A42" t="s">
        <v>124</v>
      </c>
      <c r="B42">
        <v>46</v>
      </c>
    </row>
    <row r="43" spans="1:2" x14ac:dyDescent="0.25">
      <c r="A43" t="s">
        <v>106</v>
      </c>
      <c r="B43">
        <v>28</v>
      </c>
    </row>
    <row r="44" spans="1:2" x14ac:dyDescent="0.25">
      <c r="A44" t="s">
        <v>104</v>
      </c>
      <c r="B44">
        <v>26</v>
      </c>
    </row>
    <row r="45" spans="1:2" x14ac:dyDescent="0.25">
      <c r="A45" t="s">
        <v>105</v>
      </c>
      <c r="B45">
        <v>27</v>
      </c>
    </row>
    <row r="46" spans="1:2" x14ac:dyDescent="0.25">
      <c r="A46" t="s">
        <v>103</v>
      </c>
      <c r="B46">
        <v>25</v>
      </c>
    </row>
    <row r="47" spans="1:2" x14ac:dyDescent="0.25">
      <c r="A47" t="s">
        <v>80</v>
      </c>
      <c r="B47">
        <v>1</v>
      </c>
    </row>
    <row r="48" spans="1:2" x14ac:dyDescent="0.25">
      <c r="A48" t="s">
        <v>127</v>
      </c>
      <c r="B48">
        <v>49</v>
      </c>
    </row>
    <row r="49" spans="1:2" x14ac:dyDescent="0.25">
      <c r="A49" t="s">
        <v>109</v>
      </c>
      <c r="B49">
        <v>31</v>
      </c>
    </row>
    <row r="50" spans="1:2" x14ac:dyDescent="0.25">
      <c r="A50" t="s">
        <v>154</v>
      </c>
      <c r="B50">
        <v>76</v>
      </c>
    </row>
    <row r="51" spans="1:2" x14ac:dyDescent="0.25">
      <c r="A51" t="s">
        <v>87</v>
      </c>
      <c r="B51">
        <v>9</v>
      </c>
    </row>
    <row r="52" spans="1:2" x14ac:dyDescent="0.25">
      <c r="A52" t="s">
        <v>128</v>
      </c>
      <c r="B52">
        <v>50</v>
      </c>
    </row>
    <row r="53" spans="1:2" x14ac:dyDescent="0.25">
      <c r="A53" t="s">
        <v>153</v>
      </c>
      <c r="B53">
        <v>75</v>
      </c>
    </row>
    <row r="54" spans="1:2" x14ac:dyDescent="0.25">
      <c r="A54" t="s">
        <v>1268</v>
      </c>
      <c r="B54">
        <v>82</v>
      </c>
    </row>
    <row r="55" spans="1:2" x14ac:dyDescent="0.25">
      <c r="A55" t="s">
        <v>141</v>
      </c>
      <c r="B55">
        <v>63</v>
      </c>
    </row>
    <row r="56" spans="1:2" x14ac:dyDescent="0.25">
      <c r="A56" t="s">
        <v>137</v>
      </c>
      <c r="B56">
        <v>59</v>
      </c>
    </row>
    <row r="57" spans="1:2" x14ac:dyDescent="0.25">
      <c r="A57" t="s">
        <v>131</v>
      </c>
      <c r="B57">
        <v>53</v>
      </c>
    </row>
    <row r="58" spans="1:2" x14ac:dyDescent="0.25">
      <c r="A58" t="s">
        <v>110</v>
      </c>
      <c r="B58">
        <v>32</v>
      </c>
    </row>
    <row r="59" spans="1:2" x14ac:dyDescent="0.25">
      <c r="A59" t="s">
        <v>122</v>
      </c>
      <c r="B59">
        <v>44</v>
      </c>
    </row>
    <row r="60" spans="1:2" x14ac:dyDescent="0.25">
      <c r="A60" t="s">
        <v>84</v>
      </c>
      <c r="B60">
        <v>6</v>
      </c>
    </row>
    <row r="61" spans="1:2" x14ac:dyDescent="0.25">
      <c r="A61" t="s">
        <v>144</v>
      </c>
      <c r="B61">
        <v>66</v>
      </c>
    </row>
    <row r="62" spans="1:2" x14ac:dyDescent="0.25">
      <c r="A62" t="s">
        <v>86</v>
      </c>
      <c r="B62">
        <v>8</v>
      </c>
    </row>
    <row r="63" spans="1:2" x14ac:dyDescent="0.25">
      <c r="A63" t="s">
        <v>92</v>
      </c>
      <c r="B63">
        <v>14</v>
      </c>
    </row>
    <row r="64" spans="1:2" x14ac:dyDescent="0.25">
      <c r="A64" t="s">
        <v>111</v>
      </c>
      <c r="B64">
        <v>33</v>
      </c>
    </row>
    <row r="65" spans="1:2" x14ac:dyDescent="0.25">
      <c r="A65" t="s">
        <v>112</v>
      </c>
      <c r="B65">
        <v>34</v>
      </c>
    </row>
    <row r="66" spans="1:2" x14ac:dyDescent="0.25">
      <c r="A66" t="s">
        <v>151</v>
      </c>
      <c r="B66">
        <v>73</v>
      </c>
    </row>
    <row r="67" spans="1:2" x14ac:dyDescent="0.25">
      <c r="A67" t="s">
        <v>97</v>
      </c>
      <c r="B67">
        <v>19</v>
      </c>
    </row>
    <row r="68" spans="1:2" x14ac:dyDescent="0.25">
      <c r="A68" t="s">
        <v>1269</v>
      </c>
      <c r="B68">
        <v>81</v>
      </c>
    </row>
    <row r="69" spans="1:2" x14ac:dyDescent="0.25">
      <c r="A69" t="s">
        <v>113</v>
      </c>
      <c r="B69">
        <v>35</v>
      </c>
    </row>
    <row r="70" spans="1:2" x14ac:dyDescent="0.25">
      <c r="A70" t="s">
        <v>83</v>
      </c>
      <c r="B70">
        <v>5</v>
      </c>
    </row>
    <row r="71" spans="1:2" x14ac:dyDescent="0.25">
      <c r="A71" t="s">
        <v>143</v>
      </c>
      <c r="B71">
        <v>65</v>
      </c>
    </row>
    <row r="72" spans="1:2" x14ac:dyDescent="0.25">
      <c r="A72" t="s">
        <v>1239</v>
      </c>
      <c r="B72">
        <v>79</v>
      </c>
    </row>
    <row r="73" spans="1:2" x14ac:dyDescent="0.25">
      <c r="A73" t="s">
        <v>81</v>
      </c>
      <c r="B73">
        <v>3</v>
      </c>
    </row>
    <row r="74" spans="1:2" x14ac:dyDescent="0.25">
      <c r="A74" t="s">
        <v>100</v>
      </c>
      <c r="B74">
        <v>22</v>
      </c>
    </row>
    <row r="75" spans="1:2" x14ac:dyDescent="0.25">
      <c r="A75" t="s">
        <v>88</v>
      </c>
      <c r="B75">
        <v>10</v>
      </c>
    </row>
    <row r="76" spans="1:2" x14ac:dyDescent="0.25">
      <c r="A76" t="s">
        <v>152</v>
      </c>
      <c r="B76">
        <v>74</v>
      </c>
    </row>
    <row r="77" spans="1:2" x14ac:dyDescent="0.25">
      <c r="A77" t="s">
        <v>1310</v>
      </c>
      <c r="B77">
        <v>84</v>
      </c>
    </row>
    <row r="78" spans="1:2" x14ac:dyDescent="0.25">
      <c r="A78" t="s">
        <v>101</v>
      </c>
      <c r="B78">
        <v>23</v>
      </c>
    </row>
    <row r="79" spans="1:2" x14ac:dyDescent="0.25">
      <c r="A79" t="s">
        <v>10</v>
      </c>
      <c r="B79">
        <v>2</v>
      </c>
    </row>
    <row r="80" spans="1:2" x14ac:dyDescent="0.25">
      <c r="A80" t="s">
        <v>107</v>
      </c>
      <c r="B80">
        <v>29</v>
      </c>
    </row>
    <row r="81" spans="1:2" x14ac:dyDescent="0.25">
      <c r="A81" t="s">
        <v>108</v>
      </c>
      <c r="B81">
        <v>30</v>
      </c>
    </row>
    <row r="82" spans="1:2" x14ac:dyDescent="0.25">
      <c r="A82" t="s">
        <v>123</v>
      </c>
      <c r="B82">
        <v>45</v>
      </c>
    </row>
    <row r="83" spans="1:2" x14ac:dyDescent="0.25">
      <c r="A83" t="s">
        <v>150</v>
      </c>
      <c r="B83">
        <v>72</v>
      </c>
    </row>
    <row r="84" spans="1:2" x14ac:dyDescent="0.25">
      <c r="A84" t="s">
        <v>1250</v>
      </c>
      <c r="B84">
        <v>80</v>
      </c>
    </row>
  </sheetData>
  <sortState xmlns:xlrd2="http://schemas.microsoft.com/office/spreadsheetml/2017/richdata2" ref="A2:B84">
    <sortCondition ref="A2:A84"/>
  </sortState>
  <conditionalFormatting sqref="B2:B86">
    <cfRule type="duplicateValues" dxfId="4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2512-40DF-465A-A422-3F9B676E9D04}">
  <dimension ref="A1:AP314"/>
  <sheetViews>
    <sheetView workbookViewId="0">
      <pane xSplit="3" ySplit="1" topLeftCell="D2" activePane="bottomRight" state="frozen"/>
      <selection pane="topRight" activeCell="C1" sqref="C1"/>
      <selection pane="bottomLeft" activeCell="A2" sqref="A2"/>
      <selection pane="bottomRight" activeCell="A2" sqref="A2"/>
    </sheetView>
  </sheetViews>
  <sheetFormatPr defaultRowHeight="15" x14ac:dyDescent="0.25"/>
  <cols>
    <col min="1" max="1" width="11" bestFit="1" customWidth="1"/>
    <col min="3" max="3" width="32" customWidth="1"/>
    <col min="5" max="9" width="9.140625" customWidth="1"/>
    <col min="10" max="10" width="27.42578125" customWidth="1"/>
    <col min="11" max="11" width="9.140625" customWidth="1"/>
    <col min="16" max="16" width="12.140625" bestFit="1" customWidth="1"/>
    <col min="17" max="17" width="12.140625" customWidth="1"/>
    <col min="18" max="18" width="25" customWidth="1"/>
    <col min="19" max="23" width="9.140625" customWidth="1"/>
    <col min="24" max="24" width="14" customWidth="1"/>
    <col min="25" max="34" width="9.140625" customWidth="1"/>
    <col min="41" max="41" width="23.85546875" bestFit="1" customWidth="1"/>
  </cols>
  <sheetData>
    <row r="1" spans="1:42" x14ac:dyDescent="0.25">
      <c r="A1" t="s">
        <v>1253</v>
      </c>
      <c r="B1" t="s">
        <v>1050</v>
      </c>
      <c r="C1" t="s">
        <v>1074</v>
      </c>
      <c r="D1" t="s">
        <v>0</v>
      </c>
      <c r="E1" t="s">
        <v>1</v>
      </c>
      <c r="F1" t="s">
        <v>403</v>
      </c>
      <c r="G1" t="s">
        <v>2</v>
      </c>
      <c r="H1" t="s">
        <v>3</v>
      </c>
      <c r="I1" t="s">
        <v>4</v>
      </c>
      <c r="J1" t="s">
        <v>156</v>
      </c>
      <c r="K1" t="s">
        <v>7</v>
      </c>
      <c r="L1" t="s">
        <v>5</v>
      </c>
      <c r="M1" t="s">
        <v>1180</v>
      </c>
      <c r="N1" t="s">
        <v>1181</v>
      </c>
      <c r="O1" t="s">
        <v>1585</v>
      </c>
      <c r="P1" t="s">
        <v>169</v>
      </c>
      <c r="Q1" t="s">
        <v>1587</v>
      </c>
      <c r="R1" t="s">
        <v>172</v>
      </c>
      <c r="S1" t="s">
        <v>1254</v>
      </c>
      <c r="T1" t="s">
        <v>170</v>
      </c>
      <c r="U1" t="s">
        <v>1253</v>
      </c>
      <c r="V1" t="s">
        <v>1586</v>
      </c>
      <c r="W1" t="s">
        <v>1585</v>
      </c>
      <c r="X1" t="s">
        <v>1050</v>
      </c>
      <c r="Y1" t="s">
        <v>67</v>
      </c>
      <c r="Z1" t="s">
        <v>76</v>
      </c>
      <c r="AA1" t="s">
        <v>173</v>
      </c>
      <c r="AB1" t="s">
        <v>1</v>
      </c>
      <c r="AC1" t="s">
        <v>174</v>
      </c>
      <c r="AD1" t="s">
        <v>2</v>
      </c>
      <c r="AE1" t="s">
        <v>175</v>
      </c>
      <c r="AF1" t="s">
        <v>3</v>
      </c>
      <c r="AG1" t="s">
        <v>155</v>
      </c>
      <c r="AH1" t="s">
        <v>4</v>
      </c>
      <c r="AI1" t="s">
        <v>5</v>
      </c>
      <c r="AJ1" t="s">
        <v>1180</v>
      </c>
      <c r="AK1" t="s">
        <v>1181</v>
      </c>
      <c r="AL1" t="s">
        <v>1073</v>
      </c>
      <c r="AM1" t="s">
        <v>1072</v>
      </c>
      <c r="AN1" t="s">
        <v>156</v>
      </c>
      <c r="AO1" t="s">
        <v>6</v>
      </c>
      <c r="AP1" t="s">
        <v>171</v>
      </c>
    </row>
    <row r="2" spans="1:42" x14ac:dyDescent="0.25">
      <c r="A2">
        <v>1879303221</v>
      </c>
      <c r="B2">
        <v>1</v>
      </c>
      <c r="C2" t="s">
        <v>962</v>
      </c>
      <c r="D2" t="s">
        <v>70</v>
      </c>
      <c r="E2">
        <v>2000</v>
      </c>
      <c r="H2">
        <v>1200</v>
      </c>
      <c r="I2" t="s">
        <v>82</v>
      </c>
      <c r="J2" t="s">
        <v>11</v>
      </c>
      <c r="K2" t="s">
        <v>1033</v>
      </c>
      <c r="L2">
        <v>0</v>
      </c>
      <c r="M2">
        <v>10</v>
      </c>
      <c r="Q2" t="str">
        <f>CONCATENATE(T2,V2,W2,AP2," -- ",C2)</f>
        <v xml:space="preserve"> [1] = {["ID"] = 1879303221; }; -- Deeds of Bree-land</v>
      </c>
      <c r="R2" s="1" t="str">
        <f>CONCATENATE(T2,U2,X2,Z2,AB2,AD2,AF2,AH2,AI2,AJ2,AK2,AL2,AM2,AN2,AO2,AP2)</f>
        <v xml:space="preserve"> [1] = {["ID"] = 1879303221; ["SAVE_INDEX"] =  1; ["TYPE"] =  7; ["VXP"] = 2000; ["LP"] =  0; ["REP"] = 1200; ["FACTION"] =  4; ["TIER"] = 0; ["MIN_LVL"] = "10"; ["NAME"] = { ["EN"] = "Deeds of Bree-land"; }; ["LORE"] = { ["EN"] = "There is much to do while travelling through the lands of Bree-land."; }; ["SUMMARY"] = { ["EN"] = "Complete 2 meta deeds and 1 quest deed"; }; };</v>
      </c>
      <c r="S2">
        <f>ROW()-1</f>
        <v>1</v>
      </c>
      <c r="T2" t="str">
        <f t="shared" ref="T2" si="0">CONCATENATE(REPT(" ",2-LEN(S2)),"[",S2,"] = {")</f>
        <v xml:space="preserve"> [1] = {</v>
      </c>
      <c r="U2" t="str">
        <f>IF(LEN(A2)&gt;0,CONCATENATE("[""ID""] = ",A2,"; "),"                     ")</f>
        <v xml:space="preserve">["ID"] = 1879303221; </v>
      </c>
      <c r="V2" t="str">
        <f>IF(LEN(A2)&gt;0,CONCATENATE("[""ID""] = ",A2,"; "),"")</f>
        <v xml:space="preserve">["ID"] = 1879303221; </v>
      </c>
      <c r="W2" t="str">
        <f>IF(LEN(O2)&gt;0,CONCATENATE("[""CAT_ID""] = ",O2,"; "),"")</f>
        <v/>
      </c>
      <c r="X2" s="1" t="str">
        <f>IF(LEN(B2)&gt;0,CONCATENATE("[""SAVE_INDEX""] = ",REPT(" ",2-LEN(B2)),B2,"; "),REPT(" ",21))</f>
        <v xml:space="preserve">["SAVE_INDEX"] =  1; </v>
      </c>
      <c r="Y2">
        <f>VLOOKUP(D2,Type!A$2:B$14,2,FALSE)</f>
        <v>7</v>
      </c>
      <c r="Z2" t="str">
        <f>CONCATENATE("[""TYPE""] = ",REPT(" ",2-LEN(Y2)),Y2,"; ")</f>
        <v xml:space="preserve">["TYPE"] =  7; </v>
      </c>
      <c r="AA2" t="str">
        <f>TEXT(E2,0)</f>
        <v>2000</v>
      </c>
      <c r="AB2" t="str">
        <f>CONCATENATE("[""VXP""] = ",REPT(" ",4-LEN(AA2)),TEXT(AA2,"0"),"; ")</f>
        <v xml:space="preserve">["VXP"] = 2000; </v>
      </c>
      <c r="AC2" t="str">
        <f>TEXT(G2,0)</f>
        <v>0</v>
      </c>
      <c r="AD2" t="str">
        <f>CONCATENATE("[""LP""] = ",REPT(" ",2-LEN(AC2)),TEXT(AC2,"0"),"; ")</f>
        <v xml:space="preserve">["LP"] =  0; </v>
      </c>
      <c r="AE2" t="str">
        <f>TEXT(H2,0)</f>
        <v>1200</v>
      </c>
      <c r="AF2" t="str">
        <f>CONCATENATE("[""REP""] = ",REPT(" ",4-LEN(AE2)),TEXT(AE2,"0"),"; ")</f>
        <v xml:space="preserve">["REP"] = 1200; </v>
      </c>
      <c r="AG2">
        <f>IF(LEN(I2)&gt;0,VLOOKUP(I2,Faction!A$2:B$84,2,FALSE),1)</f>
        <v>4</v>
      </c>
      <c r="AH2" t="str">
        <f>CONCATENATE("[""FACTION""] = ",REPT(" ",2-LEN(AG2)),TEXT(AG2,"0"),"; ")</f>
        <v xml:space="preserve">["FACTION"] =  4; </v>
      </c>
      <c r="AI2" t="str">
        <f t="shared" ref="AI2" si="1">CONCATENATE("[""TIER""] = ",TEXT(L2,"0"),"; ")</f>
        <v xml:space="preserve">["TIER"] = 0; </v>
      </c>
      <c r="AJ2" t="str">
        <f>IF(LEN(M2)&gt;0,CONCATENATE("[""MIN_LVL""] = ",REPT(" ",2-LEN(M2)),"""",M2,"""; "),"                    ")</f>
        <v xml:space="preserve">["MIN_LVL"] = "10"; </v>
      </c>
      <c r="AK2" t="str">
        <f>IF(LEN(N2)&gt;0,CONCATENATE("[""MIN_LVL""] = ",REPT(" ",3-LEN(N2)),"""",N2,"""; "),"")</f>
        <v/>
      </c>
      <c r="AL2" t="str">
        <f>CONCATENATE("[""NAME""] = { [""EN""] = """,C2,"""; }; ")</f>
        <v xml:space="preserve">["NAME"] = { ["EN"] = "Deeds of Bree-land"; }; </v>
      </c>
      <c r="AM2" t="str">
        <f>IF(LEN(K2)&gt;0,CONCATENATE("[""LORE""] = { [""EN""] = """,K2,"""; }; "),"")</f>
        <v xml:space="preserve">["LORE"] = { ["EN"] = "There is much to do while travelling through the lands of Bree-land."; }; </v>
      </c>
      <c r="AN2" t="str">
        <f>IF(LEN(J2)&gt;0,CONCATENATE("[""SUMMARY""] = { [""EN""] = """,J2,"""; }; "),"")</f>
        <v xml:space="preserve">["SUMMARY"] = { ["EN"] = "Complete 2 meta deeds and 1 quest deed"; }; </v>
      </c>
      <c r="AO2" t="str">
        <f>IF(LEN(F2)&gt;0,CONCATENATE("[""TITLE""] = { [""EN""] = """,F2,"""; }; "),"")</f>
        <v/>
      </c>
      <c r="AP2" t="str">
        <f>CONCATENATE("};")</f>
        <v>};</v>
      </c>
    </row>
    <row r="3" spans="1:42" x14ac:dyDescent="0.25">
      <c r="A3">
        <v>1879303220</v>
      </c>
      <c r="B3">
        <v>2</v>
      </c>
      <c r="C3" t="s">
        <v>963</v>
      </c>
      <c r="D3" t="s">
        <v>17</v>
      </c>
      <c r="E3">
        <v>2000</v>
      </c>
      <c r="H3">
        <v>900</v>
      </c>
      <c r="I3" t="s">
        <v>82</v>
      </c>
      <c r="J3" t="s">
        <v>964</v>
      </c>
      <c r="K3" t="s">
        <v>1034</v>
      </c>
      <c r="L3">
        <v>1</v>
      </c>
      <c r="M3">
        <v>10</v>
      </c>
      <c r="Q3" t="str">
        <f t="shared" ref="Q3:Q60" si="2">CONCATENATE(T3,V3,W3,AP3," -- ",C3)</f>
        <v xml:space="preserve"> [2] = {["ID"] = 1879303220; }; -- Explorer of Bree-land</v>
      </c>
      <c r="R3" s="1" t="str">
        <f t="shared" ref="R3:R60" si="3">CONCATENATE(T3,U3,X3,Z3,AB3,AD3,AF3,AH3,AI3,AJ3,AK3,AL3,AM3,AN3,AO3,AP3)</f>
        <v xml:space="preserve"> [2] = {["ID"] = 1879303220; ["SAVE_INDEX"] =  2; ["TYPE"] =  3; ["VXP"] = 2000; ["LP"] =  0; ["REP"] =  900; ["FACTION"] =  4; ["TIER"] = 1; ["MIN_LVL"] = "10"; ["NAME"] = { ["EN"] = "Explorer of Bree-land"; }; ["LORE"] = { ["EN"] = "Explore the Barrow-downs, the forbidding Old Forest, and the ruins of old Arnor scattered all across Bree-land."; }; ["SUMMARY"] = { ["EN"] = "Complete 3 explorer deeds and 3 lore deeds"; }; };</v>
      </c>
      <c r="S3">
        <f t="shared" ref="S3:S60" si="4">ROW()-1</f>
        <v>2</v>
      </c>
      <c r="T3" t="str">
        <f t="shared" ref="T3:T60" si="5">CONCATENATE(REPT(" ",2-LEN(S3)),"[",S3,"] = {")</f>
        <v xml:space="preserve"> [2] = {</v>
      </c>
      <c r="U3" t="str">
        <f t="shared" ref="U3:U60" si="6">IF(LEN(A3)&gt;0,CONCATENATE("[""ID""] = ",A3,"; "),"                     ")</f>
        <v xml:space="preserve">["ID"] = 1879303220; </v>
      </c>
      <c r="V3" t="str">
        <f t="shared" ref="V3:V60" si="7">IF(LEN(A3)&gt;0,CONCATENATE("[""ID""] = ",A3,"; "),"")</f>
        <v xml:space="preserve">["ID"] = 1879303220; </v>
      </c>
      <c r="W3" t="str">
        <f t="shared" ref="W3:W60" si="8">IF(LEN(O3)&gt;0,CONCATENATE("[""CAT_ID""] = ",O3,"; "),"")</f>
        <v/>
      </c>
      <c r="X3" s="1" t="str">
        <f t="shared" ref="X3:X60" si="9">IF(LEN(B3)&gt;0,CONCATENATE("[""SAVE_INDEX""] = ",REPT(" ",2-LEN(B3)),B3,"; "),REPT(" ",21))</f>
        <v xml:space="preserve">["SAVE_INDEX"] =  2; </v>
      </c>
      <c r="Y3">
        <f>VLOOKUP(D3,Type!A$2:B$14,2,FALSE)</f>
        <v>3</v>
      </c>
      <c r="Z3" t="str">
        <f t="shared" ref="Z3:Z60" si="10">CONCATENATE("[""TYPE""] = ",REPT(" ",2-LEN(Y3)),Y3,"; ")</f>
        <v xml:space="preserve">["TYPE"] =  3; </v>
      </c>
      <c r="AA3" t="str">
        <f t="shared" ref="AA3:AA60" si="11">TEXT(E3,0)</f>
        <v>2000</v>
      </c>
      <c r="AB3" t="str">
        <f t="shared" ref="AB3:AB60" si="12">CONCATENATE("[""VXP""] = ",REPT(" ",4-LEN(AA3)),TEXT(AA3,"0"),"; ")</f>
        <v xml:space="preserve">["VXP"] = 2000; </v>
      </c>
      <c r="AC3" t="str">
        <f t="shared" ref="AC3:AC60" si="13">TEXT(G3,0)</f>
        <v>0</v>
      </c>
      <c r="AD3" t="str">
        <f t="shared" ref="AD3:AD60" si="14">CONCATENATE("[""LP""] = ",REPT(" ",2-LEN(AC3)),TEXT(AC3,"0"),"; ")</f>
        <v xml:space="preserve">["LP"] =  0; </v>
      </c>
      <c r="AE3" t="str">
        <f t="shared" ref="AE3:AE60" si="15">TEXT(H3,0)</f>
        <v>900</v>
      </c>
      <c r="AF3" t="str">
        <f t="shared" ref="AF3:AF60" si="16">CONCATENATE("[""REP""] = ",REPT(" ",4-LEN(AE3)),TEXT(AE3,"0"),"; ")</f>
        <v xml:space="preserve">["REP"] =  900; </v>
      </c>
      <c r="AG3">
        <f>IF(LEN(I3)&gt;0,VLOOKUP(I3,Faction!A$2:B$84,2,FALSE),1)</f>
        <v>4</v>
      </c>
      <c r="AH3" t="str">
        <f t="shared" ref="AH3:AH60" si="17">CONCATENATE("[""FACTION""] = ",REPT(" ",2-LEN(AG3)),TEXT(AG3,"0"),"; ")</f>
        <v xml:space="preserve">["FACTION"] =  4; </v>
      </c>
      <c r="AI3" t="str">
        <f t="shared" ref="AI3:AI60" si="18">CONCATENATE("[""TIER""] = ",TEXT(L3,"0"),"; ")</f>
        <v xml:space="preserve">["TIER"] = 1; </v>
      </c>
      <c r="AJ3" t="str">
        <f t="shared" ref="AJ3:AJ60" si="19">IF(LEN(M3)&gt;0,CONCATENATE("[""MIN_LVL""] = ",REPT(" ",2-LEN(M3)),"""",M3,"""; "),"                    ")</f>
        <v xml:space="preserve">["MIN_LVL"] = "10"; </v>
      </c>
      <c r="AK3" t="str">
        <f t="shared" ref="AK3:AK60" si="20">IF(LEN(N3)&gt;0,CONCATENATE("[""MIN_LVL""] = ",REPT(" ",3-LEN(N3)),"""",N3,"""; "),"")</f>
        <v/>
      </c>
      <c r="AL3" t="str">
        <f t="shared" ref="AL3:AL60" si="21">CONCATENATE("[""NAME""] = { [""EN""] = """,C3,"""; }; ")</f>
        <v xml:space="preserve">["NAME"] = { ["EN"] = "Explorer of Bree-land"; }; </v>
      </c>
      <c r="AM3" t="str">
        <f t="shared" ref="AM3:AM60" si="22">IF(LEN(K3)&gt;0,CONCATENATE("[""LORE""] = { [""EN""] = """,K3,"""; }; "),"")</f>
        <v xml:space="preserve">["LORE"] = { ["EN"] = "Explore the Barrow-downs, the forbidding Old Forest, and the ruins of old Arnor scattered all across Bree-land."; }; </v>
      </c>
      <c r="AN3" t="str">
        <f t="shared" ref="AN3:AN60" si="23">IF(LEN(J3)&gt;0,CONCATENATE("[""SUMMARY""] = { [""EN""] = """,J3,"""; }; "),"")</f>
        <v xml:space="preserve">["SUMMARY"] = { ["EN"] = "Complete 3 explorer deeds and 3 lore deeds"; }; </v>
      </c>
      <c r="AO3" t="str">
        <f t="shared" ref="AO3:AO60" si="24">IF(LEN(F3)&gt;0,CONCATENATE("[""TITLE""] = { [""EN""] = """,F3,"""; }; "),"")</f>
        <v/>
      </c>
      <c r="AP3" t="str">
        <f t="shared" ref="AP3:AP60" si="25">CONCATENATE("};")</f>
        <v>};</v>
      </c>
    </row>
    <row r="4" spans="1:42" x14ac:dyDescent="0.25">
      <c r="A4">
        <v>1879071670</v>
      </c>
      <c r="B4">
        <v>3</v>
      </c>
      <c r="C4" t="s">
        <v>967</v>
      </c>
      <c r="D4" t="s">
        <v>17</v>
      </c>
      <c r="E4">
        <v>2000</v>
      </c>
      <c r="G4">
        <v>5</v>
      </c>
      <c r="H4">
        <v>500</v>
      </c>
      <c r="I4" t="s">
        <v>82</v>
      </c>
      <c r="J4" t="s">
        <v>968</v>
      </c>
      <c r="K4" t="s">
        <v>1078</v>
      </c>
      <c r="L4">
        <v>2</v>
      </c>
      <c r="M4">
        <v>10</v>
      </c>
      <c r="Q4" t="str">
        <f t="shared" si="2"/>
        <v xml:space="preserve"> [3] = {["ID"] = 1879071670; }; -- The Barrow-downs</v>
      </c>
      <c r="R4" s="1" t="str">
        <f t="shared" si="3"/>
        <v xml:space="preserve"> [3] = {["ID"] = 1879071670; ["SAVE_INDEX"] =  3; ["TYPE"] =  3; ["VXP"] = 2000; ["LP"] =  5; ["REP"] =  500; ["FACTION"] =  4; ["TIER"] = 2; ["MIN_LVL"] = "10"; ["NAME"] = { ["EN"] = "The Barrow-downs"; }; ["LORE"] = { ["EN"] = "The Barrow-downs are south-west of Bree-town. For many generations the Dúnedain of Cardolan buried their dead within the Downs, until the Great Plague destroyed the last vestiges of Cardolan, and spirits from Angmar claimed the barrows. Now only the most brave -- or most foolhardy -- dare venture therein."; }; ["SUMMARY"] = { ["EN"] = "Find points of interest in the Barrow Downs"; }; };</v>
      </c>
      <c r="S4">
        <f t="shared" si="4"/>
        <v>3</v>
      </c>
      <c r="T4" t="str">
        <f t="shared" si="5"/>
        <v xml:space="preserve"> [3] = {</v>
      </c>
      <c r="U4" t="str">
        <f t="shared" si="6"/>
        <v xml:space="preserve">["ID"] = 1879071670; </v>
      </c>
      <c r="V4" t="str">
        <f t="shared" si="7"/>
        <v xml:space="preserve">["ID"] = 1879071670; </v>
      </c>
      <c r="W4" t="str">
        <f t="shared" si="8"/>
        <v/>
      </c>
      <c r="X4" s="1" t="str">
        <f t="shared" si="9"/>
        <v xml:space="preserve">["SAVE_INDEX"] =  3; </v>
      </c>
      <c r="Y4">
        <f>VLOOKUP(D4,Type!A$2:B$14,2,FALSE)</f>
        <v>3</v>
      </c>
      <c r="Z4" t="str">
        <f t="shared" si="10"/>
        <v xml:space="preserve">["TYPE"] =  3; </v>
      </c>
      <c r="AA4" t="str">
        <f t="shared" si="11"/>
        <v>2000</v>
      </c>
      <c r="AB4" t="str">
        <f t="shared" si="12"/>
        <v xml:space="preserve">["VXP"] = 2000; </v>
      </c>
      <c r="AC4" t="str">
        <f t="shared" si="13"/>
        <v>5</v>
      </c>
      <c r="AD4" t="str">
        <f t="shared" si="14"/>
        <v xml:space="preserve">["LP"] =  5; </v>
      </c>
      <c r="AE4" t="str">
        <f t="shared" si="15"/>
        <v>500</v>
      </c>
      <c r="AF4" t="str">
        <f t="shared" si="16"/>
        <v xml:space="preserve">["REP"] =  500; </v>
      </c>
      <c r="AG4">
        <f>IF(LEN(I4)&gt;0,VLOOKUP(I4,Faction!A$2:B$84,2,FALSE),1)</f>
        <v>4</v>
      </c>
      <c r="AH4" t="str">
        <f t="shared" si="17"/>
        <v xml:space="preserve">["FACTION"] =  4; </v>
      </c>
      <c r="AI4" t="str">
        <f t="shared" si="18"/>
        <v xml:space="preserve">["TIER"] = 2; </v>
      </c>
      <c r="AJ4" t="str">
        <f t="shared" si="19"/>
        <v xml:space="preserve">["MIN_LVL"] = "10"; </v>
      </c>
      <c r="AK4" t="str">
        <f t="shared" si="20"/>
        <v/>
      </c>
      <c r="AL4" t="str">
        <f t="shared" si="21"/>
        <v xml:space="preserve">["NAME"] = { ["EN"] = "The Barrow-downs"; }; </v>
      </c>
      <c r="AM4" t="str">
        <f t="shared" si="22"/>
        <v xml:space="preserve">["LORE"] = { ["EN"] = "The Barrow-downs are south-west of Bree-town. For many generations the Dúnedain of Cardolan buried their dead within the Downs, until the Great Plague destroyed the last vestiges of Cardolan, and spirits from Angmar claimed the barrows. Now only the most brave -- or most foolhardy -- dare venture therein."; }; </v>
      </c>
      <c r="AN4" t="str">
        <f t="shared" si="23"/>
        <v xml:space="preserve">["SUMMARY"] = { ["EN"] = "Find points of interest in the Barrow Downs"; }; </v>
      </c>
      <c r="AO4" t="str">
        <f t="shared" si="24"/>
        <v/>
      </c>
      <c r="AP4" t="str">
        <f t="shared" si="25"/>
        <v>};</v>
      </c>
    </row>
    <row r="5" spans="1:42" x14ac:dyDescent="0.25">
      <c r="A5">
        <v>1879071671</v>
      </c>
      <c r="B5">
        <v>4</v>
      </c>
      <c r="C5" t="s">
        <v>969</v>
      </c>
      <c r="D5" t="s">
        <v>17</v>
      </c>
      <c r="E5">
        <v>2000</v>
      </c>
      <c r="G5">
        <v>5</v>
      </c>
      <c r="H5">
        <v>500</v>
      </c>
      <c r="I5" t="s">
        <v>82</v>
      </c>
      <c r="J5" t="s">
        <v>970</v>
      </c>
      <c r="K5" t="s">
        <v>1079</v>
      </c>
      <c r="L5">
        <v>2</v>
      </c>
      <c r="M5">
        <v>1</v>
      </c>
      <c r="Q5" t="str">
        <f t="shared" si="2"/>
        <v xml:space="preserve"> [4] = {["ID"] = 1879071671; }; -- The Old Forest</v>
      </c>
      <c r="R5" s="1" t="str">
        <f t="shared" si="3"/>
        <v xml:space="preserve"> [4] = {["ID"] = 1879071671; ["SAVE_INDEX"] =  4; ["TYPE"] =  3; ["VXP"] = 2000; ["LP"] =  5; ["REP"] =  500; ["FACTION"] =  4; ["TIER"] = 2; ["MIN_LVL"] =  "1"; ["NAME"] = { ["EN"] = "The Old Forest"; }; ["LORE"] = { ["EN"] = "The Old Forest lies on the border between the Shire and Bree-land. For years beyond memory it has been a forbidding place, which Men and hobbits alike have shunned. Hobbit-tales tell that the trees are aware and can move of their own accord."; }; ["SUMMARY"] = { ["EN"] = "Find points of interest in The Old Forest"; }; };</v>
      </c>
      <c r="S5">
        <f t="shared" si="4"/>
        <v>4</v>
      </c>
      <c r="T5" t="str">
        <f t="shared" si="5"/>
        <v xml:space="preserve"> [4] = {</v>
      </c>
      <c r="U5" t="str">
        <f t="shared" si="6"/>
        <v xml:space="preserve">["ID"] = 1879071671; </v>
      </c>
      <c r="V5" t="str">
        <f t="shared" si="7"/>
        <v xml:space="preserve">["ID"] = 1879071671; </v>
      </c>
      <c r="W5" t="str">
        <f t="shared" si="8"/>
        <v/>
      </c>
      <c r="X5" s="1" t="str">
        <f t="shared" si="9"/>
        <v xml:space="preserve">["SAVE_INDEX"] =  4; </v>
      </c>
      <c r="Y5">
        <f>VLOOKUP(D5,Type!A$2:B$14,2,FALSE)</f>
        <v>3</v>
      </c>
      <c r="Z5" t="str">
        <f t="shared" si="10"/>
        <v xml:space="preserve">["TYPE"] =  3; </v>
      </c>
      <c r="AA5" t="str">
        <f t="shared" si="11"/>
        <v>2000</v>
      </c>
      <c r="AB5" t="str">
        <f t="shared" si="12"/>
        <v xml:space="preserve">["VXP"] = 2000; </v>
      </c>
      <c r="AC5" t="str">
        <f t="shared" si="13"/>
        <v>5</v>
      </c>
      <c r="AD5" t="str">
        <f t="shared" si="14"/>
        <v xml:space="preserve">["LP"] =  5; </v>
      </c>
      <c r="AE5" t="str">
        <f t="shared" si="15"/>
        <v>500</v>
      </c>
      <c r="AF5" t="str">
        <f t="shared" si="16"/>
        <v xml:space="preserve">["REP"] =  500; </v>
      </c>
      <c r="AG5">
        <f>IF(LEN(I5)&gt;0,VLOOKUP(I5,Faction!A$2:B$84,2,FALSE),1)</f>
        <v>4</v>
      </c>
      <c r="AH5" t="str">
        <f t="shared" si="17"/>
        <v xml:space="preserve">["FACTION"] =  4; </v>
      </c>
      <c r="AI5" t="str">
        <f t="shared" si="18"/>
        <v xml:space="preserve">["TIER"] = 2; </v>
      </c>
      <c r="AJ5" t="str">
        <f t="shared" si="19"/>
        <v xml:space="preserve">["MIN_LVL"] =  "1"; </v>
      </c>
      <c r="AK5" t="str">
        <f t="shared" si="20"/>
        <v/>
      </c>
      <c r="AL5" t="str">
        <f t="shared" si="21"/>
        <v xml:space="preserve">["NAME"] = { ["EN"] = "The Old Forest"; }; </v>
      </c>
      <c r="AM5" t="str">
        <f t="shared" si="22"/>
        <v xml:space="preserve">["LORE"] = { ["EN"] = "The Old Forest lies on the border between the Shire and Bree-land. For years beyond memory it has been a forbidding place, which Men and hobbits alike have shunned. Hobbit-tales tell that the trees are aware and can move of their own accord."; }; </v>
      </c>
      <c r="AN5" t="str">
        <f t="shared" si="23"/>
        <v xml:space="preserve">["SUMMARY"] = { ["EN"] = "Find points of interest in The Old Forest"; }; </v>
      </c>
      <c r="AO5" t="str">
        <f t="shared" si="24"/>
        <v/>
      </c>
      <c r="AP5" t="str">
        <f t="shared" si="25"/>
        <v>};</v>
      </c>
    </row>
    <row r="6" spans="1:42" x14ac:dyDescent="0.25">
      <c r="A6">
        <v>1879071672</v>
      </c>
      <c r="B6">
        <v>5</v>
      </c>
      <c r="C6" t="s">
        <v>1175</v>
      </c>
      <c r="D6" t="s">
        <v>17</v>
      </c>
      <c r="E6">
        <v>2000</v>
      </c>
      <c r="G6">
        <v>5</v>
      </c>
      <c r="H6">
        <v>500</v>
      </c>
      <c r="I6" t="s">
        <v>82</v>
      </c>
      <c r="J6" t="s">
        <v>971</v>
      </c>
      <c r="K6" t="s">
        <v>1177</v>
      </c>
      <c r="L6">
        <v>2</v>
      </c>
      <c r="M6">
        <v>1</v>
      </c>
      <c r="Q6" t="str">
        <f t="shared" si="2"/>
        <v xml:space="preserve"> [5] = {["ID"] = 1879071672; }; -- The Ruins of Bree-land</v>
      </c>
      <c r="R6" s="1" t="str">
        <f t="shared" si="3"/>
        <v xml:space="preserve"> [5] = {["ID"] = 1879071672; ["SAVE_INDEX"] =  5; ["TYPE"] =  3; ["VXP"] = 2000; ["LP"] =  5; ["REP"] =  500; ["FACTION"] =  4; ["TIER"] = 2; ["MIN_LVL"] =  "1"; ["NAME"] = { ["EN"] = "The Ruins of Bree-land"; }; ["LORE"] = { ["EN"] = "The ruins of old Arnor are scattered all across Bree-land. They remain a constant reminder of the ancient glories of the North Kingdom... and of the evil that destroyed it."; }; ["SUMMARY"] = { ["EN"] = "Find points of interest in Bree-land"; }; };</v>
      </c>
      <c r="S6">
        <f t="shared" si="4"/>
        <v>5</v>
      </c>
      <c r="T6" t="str">
        <f t="shared" si="5"/>
        <v xml:space="preserve"> [5] = {</v>
      </c>
      <c r="U6" t="str">
        <f t="shared" si="6"/>
        <v xml:space="preserve">["ID"] = 1879071672; </v>
      </c>
      <c r="V6" t="str">
        <f t="shared" si="7"/>
        <v xml:space="preserve">["ID"] = 1879071672; </v>
      </c>
      <c r="W6" t="str">
        <f t="shared" si="8"/>
        <v/>
      </c>
      <c r="X6" s="1" t="str">
        <f t="shared" si="9"/>
        <v xml:space="preserve">["SAVE_INDEX"] =  5; </v>
      </c>
      <c r="Y6">
        <f>VLOOKUP(D6,Type!A$2:B$14,2,FALSE)</f>
        <v>3</v>
      </c>
      <c r="Z6" t="str">
        <f t="shared" si="10"/>
        <v xml:space="preserve">["TYPE"] =  3; </v>
      </c>
      <c r="AA6" t="str">
        <f t="shared" si="11"/>
        <v>2000</v>
      </c>
      <c r="AB6" t="str">
        <f t="shared" si="12"/>
        <v xml:space="preserve">["VXP"] = 2000; </v>
      </c>
      <c r="AC6" t="str">
        <f t="shared" si="13"/>
        <v>5</v>
      </c>
      <c r="AD6" t="str">
        <f t="shared" si="14"/>
        <v xml:space="preserve">["LP"] =  5; </v>
      </c>
      <c r="AE6" t="str">
        <f t="shared" si="15"/>
        <v>500</v>
      </c>
      <c r="AF6" t="str">
        <f t="shared" si="16"/>
        <v xml:space="preserve">["REP"] =  500; </v>
      </c>
      <c r="AG6">
        <f>IF(LEN(I6)&gt;0,VLOOKUP(I6,Faction!A$2:B$84,2,FALSE),1)</f>
        <v>4</v>
      </c>
      <c r="AH6" t="str">
        <f t="shared" si="17"/>
        <v xml:space="preserve">["FACTION"] =  4; </v>
      </c>
      <c r="AI6" t="str">
        <f t="shared" si="18"/>
        <v xml:space="preserve">["TIER"] = 2; </v>
      </c>
      <c r="AJ6" t="str">
        <f t="shared" si="19"/>
        <v xml:space="preserve">["MIN_LVL"] =  "1"; </v>
      </c>
      <c r="AK6" t="str">
        <f t="shared" si="20"/>
        <v/>
      </c>
      <c r="AL6" t="str">
        <f t="shared" si="21"/>
        <v xml:space="preserve">["NAME"] = { ["EN"] = "The Ruins of Bree-land"; }; </v>
      </c>
      <c r="AM6" t="str">
        <f t="shared" si="22"/>
        <v xml:space="preserve">["LORE"] = { ["EN"] = "The ruins of old Arnor are scattered all across Bree-land. They remain a constant reminder of the ancient glories of the North Kingdom... and of the evil that destroyed it."; }; </v>
      </c>
      <c r="AN6" t="str">
        <f t="shared" si="23"/>
        <v xml:space="preserve">["SUMMARY"] = { ["EN"] = "Find points of interest in Bree-land"; }; </v>
      </c>
      <c r="AO6" t="str">
        <f t="shared" si="24"/>
        <v/>
      </c>
      <c r="AP6" t="str">
        <f t="shared" si="25"/>
        <v>};</v>
      </c>
    </row>
    <row r="7" spans="1:42" x14ac:dyDescent="0.25">
      <c r="A7">
        <v>1879071673</v>
      </c>
      <c r="B7">
        <v>8</v>
      </c>
      <c r="C7" t="s">
        <v>982</v>
      </c>
      <c r="D7" t="s">
        <v>69</v>
      </c>
      <c r="E7">
        <v>2000</v>
      </c>
      <c r="G7">
        <v>10</v>
      </c>
      <c r="H7">
        <v>500</v>
      </c>
      <c r="I7" t="s">
        <v>82</v>
      </c>
      <c r="J7" t="s">
        <v>983</v>
      </c>
      <c r="K7" t="s">
        <v>1040</v>
      </c>
      <c r="L7">
        <v>2</v>
      </c>
      <c r="M7">
        <v>1</v>
      </c>
      <c r="Q7" t="str">
        <f t="shared" si="2"/>
        <v xml:space="preserve"> [6] = {["ID"] = 1879071673; }; -- Lore of the Cardolan Prince</v>
      </c>
      <c r="R7" s="1" t="str">
        <f>CONCATENATE(T7,U7,X7,Z7,AB7,AD7,AF7,AH7,AI7,AJ7,AK7,AL7,AM7,AN7,AO7,AP7)</f>
        <v xml:space="preserve"> [6] = {["ID"] = 1879071673; ["SAVE_INDEX"] =  8; ["TYPE"] =  6; ["VXP"] = 2000; ["LP"] = 10; ["REP"] =  500; ["FACTION"] =  4; ["TIER"] = 2; ["MIN_LVL"] =  "1"; ["NAME"] = { ["EN"] = "Lore of the Cardolan Prince"; }; ["LORE"] = { ["EN"] = "Find pages of the Journal of Cardolan lost within the Barrow-downs."; }; ["SUMMARY"] = { ["EN"] = "Collect journal of the Cardolan Prince"; }; };</v>
      </c>
      <c r="S7">
        <f t="shared" si="4"/>
        <v>6</v>
      </c>
      <c r="T7" t="str">
        <f>CONCATENATE(REPT(" ",2-LEN(S7)),"[",S7,"] = {")</f>
        <v xml:space="preserve"> [6] = {</v>
      </c>
      <c r="U7" t="str">
        <f>IF(LEN(A7)&gt;0,CONCATENATE("[""ID""] = ",A7,"; "),"                     ")</f>
        <v xml:space="preserve">["ID"] = 1879071673; </v>
      </c>
      <c r="V7" t="str">
        <f t="shared" si="7"/>
        <v xml:space="preserve">["ID"] = 1879071673; </v>
      </c>
      <c r="W7" t="str">
        <f t="shared" si="8"/>
        <v/>
      </c>
      <c r="X7" s="1" t="str">
        <f>IF(LEN(B7)&gt;0,CONCATENATE("[""SAVE_INDEX""] = ",REPT(" ",2-LEN(B7)),B7,"; "),REPT(" ",21))</f>
        <v xml:space="preserve">["SAVE_INDEX"] =  8; </v>
      </c>
      <c r="Y7">
        <f>VLOOKUP(D7,Type!A$2:B$14,2,FALSE)</f>
        <v>6</v>
      </c>
      <c r="Z7" t="str">
        <f>CONCATENATE("[""TYPE""] = ",REPT(" ",2-LEN(Y7)),Y7,"; ")</f>
        <v xml:space="preserve">["TYPE"] =  6; </v>
      </c>
      <c r="AA7" t="str">
        <f>TEXT(E7,0)</f>
        <v>2000</v>
      </c>
      <c r="AB7" t="str">
        <f>CONCATENATE("[""VXP""] = ",REPT(" ",4-LEN(AA7)),TEXT(AA7,"0"),"; ")</f>
        <v xml:space="preserve">["VXP"] = 2000; </v>
      </c>
      <c r="AC7" t="str">
        <f>TEXT(G7,0)</f>
        <v>10</v>
      </c>
      <c r="AD7" t="str">
        <f>CONCATENATE("[""LP""] = ",REPT(" ",2-LEN(AC7)),TEXT(AC7,"0"),"; ")</f>
        <v xml:space="preserve">["LP"] = 10; </v>
      </c>
      <c r="AE7" t="str">
        <f>TEXT(H7,0)</f>
        <v>500</v>
      </c>
      <c r="AF7" t="str">
        <f>CONCATENATE("[""REP""] = ",REPT(" ",4-LEN(AE7)),TEXT(AE7,"0"),"; ")</f>
        <v xml:space="preserve">["REP"] =  500; </v>
      </c>
      <c r="AG7">
        <f>IF(LEN(I7)&gt;0,VLOOKUP(I7,Faction!A$2:B$84,2,FALSE),1)</f>
        <v>4</v>
      </c>
      <c r="AH7" t="str">
        <f>CONCATENATE("[""FACTION""] = ",REPT(" ",2-LEN(AG7)),TEXT(AG7,"0"),"; ")</f>
        <v xml:space="preserve">["FACTION"] =  4; </v>
      </c>
      <c r="AI7" t="str">
        <f>CONCATENATE("[""TIER""] = ",TEXT(L7,"0"),"; ")</f>
        <v xml:space="preserve">["TIER"] = 2; </v>
      </c>
      <c r="AJ7" t="str">
        <f>IF(LEN(M7)&gt;0,CONCATENATE("[""MIN_LVL""] = ",REPT(" ",2-LEN(M7)),"""",M7,"""; "),"                    ")</f>
        <v xml:space="preserve">["MIN_LVL"] =  "1"; </v>
      </c>
      <c r="AK7" t="str">
        <f>IF(LEN(N7)&gt;0,CONCATENATE("[""MIN_LVL""] = ",REPT(" ",3-LEN(N7)),"""",N7,"""; "),"")</f>
        <v/>
      </c>
      <c r="AL7" t="str">
        <f>CONCATENATE("[""NAME""] = { [""EN""] = """,C7,"""; }; ")</f>
        <v xml:space="preserve">["NAME"] = { ["EN"] = "Lore of the Cardolan Prince"; }; </v>
      </c>
      <c r="AM7" t="str">
        <f>IF(LEN(K7)&gt;0,CONCATENATE("[""LORE""] = { [""EN""] = """,K7,"""; }; "),"")</f>
        <v xml:space="preserve">["LORE"] = { ["EN"] = "Find pages of the Journal of Cardolan lost within the Barrow-downs."; }; </v>
      </c>
      <c r="AN7" t="str">
        <f>IF(LEN(J7)&gt;0,CONCATENATE("[""SUMMARY""] = { [""EN""] = """,J7,"""; }; "),"")</f>
        <v xml:space="preserve">["SUMMARY"] = { ["EN"] = "Collect journal of the Cardolan Prince"; }; </v>
      </c>
      <c r="AO7" t="str">
        <f>IF(LEN(F7)&gt;0,CONCATENATE("[""TITLE""] = { [""EN""] = """,F7,"""; }; "),"")</f>
        <v/>
      </c>
      <c r="AP7" t="str">
        <f t="shared" si="25"/>
        <v>};</v>
      </c>
    </row>
    <row r="8" spans="1:42" x14ac:dyDescent="0.25">
      <c r="A8">
        <v>1879071674</v>
      </c>
      <c r="B8">
        <v>7</v>
      </c>
      <c r="C8" t="s">
        <v>980</v>
      </c>
      <c r="D8" t="s">
        <v>69</v>
      </c>
      <c r="E8">
        <v>2000</v>
      </c>
      <c r="G8">
        <v>10</v>
      </c>
      <c r="H8">
        <v>500</v>
      </c>
      <c r="I8" t="s">
        <v>82</v>
      </c>
      <c r="J8" t="s">
        <v>981</v>
      </c>
      <c r="K8" t="s">
        <v>1039</v>
      </c>
      <c r="L8">
        <v>2</v>
      </c>
      <c r="M8">
        <v>1</v>
      </c>
      <c r="Q8" t="str">
        <f t="shared" si="2"/>
        <v xml:space="preserve"> [7] = {["ID"] = 1879071674; }; -- The History of the Dúnedain</v>
      </c>
      <c r="R8" s="1" t="str">
        <f>CONCATENATE(T8,U8,X8,Z8,AB8,AD8,AF8,AH8,AI8,AJ8,AK8,AL8,AM8,AN8,AO8,AP8)</f>
        <v xml:space="preserve"> [7] = {["ID"] = 1879071674; ["SAVE_INDEX"] =  7; ["TYPE"] =  6; ["VXP"] = 2000; ["LP"] = 10; ["REP"] =  500; ["FACTION"] =  4; ["TIER"] = 2; ["MIN_LVL"] =  "1"; ["NAME"] = { ["EN"] = "The History of the Dúnedain"; }; ["LORE"] = { ["EN"] = "Explore the history of the Dúnedain Rangers of the North."; }; ["SUMMARY"] = { ["EN"] = "Find and use the Dunedain relics"; }; };</v>
      </c>
      <c r="S8">
        <f t="shared" si="4"/>
        <v>7</v>
      </c>
      <c r="T8" t="str">
        <f>CONCATENATE(REPT(" ",2-LEN(S8)),"[",S8,"] = {")</f>
        <v xml:space="preserve"> [7] = {</v>
      </c>
      <c r="U8" t="str">
        <f>IF(LEN(A8)&gt;0,CONCATENATE("[""ID""] = ",A8,"; "),"                     ")</f>
        <v xml:space="preserve">["ID"] = 1879071674; </v>
      </c>
      <c r="V8" t="str">
        <f t="shared" si="7"/>
        <v xml:space="preserve">["ID"] = 1879071674; </v>
      </c>
      <c r="W8" t="str">
        <f t="shared" si="8"/>
        <v/>
      </c>
      <c r="X8" s="1" t="str">
        <f>IF(LEN(B8)&gt;0,CONCATENATE("[""SAVE_INDEX""] = ",REPT(" ",2-LEN(B8)),B8,"; "),REPT(" ",21))</f>
        <v xml:space="preserve">["SAVE_INDEX"] =  7; </v>
      </c>
      <c r="Y8">
        <f>VLOOKUP(D8,Type!A$2:B$14,2,FALSE)</f>
        <v>6</v>
      </c>
      <c r="Z8" t="str">
        <f>CONCATENATE("[""TYPE""] = ",REPT(" ",2-LEN(Y8)),Y8,"; ")</f>
        <v xml:space="preserve">["TYPE"] =  6; </v>
      </c>
      <c r="AA8" t="str">
        <f>TEXT(E8,0)</f>
        <v>2000</v>
      </c>
      <c r="AB8" t="str">
        <f>CONCATENATE("[""VXP""] = ",REPT(" ",4-LEN(AA8)),TEXT(AA8,"0"),"; ")</f>
        <v xml:space="preserve">["VXP"] = 2000; </v>
      </c>
      <c r="AC8" t="str">
        <f>TEXT(G8,0)</f>
        <v>10</v>
      </c>
      <c r="AD8" t="str">
        <f>CONCATENATE("[""LP""] = ",REPT(" ",2-LEN(AC8)),TEXT(AC8,"0"),"; ")</f>
        <v xml:space="preserve">["LP"] = 10; </v>
      </c>
      <c r="AE8" t="str">
        <f>TEXT(H8,0)</f>
        <v>500</v>
      </c>
      <c r="AF8" t="str">
        <f>CONCATENATE("[""REP""] = ",REPT(" ",4-LEN(AE8)),TEXT(AE8,"0"),"; ")</f>
        <v xml:space="preserve">["REP"] =  500; </v>
      </c>
      <c r="AG8">
        <f>IF(LEN(I8)&gt;0,VLOOKUP(I8,Faction!A$2:B$84,2,FALSE),1)</f>
        <v>4</v>
      </c>
      <c r="AH8" t="str">
        <f>CONCATENATE("[""FACTION""] = ",REPT(" ",2-LEN(AG8)),TEXT(AG8,"0"),"; ")</f>
        <v xml:space="preserve">["FACTION"] =  4; </v>
      </c>
      <c r="AI8" t="str">
        <f>CONCATENATE("[""TIER""] = ",TEXT(L8,"0"),"; ")</f>
        <v xml:space="preserve">["TIER"] = 2; </v>
      </c>
      <c r="AJ8" t="str">
        <f>IF(LEN(M8)&gt;0,CONCATENATE("[""MIN_LVL""] = ",REPT(" ",2-LEN(M8)),"""",M8,"""; "),"                    ")</f>
        <v xml:space="preserve">["MIN_LVL"] =  "1"; </v>
      </c>
      <c r="AK8" t="str">
        <f>IF(LEN(N8)&gt;0,CONCATENATE("[""MIN_LVL""] = ",REPT(" ",3-LEN(N8)),"""",N8,"""; "),"")</f>
        <v/>
      </c>
      <c r="AL8" t="str">
        <f>CONCATENATE("[""NAME""] = { [""EN""] = """,C8,"""; }; ")</f>
        <v xml:space="preserve">["NAME"] = { ["EN"] = "The History of the Dúnedain"; }; </v>
      </c>
      <c r="AM8" t="str">
        <f>IF(LEN(K8)&gt;0,CONCATENATE("[""LORE""] = { [""EN""] = """,K8,"""; }; "),"")</f>
        <v xml:space="preserve">["LORE"] = { ["EN"] = "Explore the history of the Dúnedain Rangers of the North."; }; </v>
      </c>
      <c r="AN8" t="str">
        <f>IF(LEN(J8)&gt;0,CONCATENATE("[""SUMMARY""] = { [""EN""] = """,J8,"""; }; "),"")</f>
        <v xml:space="preserve">["SUMMARY"] = { ["EN"] = "Find and use the Dunedain relics"; }; </v>
      </c>
      <c r="AO8" t="str">
        <f>IF(LEN(F8)&gt;0,CONCATENATE("[""TITLE""] = { [""EN""] = """,F8,"""; }; "),"")</f>
        <v/>
      </c>
      <c r="AP8" t="str">
        <f t="shared" si="25"/>
        <v>};</v>
      </c>
    </row>
    <row r="9" spans="1:42" x14ac:dyDescent="0.25">
      <c r="A9">
        <v>1879071675</v>
      </c>
      <c r="B9">
        <v>6</v>
      </c>
      <c r="C9" t="s">
        <v>978</v>
      </c>
      <c r="D9" t="s">
        <v>69</v>
      </c>
      <c r="E9">
        <v>2000</v>
      </c>
      <c r="G9">
        <v>10</v>
      </c>
      <c r="H9">
        <v>500</v>
      </c>
      <c r="I9" t="s">
        <v>82</v>
      </c>
      <c r="J9" t="s">
        <v>979</v>
      </c>
      <c r="K9" t="s">
        <v>1080</v>
      </c>
      <c r="L9">
        <v>2</v>
      </c>
      <c r="M9">
        <v>1</v>
      </c>
      <c r="Q9" t="str">
        <f t="shared" si="2"/>
        <v xml:space="preserve"> [8] = {["ID"] = 1879071675; }; -- Flowers of the Old Forest</v>
      </c>
      <c r="R9" s="1" t="str">
        <f t="shared" si="3"/>
        <v xml:space="preserve"> [8] = {["ID"] = 1879071675; ["SAVE_INDEX"] =  6; ["TYPE"] =  6; ["VXP"] = 2000; ["LP"] = 10; ["REP"] =  500; ["FACTION"] =  4; ["TIER"] = 2; ["MIN_LVL"] =  "1"; ["NAME"] = { ["EN"] = "Flowers of the Old Forest"; }; ["LORE"] = { ["EN"] = "Old tales tell of eight Entwives who passed from the south into the Old Forest, never to be seen again. Could they be true?"; }; ["SUMMARY"] = { ["EN"] = "Find and use the flowers of the Entwives"; }; };</v>
      </c>
      <c r="S9">
        <f t="shared" si="4"/>
        <v>8</v>
      </c>
      <c r="T9" t="str">
        <f t="shared" si="5"/>
        <v xml:space="preserve"> [8] = {</v>
      </c>
      <c r="U9" t="str">
        <f t="shared" si="6"/>
        <v xml:space="preserve">["ID"] = 1879071675; </v>
      </c>
      <c r="V9" t="str">
        <f t="shared" si="7"/>
        <v xml:space="preserve">["ID"] = 1879071675; </v>
      </c>
      <c r="W9" t="str">
        <f t="shared" si="8"/>
        <v/>
      </c>
      <c r="X9" s="1" t="str">
        <f t="shared" si="9"/>
        <v xml:space="preserve">["SAVE_INDEX"] =  6; </v>
      </c>
      <c r="Y9">
        <f>VLOOKUP(D9,Type!A$2:B$14,2,FALSE)</f>
        <v>6</v>
      </c>
      <c r="Z9" t="str">
        <f t="shared" si="10"/>
        <v xml:space="preserve">["TYPE"] =  6; </v>
      </c>
      <c r="AA9" t="str">
        <f t="shared" si="11"/>
        <v>2000</v>
      </c>
      <c r="AB9" t="str">
        <f t="shared" si="12"/>
        <v xml:space="preserve">["VXP"] = 2000; </v>
      </c>
      <c r="AC9" t="str">
        <f t="shared" si="13"/>
        <v>10</v>
      </c>
      <c r="AD9" t="str">
        <f t="shared" si="14"/>
        <v xml:space="preserve">["LP"] = 10; </v>
      </c>
      <c r="AE9" t="str">
        <f t="shared" si="15"/>
        <v>500</v>
      </c>
      <c r="AF9" t="str">
        <f t="shared" si="16"/>
        <v xml:space="preserve">["REP"] =  500; </v>
      </c>
      <c r="AG9">
        <f>IF(LEN(I9)&gt;0,VLOOKUP(I9,Faction!A$2:B$84,2,FALSE),1)</f>
        <v>4</v>
      </c>
      <c r="AH9" t="str">
        <f t="shared" si="17"/>
        <v xml:space="preserve">["FACTION"] =  4; </v>
      </c>
      <c r="AI9" t="str">
        <f t="shared" si="18"/>
        <v xml:space="preserve">["TIER"] = 2; </v>
      </c>
      <c r="AJ9" t="str">
        <f t="shared" si="19"/>
        <v xml:space="preserve">["MIN_LVL"] =  "1"; </v>
      </c>
      <c r="AK9" t="str">
        <f t="shared" si="20"/>
        <v/>
      </c>
      <c r="AL9" t="str">
        <f t="shared" si="21"/>
        <v xml:space="preserve">["NAME"] = { ["EN"] = "Flowers of the Old Forest"; }; </v>
      </c>
      <c r="AM9" t="str">
        <f t="shared" si="22"/>
        <v xml:space="preserve">["LORE"] = { ["EN"] = "Old tales tell of eight Entwives who passed from the south into the Old Forest, never to be seen again. Could they be true?"; }; </v>
      </c>
      <c r="AN9" t="str">
        <f t="shared" si="23"/>
        <v xml:space="preserve">["SUMMARY"] = { ["EN"] = "Find and use the flowers of the Entwives"; }; </v>
      </c>
      <c r="AO9" t="str">
        <f t="shared" si="24"/>
        <v/>
      </c>
      <c r="AP9" t="str">
        <f t="shared" si="25"/>
        <v>};</v>
      </c>
    </row>
    <row r="10" spans="1:42" x14ac:dyDescent="0.25">
      <c r="A10">
        <v>1879071678</v>
      </c>
      <c r="B10">
        <v>9</v>
      </c>
      <c r="C10" t="s">
        <v>976</v>
      </c>
      <c r="D10" t="s">
        <v>70</v>
      </c>
      <c r="E10">
        <v>4000</v>
      </c>
      <c r="G10">
        <v>15</v>
      </c>
      <c r="H10">
        <v>700</v>
      </c>
      <c r="I10" t="s">
        <v>82</v>
      </c>
      <c r="J10" t="s">
        <v>977</v>
      </c>
      <c r="K10" t="s">
        <v>1038</v>
      </c>
      <c r="L10">
        <v>1</v>
      </c>
      <c r="M10">
        <v>1</v>
      </c>
      <c r="Q10" t="str">
        <f t="shared" si="2"/>
        <v xml:space="preserve"> [9] = {["ID"] = 1879071678; }; -- Bree-land Adventurer (Final)</v>
      </c>
      <c r="R10" s="1" t="str">
        <f t="shared" si="3"/>
        <v xml:space="preserve"> [9] = {["ID"] = 1879071678; ["SAVE_INDEX"] =  9; ["TYPE"] =  7; ["VXP"] = 4000; ["LP"] = 15; ["REP"] =  700; ["FACTION"] =  4; ["TIER"] = 1; ["MIN_LVL"] =  "1"; ["NAME"] = { ["EN"] = "Bree-land Adventurer (Final)"; }; ["LORE"] = { ["EN"] = "Danger presses upon Bree-land from all sides, foreshadowing the ascension of a great darkness. You are called to stand against the Shadow. Your extraordinary efforts on behalf of Bree-land will be rewarded."; }; ["SUMMARY"] = { ["EN"] = "Complete 45 quests in Bree-land"; }; };</v>
      </c>
      <c r="S10">
        <f t="shared" si="4"/>
        <v>9</v>
      </c>
      <c r="T10" t="str">
        <f t="shared" si="5"/>
        <v xml:space="preserve"> [9] = {</v>
      </c>
      <c r="U10" t="str">
        <f t="shared" si="6"/>
        <v xml:space="preserve">["ID"] = 1879071678; </v>
      </c>
      <c r="V10" t="str">
        <f t="shared" si="7"/>
        <v xml:space="preserve">["ID"] = 1879071678; </v>
      </c>
      <c r="W10" t="str">
        <f t="shared" si="8"/>
        <v/>
      </c>
      <c r="X10" s="1" t="str">
        <f t="shared" si="9"/>
        <v xml:space="preserve">["SAVE_INDEX"] =  9; </v>
      </c>
      <c r="Y10">
        <f>VLOOKUP(D10,Type!A$2:B$14,2,FALSE)</f>
        <v>7</v>
      </c>
      <c r="Z10" t="str">
        <f t="shared" si="10"/>
        <v xml:space="preserve">["TYPE"] =  7; </v>
      </c>
      <c r="AA10" t="str">
        <f t="shared" si="11"/>
        <v>4000</v>
      </c>
      <c r="AB10" t="str">
        <f t="shared" si="12"/>
        <v xml:space="preserve">["VXP"] = 4000; </v>
      </c>
      <c r="AC10" t="str">
        <f t="shared" si="13"/>
        <v>15</v>
      </c>
      <c r="AD10" t="str">
        <f t="shared" si="14"/>
        <v xml:space="preserve">["LP"] = 15; </v>
      </c>
      <c r="AE10" t="str">
        <f t="shared" si="15"/>
        <v>700</v>
      </c>
      <c r="AF10" t="str">
        <f t="shared" si="16"/>
        <v xml:space="preserve">["REP"] =  700; </v>
      </c>
      <c r="AG10">
        <f>IF(LEN(I10)&gt;0,VLOOKUP(I10,Faction!A$2:B$84,2,FALSE),1)</f>
        <v>4</v>
      </c>
      <c r="AH10" t="str">
        <f t="shared" si="17"/>
        <v xml:space="preserve">["FACTION"] =  4; </v>
      </c>
      <c r="AI10" t="str">
        <f t="shared" si="18"/>
        <v xml:space="preserve">["TIER"] = 1; </v>
      </c>
      <c r="AJ10" t="str">
        <f t="shared" si="19"/>
        <v xml:space="preserve">["MIN_LVL"] =  "1"; </v>
      </c>
      <c r="AK10" t="str">
        <f t="shared" si="20"/>
        <v/>
      </c>
      <c r="AL10" t="str">
        <f t="shared" si="21"/>
        <v xml:space="preserve">["NAME"] = { ["EN"] = "Bree-land Adventurer (Final)"; }; </v>
      </c>
      <c r="AM10" t="str">
        <f t="shared" si="22"/>
        <v xml:space="preserve">["LORE"] = { ["EN"] = "Danger presses upon Bree-land from all sides, foreshadowing the ascension of a great darkness. You are called to stand against the Shadow. Your extraordinary efforts on behalf of Bree-land will be rewarded."; }; </v>
      </c>
      <c r="AN10" t="str">
        <f t="shared" si="23"/>
        <v xml:space="preserve">["SUMMARY"] = { ["EN"] = "Complete 45 quests in Bree-land"; }; </v>
      </c>
      <c r="AO10" t="str">
        <f t="shared" si="24"/>
        <v/>
      </c>
      <c r="AP10" t="str">
        <f t="shared" si="25"/>
        <v>};</v>
      </c>
    </row>
    <row r="11" spans="1:42" x14ac:dyDescent="0.25">
      <c r="A11">
        <v>1879071677</v>
      </c>
      <c r="B11">
        <v>10</v>
      </c>
      <c r="C11" t="s">
        <v>974</v>
      </c>
      <c r="D11" t="s">
        <v>70</v>
      </c>
      <c r="E11">
        <v>2000</v>
      </c>
      <c r="G11">
        <v>10</v>
      </c>
      <c r="H11">
        <v>500</v>
      </c>
      <c r="I11" t="s">
        <v>82</v>
      </c>
      <c r="J11" t="s">
        <v>975</v>
      </c>
      <c r="K11" t="s">
        <v>1037</v>
      </c>
      <c r="L11">
        <v>2</v>
      </c>
      <c r="M11">
        <v>1</v>
      </c>
      <c r="Q11" t="str">
        <f t="shared" si="2"/>
        <v>[10] = {["ID"] = 1879071677; }; -- Bree-land Adventurer (Advanced)</v>
      </c>
      <c r="R11" s="1" t="str">
        <f t="shared" si="3"/>
        <v>[10] = {["ID"] = 1879071677; ["SAVE_INDEX"] = 10; ["TYPE"] =  7; ["VXP"] = 2000; ["LP"] = 10; ["REP"] =  500; ["FACTION"] =  4; ["TIER"] = 2; ["MIN_LVL"] =  "1"; ["NAME"] = { ["EN"] = "Bree-land Adventurer (Advanced)"; }; ["LORE"] = { ["EN"] = "Danger presses upon Bree-land from all sides, foreshadowing the ascension of a great darkness. You are called to stand against the Shadow. Your continued efforts on behalf of Bree-land will be rewarded."; }; ["SUMMARY"] = { ["EN"] = "Complete 30 quests in Bree-land"; }; };</v>
      </c>
      <c r="S11">
        <f t="shared" si="4"/>
        <v>10</v>
      </c>
      <c r="T11" t="str">
        <f t="shared" si="5"/>
        <v>[10] = {</v>
      </c>
      <c r="U11" t="str">
        <f t="shared" si="6"/>
        <v xml:space="preserve">["ID"] = 1879071677; </v>
      </c>
      <c r="V11" t="str">
        <f t="shared" si="7"/>
        <v xml:space="preserve">["ID"] = 1879071677; </v>
      </c>
      <c r="W11" t="str">
        <f t="shared" si="8"/>
        <v/>
      </c>
      <c r="X11" s="1" t="str">
        <f t="shared" si="9"/>
        <v xml:space="preserve">["SAVE_INDEX"] = 10; </v>
      </c>
      <c r="Y11">
        <f>VLOOKUP(D11,Type!A$2:B$14,2,FALSE)</f>
        <v>7</v>
      </c>
      <c r="Z11" t="str">
        <f t="shared" si="10"/>
        <v xml:space="preserve">["TYPE"] =  7; </v>
      </c>
      <c r="AA11" t="str">
        <f t="shared" si="11"/>
        <v>2000</v>
      </c>
      <c r="AB11" t="str">
        <f t="shared" si="12"/>
        <v xml:space="preserve">["VXP"] = 2000; </v>
      </c>
      <c r="AC11" t="str">
        <f t="shared" si="13"/>
        <v>10</v>
      </c>
      <c r="AD11" t="str">
        <f t="shared" si="14"/>
        <v xml:space="preserve">["LP"] = 10; </v>
      </c>
      <c r="AE11" t="str">
        <f t="shared" si="15"/>
        <v>500</v>
      </c>
      <c r="AF11" t="str">
        <f t="shared" si="16"/>
        <v xml:space="preserve">["REP"] =  500; </v>
      </c>
      <c r="AG11">
        <f>IF(LEN(I11)&gt;0,VLOOKUP(I11,Faction!A$2:B$84,2,FALSE),1)</f>
        <v>4</v>
      </c>
      <c r="AH11" t="str">
        <f t="shared" si="17"/>
        <v xml:space="preserve">["FACTION"] =  4; </v>
      </c>
      <c r="AI11" t="str">
        <f t="shared" si="18"/>
        <v xml:space="preserve">["TIER"] = 2; </v>
      </c>
      <c r="AJ11" t="str">
        <f t="shared" si="19"/>
        <v xml:space="preserve">["MIN_LVL"] =  "1"; </v>
      </c>
      <c r="AK11" t="str">
        <f t="shared" si="20"/>
        <v/>
      </c>
      <c r="AL11" t="str">
        <f t="shared" si="21"/>
        <v xml:space="preserve">["NAME"] = { ["EN"] = "Bree-land Adventurer (Advanced)"; }; </v>
      </c>
      <c r="AM11" t="str">
        <f t="shared" si="22"/>
        <v xml:space="preserve">["LORE"] = { ["EN"] = "Danger presses upon Bree-land from all sides, foreshadowing the ascension of a great darkness. You are called to stand against the Shadow. Your continued efforts on behalf of Bree-land will be rewarded."; }; </v>
      </c>
      <c r="AN11" t="str">
        <f t="shared" si="23"/>
        <v xml:space="preserve">["SUMMARY"] = { ["EN"] = "Complete 30 quests in Bree-land"; }; </v>
      </c>
      <c r="AO11" t="str">
        <f t="shared" si="24"/>
        <v/>
      </c>
      <c r="AP11" t="str">
        <f t="shared" si="25"/>
        <v>};</v>
      </c>
    </row>
    <row r="12" spans="1:42" x14ac:dyDescent="0.25">
      <c r="A12">
        <v>1879071676</v>
      </c>
      <c r="B12">
        <v>11</v>
      </c>
      <c r="C12" t="s">
        <v>972</v>
      </c>
      <c r="D12" t="s">
        <v>70</v>
      </c>
      <c r="E12">
        <v>2000</v>
      </c>
      <c r="G12">
        <v>10</v>
      </c>
      <c r="H12">
        <v>300</v>
      </c>
      <c r="I12" t="s">
        <v>82</v>
      </c>
      <c r="J12" t="s">
        <v>973</v>
      </c>
      <c r="K12" t="s">
        <v>1036</v>
      </c>
      <c r="L12">
        <v>3</v>
      </c>
      <c r="M12">
        <v>1</v>
      </c>
      <c r="Q12" t="str">
        <f t="shared" si="2"/>
        <v>[11] = {["ID"] = 1879071676; }; -- Bree-land Adventurer</v>
      </c>
      <c r="R12" s="1" t="str">
        <f t="shared" si="3"/>
        <v>[11] = {["ID"] = 1879071676; ["SAVE_INDEX"] = 11; ["TYPE"] =  7; ["VXP"] = 2000; ["LP"] = 10; ["REP"] =  300; ["FACTION"] =  4; ["TIER"] = 3; ["MIN_LVL"] =  "1"; ["NAME"] = { ["EN"] = "Bree-land Adventurer"; }; ["LORE"] = { ["EN"] = "Danger presses upon Bree-land from all sides, foreshadowing the ascension of a great darkness. You are called to stand against the Shadow. Your efforts on behalf of Bree-land will be rewarded."; }; ["SUMMARY"] = { ["EN"] = "Complete 15 quests in Bree-land"; }; };</v>
      </c>
      <c r="S12">
        <f t="shared" si="4"/>
        <v>11</v>
      </c>
      <c r="T12" t="str">
        <f t="shared" si="5"/>
        <v>[11] = {</v>
      </c>
      <c r="U12" t="str">
        <f t="shared" si="6"/>
        <v xml:space="preserve">["ID"] = 1879071676; </v>
      </c>
      <c r="V12" t="str">
        <f t="shared" si="7"/>
        <v xml:space="preserve">["ID"] = 1879071676; </v>
      </c>
      <c r="W12" t="str">
        <f t="shared" si="8"/>
        <v/>
      </c>
      <c r="X12" s="1" t="str">
        <f t="shared" si="9"/>
        <v xml:space="preserve">["SAVE_INDEX"] = 11; </v>
      </c>
      <c r="Y12">
        <f>VLOOKUP(D12,Type!A$2:B$14,2,FALSE)</f>
        <v>7</v>
      </c>
      <c r="Z12" t="str">
        <f t="shared" si="10"/>
        <v xml:space="preserve">["TYPE"] =  7; </v>
      </c>
      <c r="AA12" t="str">
        <f t="shared" si="11"/>
        <v>2000</v>
      </c>
      <c r="AB12" t="str">
        <f t="shared" si="12"/>
        <v xml:space="preserve">["VXP"] = 2000; </v>
      </c>
      <c r="AC12" t="str">
        <f t="shared" si="13"/>
        <v>10</v>
      </c>
      <c r="AD12" t="str">
        <f t="shared" si="14"/>
        <v xml:space="preserve">["LP"] = 10; </v>
      </c>
      <c r="AE12" t="str">
        <f t="shared" si="15"/>
        <v>300</v>
      </c>
      <c r="AF12" t="str">
        <f t="shared" si="16"/>
        <v xml:space="preserve">["REP"] =  300; </v>
      </c>
      <c r="AG12">
        <f>IF(LEN(I12)&gt;0,VLOOKUP(I12,Faction!A$2:B$84,2,FALSE),1)</f>
        <v>4</v>
      </c>
      <c r="AH12" t="str">
        <f t="shared" si="17"/>
        <v xml:space="preserve">["FACTION"] =  4; </v>
      </c>
      <c r="AI12" t="str">
        <f t="shared" si="18"/>
        <v xml:space="preserve">["TIER"] = 3; </v>
      </c>
      <c r="AJ12" t="str">
        <f t="shared" si="19"/>
        <v xml:space="preserve">["MIN_LVL"] =  "1"; </v>
      </c>
      <c r="AK12" t="str">
        <f t="shared" si="20"/>
        <v/>
      </c>
      <c r="AL12" t="str">
        <f t="shared" si="21"/>
        <v xml:space="preserve">["NAME"] = { ["EN"] = "Bree-land Adventurer"; }; </v>
      </c>
      <c r="AM12" t="str">
        <f t="shared" si="22"/>
        <v xml:space="preserve">["LORE"] = { ["EN"] = "Danger presses upon Bree-land from all sides, foreshadowing the ascension of a great darkness. You are called to stand against the Shadow. Your efforts on behalf of Bree-land will be rewarded."; }; </v>
      </c>
      <c r="AN12" t="str">
        <f t="shared" si="23"/>
        <v xml:space="preserve">["SUMMARY"] = { ["EN"] = "Complete 15 quests in Bree-land"; }; </v>
      </c>
      <c r="AO12" t="str">
        <f t="shared" si="24"/>
        <v/>
      </c>
      <c r="AP12" t="str">
        <f t="shared" si="25"/>
        <v>};</v>
      </c>
    </row>
    <row r="13" spans="1:42" x14ac:dyDescent="0.25">
      <c r="A13">
        <v>1879303203</v>
      </c>
      <c r="B13">
        <v>12</v>
      </c>
      <c r="C13" t="s">
        <v>965</v>
      </c>
      <c r="D13" t="s">
        <v>33</v>
      </c>
      <c r="E13">
        <v>2000</v>
      </c>
      <c r="H13">
        <v>900</v>
      </c>
      <c r="I13" t="s">
        <v>82</v>
      </c>
      <c r="J13" t="s">
        <v>966</v>
      </c>
      <c r="K13" t="s">
        <v>1035</v>
      </c>
      <c r="L13">
        <v>1</v>
      </c>
      <c r="M13">
        <v>10</v>
      </c>
      <c r="Q13" t="str">
        <f t="shared" si="2"/>
        <v>[12] = {["ID"] = 1879303203; }; -- Slayer of Bree-land</v>
      </c>
      <c r="R13" s="1" t="str">
        <f t="shared" si="3"/>
        <v>[12] = {["ID"] = 1879303203; ["SAVE_INDEX"] = 12; ["TYPE"] =  4; ["VXP"] = 2000; ["LP"] =  0; ["REP"] =  900; ["FACTION"] =  4; ["TIER"] = 1; ["MIN_LVL"] = "10"; ["NAME"] = { ["EN"] = "Slayer of Bree-land"; }; ["LORE"] = { ["EN"] = "There are many villainous monsters roaming Bree-land, and the Free Peoples must do their part to slay them."; }; ["SUMMARY"] = { ["EN"] = "Complete 8 slayer deeds in Bree-land"; }; };</v>
      </c>
      <c r="S13">
        <f t="shared" si="4"/>
        <v>12</v>
      </c>
      <c r="T13" t="str">
        <f t="shared" si="5"/>
        <v>[12] = {</v>
      </c>
      <c r="U13" t="str">
        <f t="shared" si="6"/>
        <v xml:space="preserve">["ID"] = 1879303203; </v>
      </c>
      <c r="V13" t="str">
        <f t="shared" si="7"/>
        <v xml:space="preserve">["ID"] = 1879303203; </v>
      </c>
      <c r="W13" t="str">
        <f t="shared" si="8"/>
        <v/>
      </c>
      <c r="X13" s="1" t="str">
        <f t="shared" si="9"/>
        <v xml:space="preserve">["SAVE_INDEX"] = 12; </v>
      </c>
      <c r="Y13">
        <f>VLOOKUP(D13,Type!A$2:B$14,2,FALSE)</f>
        <v>4</v>
      </c>
      <c r="Z13" t="str">
        <f t="shared" si="10"/>
        <v xml:space="preserve">["TYPE"] =  4; </v>
      </c>
      <c r="AA13" t="str">
        <f t="shared" si="11"/>
        <v>2000</v>
      </c>
      <c r="AB13" t="str">
        <f t="shared" si="12"/>
        <v xml:space="preserve">["VXP"] = 2000; </v>
      </c>
      <c r="AC13" t="str">
        <f t="shared" si="13"/>
        <v>0</v>
      </c>
      <c r="AD13" t="str">
        <f t="shared" si="14"/>
        <v xml:space="preserve">["LP"] =  0; </v>
      </c>
      <c r="AE13" t="str">
        <f t="shared" si="15"/>
        <v>900</v>
      </c>
      <c r="AF13" t="str">
        <f t="shared" si="16"/>
        <v xml:space="preserve">["REP"] =  900; </v>
      </c>
      <c r="AG13">
        <f>IF(LEN(I13)&gt;0,VLOOKUP(I13,Faction!A$2:B$84,2,FALSE),1)</f>
        <v>4</v>
      </c>
      <c r="AH13" t="str">
        <f t="shared" si="17"/>
        <v xml:space="preserve">["FACTION"] =  4; </v>
      </c>
      <c r="AI13" t="str">
        <f t="shared" si="18"/>
        <v xml:space="preserve">["TIER"] = 1; </v>
      </c>
      <c r="AJ13" t="str">
        <f t="shared" si="19"/>
        <v xml:space="preserve">["MIN_LVL"] = "10"; </v>
      </c>
      <c r="AK13" t="str">
        <f t="shared" si="20"/>
        <v/>
      </c>
      <c r="AL13" t="str">
        <f t="shared" si="21"/>
        <v xml:space="preserve">["NAME"] = { ["EN"] = "Slayer of Bree-land"; }; </v>
      </c>
      <c r="AM13" t="str">
        <f t="shared" si="22"/>
        <v xml:space="preserve">["LORE"] = { ["EN"] = "There are many villainous monsters roaming Bree-land, and the Free Peoples must do their part to slay them."; }; </v>
      </c>
      <c r="AN13" t="str">
        <f t="shared" si="23"/>
        <v xml:space="preserve">["SUMMARY"] = { ["EN"] = "Complete 8 slayer deeds in Bree-land"; }; </v>
      </c>
      <c r="AO13" t="str">
        <f t="shared" si="24"/>
        <v/>
      </c>
      <c r="AP13" t="str">
        <f t="shared" si="25"/>
        <v>};</v>
      </c>
    </row>
    <row r="14" spans="1:42" x14ac:dyDescent="0.25">
      <c r="A14">
        <v>1879071699</v>
      </c>
      <c r="B14">
        <v>13</v>
      </c>
      <c r="C14" t="s">
        <v>990</v>
      </c>
      <c r="D14" t="s">
        <v>33</v>
      </c>
      <c r="E14">
        <v>2000</v>
      </c>
      <c r="G14">
        <v>10</v>
      </c>
      <c r="H14">
        <v>700</v>
      </c>
      <c r="I14" t="s">
        <v>82</v>
      </c>
      <c r="J14" t="s">
        <v>991</v>
      </c>
      <c r="K14" t="s">
        <v>1042</v>
      </c>
      <c r="L14">
        <v>2</v>
      </c>
      <c r="M14">
        <v>10</v>
      </c>
      <c r="Q14" t="str">
        <f t="shared" si="2"/>
        <v>[13] = {["ID"] = 1879071699; }; -- Barghest-slayer (Advanced)</v>
      </c>
      <c r="R14" s="1" t="str">
        <f t="shared" si="3"/>
        <v>[13] = {["ID"] = 1879071699; ["SAVE_INDEX"] = 13; ["TYPE"] =  4; ["VXP"] = 2000; ["LP"] = 10; ["REP"] =  700; ["FACTION"] =  4; ["TIER"] = 2; ["MIN_LVL"] = "10"; ["NAME"] = { ["EN"] = "Barghest-slayer (Advanced)"; }; ["LORE"] = { ["EN"] = "The vile Barghests, bred down from wild hounds and twisted to evil by the Dark Lord Sauron, often range where the Dead roam. You are called to drive the Barghests from the Barrow-downs."; }; ["SUMMARY"] = { ["EN"] = "Defeat 60 barghests in the Barrow Downs"; }; };</v>
      </c>
      <c r="S14">
        <f t="shared" si="4"/>
        <v>13</v>
      </c>
      <c r="T14" t="str">
        <f t="shared" si="5"/>
        <v>[13] = {</v>
      </c>
      <c r="U14" t="str">
        <f t="shared" si="6"/>
        <v xml:space="preserve">["ID"] = 1879071699; </v>
      </c>
      <c r="V14" t="str">
        <f t="shared" si="7"/>
        <v xml:space="preserve">["ID"] = 1879071699; </v>
      </c>
      <c r="W14" t="str">
        <f t="shared" si="8"/>
        <v/>
      </c>
      <c r="X14" s="1" t="str">
        <f t="shared" si="9"/>
        <v xml:space="preserve">["SAVE_INDEX"] = 13; </v>
      </c>
      <c r="Y14">
        <f>VLOOKUP(D14,Type!A$2:B$14,2,FALSE)</f>
        <v>4</v>
      </c>
      <c r="Z14" t="str">
        <f t="shared" si="10"/>
        <v xml:space="preserve">["TYPE"] =  4; </v>
      </c>
      <c r="AA14" t="str">
        <f t="shared" si="11"/>
        <v>2000</v>
      </c>
      <c r="AB14" t="str">
        <f t="shared" si="12"/>
        <v xml:space="preserve">["VXP"] = 2000; </v>
      </c>
      <c r="AC14" t="str">
        <f t="shared" si="13"/>
        <v>10</v>
      </c>
      <c r="AD14" t="str">
        <f t="shared" si="14"/>
        <v xml:space="preserve">["LP"] = 10; </v>
      </c>
      <c r="AE14" t="str">
        <f t="shared" si="15"/>
        <v>700</v>
      </c>
      <c r="AF14" t="str">
        <f t="shared" si="16"/>
        <v xml:space="preserve">["REP"] =  700; </v>
      </c>
      <c r="AG14">
        <f>IF(LEN(I14)&gt;0,VLOOKUP(I14,Faction!A$2:B$84,2,FALSE),1)</f>
        <v>4</v>
      </c>
      <c r="AH14" t="str">
        <f t="shared" si="17"/>
        <v xml:space="preserve">["FACTION"] =  4; </v>
      </c>
      <c r="AI14" t="str">
        <f t="shared" si="18"/>
        <v xml:space="preserve">["TIER"] = 2; </v>
      </c>
      <c r="AJ14" t="str">
        <f t="shared" si="19"/>
        <v xml:space="preserve">["MIN_LVL"] = "10"; </v>
      </c>
      <c r="AK14" t="str">
        <f t="shared" si="20"/>
        <v/>
      </c>
      <c r="AL14" t="str">
        <f t="shared" si="21"/>
        <v xml:space="preserve">["NAME"] = { ["EN"] = "Barghest-slayer (Advanced)"; }; </v>
      </c>
      <c r="AM14" t="str">
        <f t="shared" si="22"/>
        <v xml:space="preserve">["LORE"] = { ["EN"] = "The vile Barghests, bred down from wild hounds and twisted to evil by the Dark Lord Sauron, often range where the Dead roam. You are called to drive the Barghests from the Barrow-downs."; }; </v>
      </c>
      <c r="AN14" t="str">
        <f t="shared" si="23"/>
        <v xml:space="preserve">["SUMMARY"] = { ["EN"] = "Defeat 60 barghests in the Barrow Downs"; }; </v>
      </c>
      <c r="AO14" t="str">
        <f t="shared" si="24"/>
        <v/>
      </c>
      <c r="AP14" t="str">
        <f t="shared" si="25"/>
        <v>};</v>
      </c>
    </row>
    <row r="15" spans="1:42" x14ac:dyDescent="0.25">
      <c r="A15">
        <v>1879071698</v>
      </c>
      <c r="B15">
        <v>14</v>
      </c>
      <c r="C15" t="s">
        <v>987</v>
      </c>
      <c r="D15" t="s">
        <v>33</v>
      </c>
      <c r="F15" t="s">
        <v>988</v>
      </c>
      <c r="G15">
        <v>5</v>
      </c>
      <c r="H15">
        <v>500</v>
      </c>
      <c r="I15" t="s">
        <v>82</v>
      </c>
      <c r="J15" t="s">
        <v>989</v>
      </c>
      <c r="K15" t="s">
        <v>1042</v>
      </c>
      <c r="L15">
        <v>3</v>
      </c>
      <c r="M15">
        <v>10</v>
      </c>
      <c r="Q15" t="str">
        <f t="shared" si="2"/>
        <v>[14] = {["ID"] = 1879071698; }; -- Barghest-slayer</v>
      </c>
      <c r="R15" s="1" t="str">
        <f t="shared" si="3"/>
        <v>[14] = {["ID"] = 1879071698; ["SAVE_INDEX"] = 14; ["TYPE"] =  4; ["VXP"] =    0; ["LP"] =  5; ["REP"] =  500; ["FACTION"] =  4; ["TIER"] = 3; ["MIN_LVL"] = "10"; ["NAME"] = { ["EN"] = "Barghest-slayer"; }; ["LORE"] = { ["EN"] = "The vile Barghests, bred down from wild hounds and twisted to evil by the Dark Lord Sauron, often range where the Dead roam. You are called to drive the Barghests from the Barrow-downs."; }; ["SUMMARY"] = { ["EN"] = "Defeat 30 barghests in the Barrow Downs"; }; ["TITLE"] = { ["EN"] = "Barrow-downs Hunter"; }; };</v>
      </c>
      <c r="S15">
        <f t="shared" si="4"/>
        <v>14</v>
      </c>
      <c r="T15" t="str">
        <f t="shared" si="5"/>
        <v>[14] = {</v>
      </c>
      <c r="U15" t="str">
        <f t="shared" si="6"/>
        <v xml:space="preserve">["ID"] = 1879071698; </v>
      </c>
      <c r="V15" t="str">
        <f t="shared" si="7"/>
        <v xml:space="preserve">["ID"] = 1879071698; </v>
      </c>
      <c r="W15" t="str">
        <f t="shared" si="8"/>
        <v/>
      </c>
      <c r="X15" s="1" t="str">
        <f t="shared" si="9"/>
        <v xml:space="preserve">["SAVE_INDEX"] = 14; </v>
      </c>
      <c r="Y15">
        <f>VLOOKUP(D15,Type!A$2:B$14,2,FALSE)</f>
        <v>4</v>
      </c>
      <c r="Z15" t="str">
        <f t="shared" si="10"/>
        <v xml:space="preserve">["TYPE"] =  4; </v>
      </c>
      <c r="AA15" t="str">
        <f t="shared" si="11"/>
        <v>0</v>
      </c>
      <c r="AB15" t="str">
        <f t="shared" si="12"/>
        <v xml:space="preserve">["VXP"] =    0; </v>
      </c>
      <c r="AC15" t="str">
        <f t="shared" si="13"/>
        <v>5</v>
      </c>
      <c r="AD15" t="str">
        <f t="shared" si="14"/>
        <v xml:space="preserve">["LP"] =  5; </v>
      </c>
      <c r="AE15" t="str">
        <f t="shared" si="15"/>
        <v>500</v>
      </c>
      <c r="AF15" t="str">
        <f t="shared" si="16"/>
        <v xml:space="preserve">["REP"] =  500; </v>
      </c>
      <c r="AG15">
        <f>IF(LEN(I15)&gt;0,VLOOKUP(I15,Faction!A$2:B$84,2,FALSE),1)</f>
        <v>4</v>
      </c>
      <c r="AH15" t="str">
        <f t="shared" si="17"/>
        <v xml:space="preserve">["FACTION"] =  4; </v>
      </c>
      <c r="AI15" t="str">
        <f t="shared" si="18"/>
        <v xml:space="preserve">["TIER"] = 3; </v>
      </c>
      <c r="AJ15" t="str">
        <f t="shared" si="19"/>
        <v xml:space="preserve">["MIN_LVL"] = "10"; </v>
      </c>
      <c r="AK15" t="str">
        <f t="shared" si="20"/>
        <v/>
      </c>
      <c r="AL15" t="str">
        <f t="shared" si="21"/>
        <v xml:space="preserve">["NAME"] = { ["EN"] = "Barghest-slayer"; }; </v>
      </c>
      <c r="AM15" t="str">
        <f t="shared" si="22"/>
        <v xml:space="preserve">["LORE"] = { ["EN"] = "The vile Barghests, bred down from wild hounds and twisted to evil by the Dark Lord Sauron, often range where the Dead roam. You are called to drive the Barghests from the Barrow-downs."; }; </v>
      </c>
      <c r="AN15" t="str">
        <f t="shared" si="23"/>
        <v xml:space="preserve">["SUMMARY"] = { ["EN"] = "Defeat 30 barghests in the Barrow Downs"; }; </v>
      </c>
      <c r="AO15" t="str">
        <f t="shared" si="24"/>
        <v xml:space="preserve">["TITLE"] = { ["EN"] = "Barrow-downs Hunter"; }; </v>
      </c>
      <c r="AP15" t="str">
        <f t="shared" si="25"/>
        <v>};</v>
      </c>
    </row>
    <row r="16" spans="1:42" x14ac:dyDescent="0.25">
      <c r="A16">
        <v>1879071701</v>
      </c>
      <c r="B16">
        <v>17</v>
      </c>
      <c r="C16" t="s">
        <v>35</v>
      </c>
      <c r="D16" t="s">
        <v>33</v>
      </c>
      <c r="E16">
        <v>2000</v>
      </c>
      <c r="G16">
        <v>10</v>
      </c>
      <c r="H16">
        <v>700</v>
      </c>
      <c r="I16" t="s">
        <v>82</v>
      </c>
      <c r="J16" t="s">
        <v>999</v>
      </c>
      <c r="K16" t="s">
        <v>1082</v>
      </c>
      <c r="L16">
        <v>2</v>
      </c>
      <c r="M16">
        <v>1</v>
      </c>
      <c r="Q16" t="str">
        <f t="shared" si="2"/>
        <v>[15] = {["ID"] = 1879071701; }; -- Brigand-slayer (Advanced)</v>
      </c>
      <c r="R16" s="1" t="str">
        <f>CONCATENATE(T16,U16,X16,Z16,AB16,AD16,AF16,AH16,AI16,AJ16,AK16,AL16,AM16,AN16,AO16,AP16)</f>
        <v>[15] = {["ID"] = 1879071701; ["SAVE_INDEX"] = 17; ["TYPE"] =  4; ["VXP"] = 2000; ["LP"] = 10; ["REP"] =  700; ["FACTION"] =  4; ["TIER"] = 2; ["MIN_LVL"] =  "1"; ["NAME"] = { ["EN"] = "Brigand-slayer (Advanced)"; }; ["LORE"] = { ["EN"] = "Many bands of brigands roam the wilds of Bree-land, waylaying travellers and bullying the inhabitants of Bree and the towns surrounding it. It is up to you to counter the threat the brigands pose to the inhabitants of Bree-land."; }; ["SUMMARY"] = { ["EN"] = "Defeat 60 brigands in Bree-land"; }; };</v>
      </c>
      <c r="S16">
        <f t="shared" si="4"/>
        <v>15</v>
      </c>
      <c r="T16" t="str">
        <f>CONCATENATE(REPT(" ",2-LEN(S16)),"[",S16,"] = {")</f>
        <v>[15] = {</v>
      </c>
      <c r="U16" t="str">
        <f>IF(LEN(A16)&gt;0,CONCATENATE("[""ID""] = ",A16,"; "),"                     ")</f>
        <v xml:space="preserve">["ID"] = 1879071701; </v>
      </c>
      <c r="V16" t="str">
        <f t="shared" si="7"/>
        <v xml:space="preserve">["ID"] = 1879071701; </v>
      </c>
      <c r="W16" t="str">
        <f t="shared" si="8"/>
        <v/>
      </c>
      <c r="X16" s="1" t="str">
        <f>IF(LEN(B16)&gt;0,CONCATENATE("[""SAVE_INDEX""] = ",REPT(" ",2-LEN(B16)),B16,"; "),REPT(" ",21))</f>
        <v xml:space="preserve">["SAVE_INDEX"] = 17; </v>
      </c>
      <c r="Y16">
        <f>VLOOKUP(D16,Type!A$2:B$14,2,FALSE)</f>
        <v>4</v>
      </c>
      <c r="Z16" t="str">
        <f>CONCATENATE("[""TYPE""] = ",REPT(" ",2-LEN(Y16)),Y16,"; ")</f>
        <v xml:space="preserve">["TYPE"] =  4; </v>
      </c>
      <c r="AA16" t="str">
        <f>TEXT(E16,0)</f>
        <v>2000</v>
      </c>
      <c r="AB16" t="str">
        <f>CONCATENATE("[""VXP""] = ",REPT(" ",4-LEN(AA16)),TEXT(AA16,"0"),"; ")</f>
        <v xml:space="preserve">["VXP"] = 2000; </v>
      </c>
      <c r="AC16" t="str">
        <f>TEXT(G16,0)</f>
        <v>10</v>
      </c>
      <c r="AD16" t="str">
        <f>CONCATENATE("[""LP""] = ",REPT(" ",2-LEN(AC16)),TEXT(AC16,"0"),"; ")</f>
        <v xml:space="preserve">["LP"] = 10; </v>
      </c>
      <c r="AE16" t="str">
        <f>TEXT(H16,0)</f>
        <v>700</v>
      </c>
      <c r="AF16" t="str">
        <f>CONCATENATE("[""REP""] = ",REPT(" ",4-LEN(AE16)),TEXT(AE16,"0"),"; ")</f>
        <v xml:space="preserve">["REP"] =  700; </v>
      </c>
      <c r="AG16">
        <f>IF(LEN(I16)&gt;0,VLOOKUP(I16,Faction!A$2:B$84,2,FALSE),1)</f>
        <v>4</v>
      </c>
      <c r="AH16" t="str">
        <f>CONCATENATE("[""FACTION""] = ",REPT(" ",2-LEN(AG16)),TEXT(AG16,"0"),"; ")</f>
        <v xml:space="preserve">["FACTION"] =  4; </v>
      </c>
      <c r="AI16" t="str">
        <f>CONCATENATE("[""TIER""] = ",TEXT(L16,"0"),"; ")</f>
        <v xml:space="preserve">["TIER"] = 2; </v>
      </c>
      <c r="AJ16" t="str">
        <f>IF(LEN(M16)&gt;0,CONCATENATE("[""MIN_LVL""] = ",REPT(" ",2-LEN(M16)),"""",M16,"""; "),"                    ")</f>
        <v xml:space="preserve">["MIN_LVL"] =  "1"; </v>
      </c>
      <c r="AK16" t="str">
        <f>IF(LEN(N16)&gt;0,CONCATENATE("[""MIN_LVL""] = ",REPT(" ",3-LEN(N16)),"""",N16,"""; "),"")</f>
        <v/>
      </c>
      <c r="AL16" t="str">
        <f>CONCATENATE("[""NAME""] = { [""EN""] = """,C16,"""; }; ")</f>
        <v xml:space="preserve">["NAME"] = { ["EN"] = "Brigand-slayer (Advanced)"; }; </v>
      </c>
      <c r="AM16" t="str">
        <f>IF(LEN(K16)&gt;0,CONCATENATE("[""LORE""] = { [""EN""] = """,K16,"""; }; "),"")</f>
        <v xml:space="preserve">["LORE"] = { ["EN"] = "Many bands of brigands roam the wilds of Bree-land, waylaying travellers and bullying the inhabitants of Bree and the towns surrounding it. It is up to you to counter the threat the brigands pose to the inhabitants of Bree-land."; }; </v>
      </c>
      <c r="AN16" t="str">
        <f>IF(LEN(J16)&gt;0,CONCATENATE("[""SUMMARY""] = { [""EN""] = """,J16,"""; }; "),"")</f>
        <v xml:space="preserve">["SUMMARY"] = { ["EN"] = "Defeat 60 brigands in Bree-land"; }; </v>
      </c>
      <c r="AO16" t="str">
        <f>IF(LEN(F16)&gt;0,CONCATENATE("[""TITLE""] = { [""EN""] = """,F16,"""; }; "),"")</f>
        <v/>
      </c>
      <c r="AP16" t="str">
        <f t="shared" si="25"/>
        <v>};</v>
      </c>
    </row>
    <row r="17" spans="1:42" x14ac:dyDescent="0.25">
      <c r="A17">
        <v>1879071700</v>
      </c>
      <c r="B17">
        <v>18</v>
      </c>
      <c r="C17" t="s">
        <v>32</v>
      </c>
      <c r="D17" t="s">
        <v>33</v>
      </c>
      <c r="F17" t="s">
        <v>997</v>
      </c>
      <c r="G17">
        <v>5</v>
      </c>
      <c r="H17">
        <v>500</v>
      </c>
      <c r="I17" t="s">
        <v>82</v>
      </c>
      <c r="J17" t="s">
        <v>998</v>
      </c>
      <c r="K17" t="s">
        <v>1082</v>
      </c>
      <c r="L17">
        <v>3</v>
      </c>
      <c r="M17">
        <v>1</v>
      </c>
      <c r="Q17" t="str">
        <f t="shared" si="2"/>
        <v>[16] = {["ID"] = 1879071700; }; -- Brigand-slayer</v>
      </c>
      <c r="R17" s="1" t="str">
        <f>CONCATENATE(T17,U17,X17,Z17,AB17,AD17,AF17,AH17,AI17,AJ17,AK17,AL17,AM17,AN17,AO17,AP17)</f>
        <v>[16] = {["ID"] = 1879071700; ["SAVE_INDEX"] = 18; ["TYPE"] =  4; ["VXP"] =    0; ["LP"] =  5; ["REP"] =  500; ["FACTION"] =  4; ["TIER"] = 3; ["MIN_LVL"] =  "1"; ["NAME"] = { ["EN"] = "Brigand-slayer"; }; ["LORE"] = { ["EN"] = "Many bands of brigands roam the wilds of Bree-land, waylaying travellers and bullying the inhabitants of Bree and the towns surrounding it. It is up to you to counter the threat the brigands pose to the inhabitants of Bree-land."; }; ["SUMMARY"] = { ["EN"] = "Defeat 30 brigands in Bree-land"; }; ["TITLE"] = { ["EN"] = "Watcher of Roads"; }; };</v>
      </c>
      <c r="S17">
        <f t="shared" si="4"/>
        <v>16</v>
      </c>
      <c r="T17" t="str">
        <f>CONCATENATE(REPT(" ",2-LEN(S17)),"[",S17,"] = {")</f>
        <v>[16] = {</v>
      </c>
      <c r="U17" t="str">
        <f>IF(LEN(A17)&gt;0,CONCATENATE("[""ID""] = ",A17,"; "),"                     ")</f>
        <v xml:space="preserve">["ID"] = 1879071700; </v>
      </c>
      <c r="V17" t="str">
        <f t="shared" si="7"/>
        <v xml:space="preserve">["ID"] = 1879071700; </v>
      </c>
      <c r="W17" t="str">
        <f t="shared" si="8"/>
        <v/>
      </c>
      <c r="X17" s="1" t="str">
        <f>IF(LEN(B17)&gt;0,CONCATENATE("[""SAVE_INDEX""] = ",REPT(" ",2-LEN(B17)),B17,"; "),REPT(" ",21))</f>
        <v xml:space="preserve">["SAVE_INDEX"] = 18; </v>
      </c>
      <c r="Y17">
        <f>VLOOKUP(D17,Type!A$2:B$14,2,FALSE)</f>
        <v>4</v>
      </c>
      <c r="Z17" t="str">
        <f>CONCATENATE("[""TYPE""] = ",REPT(" ",2-LEN(Y17)),Y17,"; ")</f>
        <v xml:space="preserve">["TYPE"] =  4; </v>
      </c>
      <c r="AA17" t="str">
        <f>TEXT(E17,0)</f>
        <v>0</v>
      </c>
      <c r="AB17" t="str">
        <f>CONCATENATE("[""VXP""] = ",REPT(" ",4-LEN(AA17)),TEXT(AA17,"0"),"; ")</f>
        <v xml:space="preserve">["VXP"] =    0; </v>
      </c>
      <c r="AC17" t="str">
        <f>TEXT(G17,0)</f>
        <v>5</v>
      </c>
      <c r="AD17" t="str">
        <f>CONCATENATE("[""LP""] = ",REPT(" ",2-LEN(AC17)),TEXT(AC17,"0"),"; ")</f>
        <v xml:space="preserve">["LP"] =  5; </v>
      </c>
      <c r="AE17" t="str">
        <f>TEXT(H17,0)</f>
        <v>500</v>
      </c>
      <c r="AF17" t="str">
        <f>CONCATENATE("[""REP""] = ",REPT(" ",4-LEN(AE17)),TEXT(AE17,"0"),"; ")</f>
        <v xml:space="preserve">["REP"] =  500; </v>
      </c>
      <c r="AG17">
        <f>IF(LEN(I17)&gt;0,VLOOKUP(I17,Faction!A$2:B$84,2,FALSE),1)</f>
        <v>4</v>
      </c>
      <c r="AH17" t="str">
        <f>CONCATENATE("[""FACTION""] = ",REPT(" ",2-LEN(AG17)),TEXT(AG17,"0"),"; ")</f>
        <v xml:space="preserve">["FACTION"] =  4; </v>
      </c>
      <c r="AI17" t="str">
        <f>CONCATENATE("[""TIER""] = ",TEXT(L17,"0"),"; ")</f>
        <v xml:space="preserve">["TIER"] = 3; </v>
      </c>
      <c r="AJ17" t="str">
        <f>IF(LEN(M17)&gt;0,CONCATENATE("[""MIN_LVL""] = ",REPT(" ",2-LEN(M17)),"""",M17,"""; "),"                    ")</f>
        <v xml:space="preserve">["MIN_LVL"] =  "1"; </v>
      </c>
      <c r="AK17" t="str">
        <f>IF(LEN(N17)&gt;0,CONCATENATE("[""MIN_LVL""] = ",REPT(" ",3-LEN(N17)),"""",N17,"""; "),"")</f>
        <v/>
      </c>
      <c r="AL17" t="str">
        <f>CONCATENATE("[""NAME""] = { [""EN""] = """,C17,"""; }; ")</f>
        <v xml:space="preserve">["NAME"] = { ["EN"] = "Brigand-slayer"; }; </v>
      </c>
      <c r="AM17" t="str">
        <f>IF(LEN(K17)&gt;0,CONCATENATE("[""LORE""] = { [""EN""] = """,K17,"""; }; "),"")</f>
        <v xml:space="preserve">["LORE"] = { ["EN"] = "Many bands of brigands roam the wilds of Bree-land, waylaying travellers and bullying the inhabitants of Bree and the towns surrounding it. It is up to you to counter the threat the brigands pose to the inhabitants of Bree-land."; }; </v>
      </c>
      <c r="AN17" t="str">
        <f>IF(LEN(J17)&gt;0,CONCATENATE("[""SUMMARY""] = { [""EN""] = """,J17,"""; }; "),"")</f>
        <v xml:space="preserve">["SUMMARY"] = { ["EN"] = "Defeat 30 brigands in Bree-land"; }; </v>
      </c>
      <c r="AO17" t="str">
        <f>IF(LEN(F17)&gt;0,CONCATENATE("[""TITLE""] = { [""EN""] = """,F17,"""; }; "),"")</f>
        <v xml:space="preserve">["TITLE"] = { ["EN"] = "Watcher of Roads"; }; </v>
      </c>
      <c r="AP17" t="str">
        <f t="shared" si="25"/>
        <v>};</v>
      </c>
    </row>
    <row r="18" spans="1:42" x14ac:dyDescent="0.25">
      <c r="A18">
        <v>1879071703</v>
      </c>
      <c r="B18">
        <v>15</v>
      </c>
      <c r="C18" t="s">
        <v>995</v>
      </c>
      <c r="D18" t="s">
        <v>33</v>
      </c>
      <c r="E18">
        <v>2000</v>
      </c>
      <c r="G18">
        <v>10</v>
      </c>
      <c r="H18">
        <v>700</v>
      </c>
      <c r="I18" t="s">
        <v>82</v>
      </c>
      <c r="J18" t="s">
        <v>996</v>
      </c>
      <c r="K18" t="s">
        <v>1081</v>
      </c>
      <c r="L18">
        <v>2</v>
      </c>
      <c r="M18">
        <v>10</v>
      </c>
      <c r="Q18" t="str">
        <f t="shared" si="2"/>
        <v>[17] = {["ID"] = 1879071703; }; -- Bree-land Woodsman (Advanced)</v>
      </c>
      <c r="R18" s="1" t="str">
        <f t="shared" si="3"/>
        <v>[17] = {["ID"] = 1879071703; ["SAVE_INDEX"] = 15; ["TYPE"] =  4; ["VXP"] = 2000; ["LP"] = 10; ["REP"] =  700; ["FACTION"] =  4; ["TIER"] = 2; ["MIN_LVL"] = "10"; ["NAME"] = { ["EN"] = "Bree-land Woodsman (Advanced)"; }; ["LORE"] = { ["EN"] = "Legends of the Old Forest abound. It is a place of fear and malevolent spirit. Some dark will fills the trees with a hatred of all that goes on two legs. It is up to you to quell the Forest's malevolent spirit."; }; ["SUMMARY"] = { ["EN"] = "Defeat 40 awakened trees in The Old Forest"; }; };</v>
      </c>
      <c r="S18">
        <f t="shared" si="4"/>
        <v>17</v>
      </c>
      <c r="T18" t="str">
        <f t="shared" si="5"/>
        <v>[17] = {</v>
      </c>
      <c r="U18" t="str">
        <f t="shared" si="6"/>
        <v xml:space="preserve">["ID"] = 1879071703; </v>
      </c>
      <c r="V18" t="str">
        <f t="shared" si="7"/>
        <v xml:space="preserve">["ID"] = 1879071703; </v>
      </c>
      <c r="W18" t="str">
        <f t="shared" si="8"/>
        <v/>
      </c>
      <c r="X18" s="1" t="str">
        <f t="shared" si="9"/>
        <v xml:space="preserve">["SAVE_INDEX"] = 15; </v>
      </c>
      <c r="Y18">
        <f>VLOOKUP(D18,Type!A$2:B$14,2,FALSE)</f>
        <v>4</v>
      </c>
      <c r="Z18" t="str">
        <f t="shared" si="10"/>
        <v xml:space="preserve">["TYPE"] =  4; </v>
      </c>
      <c r="AA18" t="str">
        <f t="shared" si="11"/>
        <v>2000</v>
      </c>
      <c r="AB18" t="str">
        <f t="shared" si="12"/>
        <v xml:space="preserve">["VXP"] = 2000; </v>
      </c>
      <c r="AC18" t="str">
        <f t="shared" si="13"/>
        <v>10</v>
      </c>
      <c r="AD18" t="str">
        <f t="shared" si="14"/>
        <v xml:space="preserve">["LP"] = 10; </v>
      </c>
      <c r="AE18" t="str">
        <f t="shared" si="15"/>
        <v>700</v>
      </c>
      <c r="AF18" t="str">
        <f t="shared" si="16"/>
        <v xml:space="preserve">["REP"] =  700; </v>
      </c>
      <c r="AG18">
        <f>IF(LEN(I18)&gt;0,VLOOKUP(I18,Faction!A$2:B$84,2,FALSE),1)</f>
        <v>4</v>
      </c>
      <c r="AH18" t="str">
        <f t="shared" si="17"/>
        <v xml:space="preserve">["FACTION"] =  4; </v>
      </c>
      <c r="AI18" t="str">
        <f t="shared" si="18"/>
        <v xml:space="preserve">["TIER"] = 2; </v>
      </c>
      <c r="AJ18" t="str">
        <f t="shared" si="19"/>
        <v xml:space="preserve">["MIN_LVL"] = "10"; </v>
      </c>
      <c r="AK18" t="str">
        <f t="shared" si="20"/>
        <v/>
      </c>
      <c r="AL18" t="str">
        <f t="shared" si="21"/>
        <v xml:space="preserve">["NAME"] = { ["EN"] = "Bree-land Woodsman (Advanced)"; }; </v>
      </c>
      <c r="AM18" t="str">
        <f t="shared" si="22"/>
        <v xml:space="preserve">["LORE"] = { ["EN"] = "Legends of the Old Forest abound. It is a place of fear and malevolent spirit. Some dark will fills the trees with a hatred of all that goes on two legs. It is up to you to quell the Forest's malevolent spirit."; }; </v>
      </c>
      <c r="AN18" t="str">
        <f t="shared" si="23"/>
        <v xml:space="preserve">["SUMMARY"] = { ["EN"] = "Defeat 40 awakened trees in The Old Forest"; }; </v>
      </c>
      <c r="AO18" t="str">
        <f t="shared" si="24"/>
        <v/>
      </c>
      <c r="AP18" t="str">
        <f t="shared" si="25"/>
        <v>};</v>
      </c>
    </row>
    <row r="19" spans="1:42" x14ac:dyDescent="0.25">
      <c r="A19">
        <v>1879071702</v>
      </c>
      <c r="B19">
        <v>16</v>
      </c>
      <c r="C19" t="s">
        <v>992</v>
      </c>
      <c r="D19" t="s">
        <v>33</v>
      </c>
      <c r="F19" t="s">
        <v>993</v>
      </c>
      <c r="G19">
        <v>5</v>
      </c>
      <c r="H19">
        <v>500</v>
      </c>
      <c r="I19" t="s">
        <v>82</v>
      </c>
      <c r="J19" t="s">
        <v>994</v>
      </c>
      <c r="K19" t="s">
        <v>1081</v>
      </c>
      <c r="L19">
        <v>3</v>
      </c>
      <c r="M19">
        <v>10</v>
      </c>
      <c r="Q19" t="str">
        <f t="shared" si="2"/>
        <v>[18] = {["ID"] = 1879071702; }; -- Bree-land Woodsman</v>
      </c>
      <c r="R19" s="1" t="str">
        <f t="shared" si="3"/>
        <v>[18] = {["ID"] = 1879071702; ["SAVE_INDEX"] = 16; ["TYPE"] =  4; ["VXP"] =    0; ["LP"] =  5; ["REP"] =  500; ["FACTION"] =  4; ["TIER"] = 3; ["MIN_LVL"] = "10"; ["NAME"] = { ["EN"] = "Bree-land Woodsman"; }; ["LORE"] = { ["EN"] = "Legends of the Old Forest abound. It is a place of fear and malevolent spirit. Some dark will fills the trees with a hatred of all that goes on two legs. It is up to you to quell the Forest's malevolent spirit."; }; ["SUMMARY"] = { ["EN"] = "Defeat 20 awakened trees in The Old Forest"; }; ["TITLE"] = { ["EN"] = "Root-hewer"; }; };</v>
      </c>
      <c r="S19">
        <f t="shared" si="4"/>
        <v>18</v>
      </c>
      <c r="T19" t="str">
        <f t="shared" si="5"/>
        <v>[18] = {</v>
      </c>
      <c r="U19" t="str">
        <f t="shared" si="6"/>
        <v xml:space="preserve">["ID"] = 1879071702; </v>
      </c>
      <c r="V19" t="str">
        <f t="shared" si="7"/>
        <v xml:space="preserve">["ID"] = 1879071702; </v>
      </c>
      <c r="W19" t="str">
        <f t="shared" si="8"/>
        <v/>
      </c>
      <c r="X19" s="1" t="str">
        <f t="shared" si="9"/>
        <v xml:space="preserve">["SAVE_INDEX"] = 16; </v>
      </c>
      <c r="Y19">
        <f>VLOOKUP(D19,Type!A$2:B$14,2,FALSE)</f>
        <v>4</v>
      </c>
      <c r="Z19" t="str">
        <f t="shared" si="10"/>
        <v xml:space="preserve">["TYPE"] =  4; </v>
      </c>
      <c r="AA19" t="str">
        <f t="shared" si="11"/>
        <v>0</v>
      </c>
      <c r="AB19" t="str">
        <f t="shared" si="12"/>
        <v xml:space="preserve">["VXP"] =    0; </v>
      </c>
      <c r="AC19" t="str">
        <f t="shared" si="13"/>
        <v>5</v>
      </c>
      <c r="AD19" t="str">
        <f t="shared" si="14"/>
        <v xml:space="preserve">["LP"] =  5; </v>
      </c>
      <c r="AE19" t="str">
        <f t="shared" si="15"/>
        <v>500</v>
      </c>
      <c r="AF19" t="str">
        <f t="shared" si="16"/>
        <v xml:space="preserve">["REP"] =  500; </v>
      </c>
      <c r="AG19">
        <f>IF(LEN(I19)&gt;0,VLOOKUP(I19,Faction!A$2:B$84,2,FALSE),1)</f>
        <v>4</v>
      </c>
      <c r="AH19" t="str">
        <f t="shared" si="17"/>
        <v xml:space="preserve">["FACTION"] =  4; </v>
      </c>
      <c r="AI19" t="str">
        <f t="shared" si="18"/>
        <v xml:space="preserve">["TIER"] = 3; </v>
      </c>
      <c r="AJ19" t="str">
        <f t="shared" si="19"/>
        <v xml:space="preserve">["MIN_LVL"] = "10"; </v>
      </c>
      <c r="AK19" t="str">
        <f t="shared" si="20"/>
        <v/>
      </c>
      <c r="AL19" t="str">
        <f t="shared" si="21"/>
        <v xml:space="preserve">["NAME"] = { ["EN"] = "Bree-land Woodsman"; }; </v>
      </c>
      <c r="AM19" t="str">
        <f t="shared" si="22"/>
        <v xml:space="preserve">["LORE"] = { ["EN"] = "Legends of the Old Forest abound. It is a place of fear and malevolent spirit. Some dark will fills the trees with a hatred of all that goes on two legs. It is up to you to quell the Forest's malevolent spirit."; }; </v>
      </c>
      <c r="AN19" t="str">
        <f t="shared" si="23"/>
        <v xml:space="preserve">["SUMMARY"] = { ["EN"] = "Defeat 20 awakened trees in The Old Forest"; }; </v>
      </c>
      <c r="AO19" t="str">
        <f t="shared" si="24"/>
        <v xml:space="preserve">["TITLE"] = { ["EN"] = "Root-hewer"; }; </v>
      </c>
      <c r="AP19" t="str">
        <f t="shared" si="25"/>
        <v>};</v>
      </c>
    </row>
    <row r="20" spans="1:42" x14ac:dyDescent="0.25">
      <c r="A20">
        <v>1879071705</v>
      </c>
      <c r="B20">
        <v>19</v>
      </c>
      <c r="C20" t="s">
        <v>1011</v>
      </c>
      <c r="D20" t="s">
        <v>33</v>
      </c>
      <c r="E20">
        <v>2000</v>
      </c>
      <c r="G20">
        <v>10</v>
      </c>
      <c r="H20">
        <v>700</v>
      </c>
      <c r="I20" t="s">
        <v>82</v>
      </c>
      <c r="J20" t="s">
        <v>1012</v>
      </c>
      <c r="K20" t="s">
        <v>1083</v>
      </c>
      <c r="L20">
        <v>2</v>
      </c>
      <c r="M20">
        <v>1</v>
      </c>
      <c r="Q20" t="str">
        <f t="shared" si="2"/>
        <v>[19] = {["ID"] = 1879071705; }; -- Neekerbreeker-slayer (Advanced)</v>
      </c>
      <c r="R20" s="1" t="str">
        <f t="shared" si="3"/>
        <v>[19] = {["ID"] = 1879071705; ["SAVE_INDEX"] = 19; ["TYPE"] =  4; ["VXP"] = 2000; ["LP"] = 10; ["REP"] =  700; ["FACTION"] =  4; ["TIER"] = 2; ["MIN_LVL"] =  "1"; ["NAME"] = { ["EN"] = "Neekerbreeker-slayer (Advanced)"; }; ["LORE"] = { ["EN"] = "The Midgewater Marshes are home to the Neekerbreekers, a variety of annoying insect that has recently become hostile, following the passage of Black Riders from the East. You are called to halt the plague of Neekerbreekers."; }; ["SUMMARY"] = { ["EN"] = "Defeat 60 neekerbreekers in Bree-land"; }; };</v>
      </c>
      <c r="S20">
        <f t="shared" si="4"/>
        <v>19</v>
      </c>
      <c r="T20" t="str">
        <f t="shared" si="5"/>
        <v>[19] = {</v>
      </c>
      <c r="U20" t="str">
        <f t="shared" si="6"/>
        <v xml:space="preserve">["ID"] = 1879071705; </v>
      </c>
      <c r="V20" t="str">
        <f t="shared" si="7"/>
        <v xml:space="preserve">["ID"] = 1879071705; </v>
      </c>
      <c r="W20" t="str">
        <f t="shared" si="8"/>
        <v/>
      </c>
      <c r="X20" s="1" t="str">
        <f t="shared" si="9"/>
        <v xml:space="preserve">["SAVE_INDEX"] = 19; </v>
      </c>
      <c r="Y20">
        <f>VLOOKUP(D20,Type!A$2:B$14,2,FALSE)</f>
        <v>4</v>
      </c>
      <c r="Z20" t="str">
        <f t="shared" si="10"/>
        <v xml:space="preserve">["TYPE"] =  4; </v>
      </c>
      <c r="AA20" t="str">
        <f t="shared" si="11"/>
        <v>2000</v>
      </c>
      <c r="AB20" t="str">
        <f t="shared" si="12"/>
        <v xml:space="preserve">["VXP"] = 2000; </v>
      </c>
      <c r="AC20" t="str">
        <f t="shared" si="13"/>
        <v>10</v>
      </c>
      <c r="AD20" t="str">
        <f t="shared" si="14"/>
        <v xml:space="preserve">["LP"] = 10; </v>
      </c>
      <c r="AE20" t="str">
        <f t="shared" si="15"/>
        <v>700</v>
      </c>
      <c r="AF20" t="str">
        <f t="shared" si="16"/>
        <v xml:space="preserve">["REP"] =  700; </v>
      </c>
      <c r="AG20">
        <f>IF(LEN(I20)&gt;0,VLOOKUP(I20,Faction!A$2:B$84,2,FALSE),1)</f>
        <v>4</v>
      </c>
      <c r="AH20" t="str">
        <f t="shared" si="17"/>
        <v xml:space="preserve">["FACTION"] =  4; </v>
      </c>
      <c r="AI20" t="str">
        <f t="shared" si="18"/>
        <v xml:space="preserve">["TIER"] = 2; </v>
      </c>
      <c r="AJ20" t="str">
        <f t="shared" si="19"/>
        <v xml:space="preserve">["MIN_LVL"] =  "1"; </v>
      </c>
      <c r="AK20" t="str">
        <f t="shared" si="20"/>
        <v/>
      </c>
      <c r="AL20" t="str">
        <f t="shared" si="21"/>
        <v xml:space="preserve">["NAME"] = { ["EN"] = "Neekerbreeker-slayer (Advanced)"; }; </v>
      </c>
      <c r="AM20" t="str">
        <f t="shared" si="22"/>
        <v xml:space="preserve">["LORE"] = { ["EN"] = "The Midgewater Marshes are home to the Neekerbreekers, a variety of annoying insect that has recently become hostile, following the passage of Black Riders from the East. You are called to halt the plague of Neekerbreekers."; }; </v>
      </c>
      <c r="AN20" t="str">
        <f t="shared" si="23"/>
        <v xml:space="preserve">["SUMMARY"] = { ["EN"] = "Defeat 60 neekerbreekers in Bree-land"; }; </v>
      </c>
      <c r="AO20" t="str">
        <f t="shared" si="24"/>
        <v/>
      </c>
      <c r="AP20" t="str">
        <f t="shared" si="25"/>
        <v>};</v>
      </c>
    </row>
    <row r="21" spans="1:42" x14ac:dyDescent="0.25">
      <c r="A21">
        <v>1879071704</v>
      </c>
      <c r="B21">
        <v>20</v>
      </c>
      <c r="C21" t="s">
        <v>1008</v>
      </c>
      <c r="D21" t="s">
        <v>33</v>
      </c>
      <c r="F21" t="s">
        <v>1009</v>
      </c>
      <c r="G21">
        <v>5</v>
      </c>
      <c r="H21">
        <v>500</v>
      </c>
      <c r="I21" t="s">
        <v>82</v>
      </c>
      <c r="J21" t="s">
        <v>1010</v>
      </c>
      <c r="K21" t="s">
        <v>1083</v>
      </c>
      <c r="L21">
        <v>3</v>
      </c>
      <c r="M21">
        <v>1</v>
      </c>
      <c r="Q21" t="str">
        <f t="shared" si="2"/>
        <v>[20] = {["ID"] = 1879071704; }; -- Neekerbreeker-slayer</v>
      </c>
      <c r="R21" s="1" t="str">
        <f t="shared" si="3"/>
        <v>[20] = {["ID"] = 1879071704; ["SAVE_INDEX"] = 20; ["TYPE"] =  4; ["VXP"] =    0; ["LP"] =  5; ["REP"] =  500; ["FACTION"] =  4; ["TIER"] = 3; ["MIN_LVL"] =  "1"; ["NAME"] = { ["EN"] = "Neekerbreeker-slayer"; }; ["LORE"] = { ["EN"] = "The Midgewater Marshes are home to the Neekerbreekers, a variety of annoying insect that has recently become hostile, following the passage of Black Riders from the East. You are called to halt the plague of Neekerbreekers."; }; ["SUMMARY"] = { ["EN"] = "Defeat 30 neekerbreekers in Bree-land"; }; ["TITLE"] = { ["EN"] = "Shell-breaker"; }; };</v>
      </c>
      <c r="S21">
        <f t="shared" si="4"/>
        <v>20</v>
      </c>
      <c r="T21" t="str">
        <f t="shared" si="5"/>
        <v>[20] = {</v>
      </c>
      <c r="U21" t="str">
        <f t="shared" si="6"/>
        <v xml:space="preserve">["ID"] = 1879071704; </v>
      </c>
      <c r="V21" t="str">
        <f t="shared" si="7"/>
        <v xml:space="preserve">["ID"] = 1879071704; </v>
      </c>
      <c r="W21" t="str">
        <f t="shared" si="8"/>
        <v/>
      </c>
      <c r="X21" s="1" t="str">
        <f t="shared" si="9"/>
        <v xml:space="preserve">["SAVE_INDEX"] = 20; </v>
      </c>
      <c r="Y21">
        <f>VLOOKUP(D21,Type!A$2:B$14,2,FALSE)</f>
        <v>4</v>
      </c>
      <c r="Z21" t="str">
        <f t="shared" si="10"/>
        <v xml:space="preserve">["TYPE"] =  4; </v>
      </c>
      <c r="AA21" t="str">
        <f t="shared" si="11"/>
        <v>0</v>
      </c>
      <c r="AB21" t="str">
        <f t="shared" si="12"/>
        <v xml:space="preserve">["VXP"] =    0; </v>
      </c>
      <c r="AC21" t="str">
        <f t="shared" si="13"/>
        <v>5</v>
      </c>
      <c r="AD21" t="str">
        <f t="shared" si="14"/>
        <v xml:space="preserve">["LP"] =  5; </v>
      </c>
      <c r="AE21" t="str">
        <f t="shared" si="15"/>
        <v>500</v>
      </c>
      <c r="AF21" t="str">
        <f t="shared" si="16"/>
        <v xml:space="preserve">["REP"] =  500; </v>
      </c>
      <c r="AG21">
        <f>IF(LEN(I21)&gt;0,VLOOKUP(I21,Faction!A$2:B$84,2,FALSE),1)</f>
        <v>4</v>
      </c>
      <c r="AH21" t="str">
        <f t="shared" si="17"/>
        <v xml:space="preserve">["FACTION"] =  4; </v>
      </c>
      <c r="AI21" t="str">
        <f t="shared" si="18"/>
        <v xml:space="preserve">["TIER"] = 3; </v>
      </c>
      <c r="AJ21" t="str">
        <f t="shared" si="19"/>
        <v xml:space="preserve">["MIN_LVL"] =  "1"; </v>
      </c>
      <c r="AK21" t="str">
        <f t="shared" si="20"/>
        <v/>
      </c>
      <c r="AL21" t="str">
        <f t="shared" si="21"/>
        <v xml:space="preserve">["NAME"] = { ["EN"] = "Neekerbreeker-slayer"; }; </v>
      </c>
      <c r="AM21" t="str">
        <f t="shared" si="22"/>
        <v xml:space="preserve">["LORE"] = { ["EN"] = "The Midgewater Marshes are home to the Neekerbreekers, a variety of annoying insect that has recently become hostile, following the passage of Black Riders from the East. You are called to halt the plague of Neekerbreekers."; }; </v>
      </c>
      <c r="AN21" t="str">
        <f t="shared" si="23"/>
        <v xml:space="preserve">["SUMMARY"] = { ["EN"] = "Defeat 30 neekerbreekers in Bree-land"; }; </v>
      </c>
      <c r="AO21" t="str">
        <f t="shared" si="24"/>
        <v xml:space="preserve">["TITLE"] = { ["EN"] = "Shell-breaker"; }; </v>
      </c>
      <c r="AP21" t="str">
        <f t="shared" si="25"/>
        <v>};</v>
      </c>
    </row>
    <row r="22" spans="1:42" x14ac:dyDescent="0.25">
      <c r="A22">
        <v>1879071707</v>
      </c>
      <c r="B22">
        <v>21</v>
      </c>
      <c r="C22" t="s">
        <v>206</v>
      </c>
      <c r="D22" t="s">
        <v>33</v>
      </c>
      <c r="E22">
        <v>2000</v>
      </c>
      <c r="G22">
        <v>10</v>
      </c>
      <c r="H22">
        <v>700</v>
      </c>
      <c r="I22" t="s">
        <v>82</v>
      </c>
      <c r="J22" t="s">
        <v>1019</v>
      </c>
      <c r="K22" t="s">
        <v>1046</v>
      </c>
      <c r="L22">
        <v>2</v>
      </c>
      <c r="M22">
        <v>10</v>
      </c>
      <c r="Q22" t="str">
        <f t="shared" si="2"/>
        <v>[21] = {["ID"] = 1879071707; }; -- Orc-slayer (Advanced)</v>
      </c>
      <c r="R22" s="1" t="str">
        <f t="shared" si="3"/>
        <v>[21] = {["ID"] = 1879071707; ["SAVE_INDEX"] = 21; ["TYPE"] =  4; ["VXP"] = 2000; ["LP"] = 10; ["REP"] =  700; ["FACTION"] =  4; ["TIER"] = 2; ["MIN_LVL"] = "10"; ["NAME"] = { ["EN"] = "Orc-slayer (Advanced)"; }; ["LORE"] = { ["EN"] = "A company of Orcs has passed into Bree-land from the North Downs, ravaging the countryside and razing farms. The advance of the Orcs out of the North must be brought to a halt."; }; ["SUMMARY"] = { ["EN"] = "Defeat 60 orcs in Bree-land"; }; };</v>
      </c>
      <c r="S22">
        <f t="shared" si="4"/>
        <v>21</v>
      </c>
      <c r="T22" t="str">
        <f t="shared" si="5"/>
        <v>[21] = {</v>
      </c>
      <c r="U22" t="str">
        <f t="shared" si="6"/>
        <v xml:space="preserve">["ID"] = 1879071707; </v>
      </c>
      <c r="V22" t="str">
        <f t="shared" si="7"/>
        <v xml:space="preserve">["ID"] = 1879071707; </v>
      </c>
      <c r="W22" t="str">
        <f t="shared" si="8"/>
        <v/>
      </c>
      <c r="X22" s="1" t="str">
        <f t="shared" si="9"/>
        <v xml:space="preserve">["SAVE_INDEX"] = 21; </v>
      </c>
      <c r="Y22">
        <f>VLOOKUP(D22,Type!A$2:B$14,2,FALSE)</f>
        <v>4</v>
      </c>
      <c r="Z22" t="str">
        <f t="shared" si="10"/>
        <v xml:space="preserve">["TYPE"] =  4; </v>
      </c>
      <c r="AA22" t="str">
        <f t="shared" si="11"/>
        <v>2000</v>
      </c>
      <c r="AB22" t="str">
        <f t="shared" si="12"/>
        <v xml:space="preserve">["VXP"] = 2000; </v>
      </c>
      <c r="AC22" t="str">
        <f t="shared" si="13"/>
        <v>10</v>
      </c>
      <c r="AD22" t="str">
        <f t="shared" si="14"/>
        <v xml:space="preserve">["LP"] = 10; </v>
      </c>
      <c r="AE22" t="str">
        <f t="shared" si="15"/>
        <v>700</v>
      </c>
      <c r="AF22" t="str">
        <f t="shared" si="16"/>
        <v xml:space="preserve">["REP"] =  700; </v>
      </c>
      <c r="AG22">
        <f>IF(LEN(I22)&gt;0,VLOOKUP(I22,Faction!A$2:B$84,2,FALSE),1)</f>
        <v>4</v>
      </c>
      <c r="AH22" t="str">
        <f t="shared" si="17"/>
        <v xml:space="preserve">["FACTION"] =  4; </v>
      </c>
      <c r="AI22" t="str">
        <f t="shared" si="18"/>
        <v xml:space="preserve">["TIER"] = 2; </v>
      </c>
      <c r="AJ22" t="str">
        <f t="shared" si="19"/>
        <v xml:space="preserve">["MIN_LVL"] = "10"; </v>
      </c>
      <c r="AK22" t="str">
        <f t="shared" si="20"/>
        <v/>
      </c>
      <c r="AL22" t="str">
        <f t="shared" si="21"/>
        <v xml:space="preserve">["NAME"] = { ["EN"] = "Orc-slayer (Advanced)"; }; </v>
      </c>
      <c r="AM22" t="str">
        <f t="shared" si="22"/>
        <v xml:space="preserve">["LORE"] = { ["EN"] = "A company of Orcs has passed into Bree-land from the North Downs, ravaging the countryside and razing farms. The advance of the Orcs out of the North must be brought to a halt."; }; </v>
      </c>
      <c r="AN22" t="str">
        <f t="shared" si="23"/>
        <v xml:space="preserve">["SUMMARY"] = { ["EN"] = "Defeat 60 orcs in Bree-land"; }; </v>
      </c>
      <c r="AO22" t="str">
        <f t="shared" si="24"/>
        <v/>
      </c>
      <c r="AP22" t="str">
        <f t="shared" si="25"/>
        <v>};</v>
      </c>
    </row>
    <row r="23" spans="1:42" x14ac:dyDescent="0.25">
      <c r="A23">
        <v>1879071706</v>
      </c>
      <c r="B23">
        <v>22</v>
      </c>
      <c r="C23" t="s">
        <v>204</v>
      </c>
      <c r="D23" t="s">
        <v>33</v>
      </c>
      <c r="F23" t="s">
        <v>1017</v>
      </c>
      <c r="G23">
        <v>5</v>
      </c>
      <c r="H23">
        <v>500</v>
      </c>
      <c r="I23" t="s">
        <v>82</v>
      </c>
      <c r="J23" t="s">
        <v>1018</v>
      </c>
      <c r="K23" t="s">
        <v>1046</v>
      </c>
      <c r="L23">
        <v>3</v>
      </c>
      <c r="M23">
        <v>10</v>
      </c>
      <c r="Q23" t="str">
        <f t="shared" si="2"/>
        <v>[22] = {["ID"] = 1879071706; }; -- Orc-slayer</v>
      </c>
      <c r="R23" s="1" t="str">
        <f t="shared" si="3"/>
        <v>[22] = {["ID"] = 1879071706; ["SAVE_INDEX"] = 22; ["TYPE"] =  4; ["VXP"] =    0; ["LP"] =  5; ["REP"] =  500; ["FACTION"] =  4; ["TIER"] = 3; ["MIN_LVL"] = "10"; ["NAME"] = { ["EN"] = "Orc-slayer"; }; ["LORE"] = { ["EN"] = "A company of Orcs has passed into Bree-land from the North Downs, ravaging the countryside and razing farms. The advance of the Orcs out of the North must be brought to a halt."; }; ["SUMMARY"] = { ["EN"] = "Defeat 30 orcs in Bree-land"; }; ["TITLE"] = { ["EN"] = "Defender of Bree-land"; }; };</v>
      </c>
      <c r="S23">
        <f t="shared" si="4"/>
        <v>22</v>
      </c>
      <c r="T23" t="str">
        <f t="shared" si="5"/>
        <v>[22] = {</v>
      </c>
      <c r="U23" t="str">
        <f t="shared" si="6"/>
        <v xml:space="preserve">["ID"] = 1879071706; </v>
      </c>
      <c r="V23" t="str">
        <f t="shared" si="7"/>
        <v xml:space="preserve">["ID"] = 1879071706; </v>
      </c>
      <c r="W23" t="str">
        <f t="shared" si="8"/>
        <v/>
      </c>
      <c r="X23" s="1" t="str">
        <f t="shared" si="9"/>
        <v xml:space="preserve">["SAVE_INDEX"] = 22; </v>
      </c>
      <c r="Y23">
        <f>VLOOKUP(D23,Type!A$2:B$14,2,FALSE)</f>
        <v>4</v>
      </c>
      <c r="Z23" t="str">
        <f t="shared" si="10"/>
        <v xml:space="preserve">["TYPE"] =  4; </v>
      </c>
      <c r="AA23" t="str">
        <f t="shared" si="11"/>
        <v>0</v>
      </c>
      <c r="AB23" t="str">
        <f t="shared" si="12"/>
        <v xml:space="preserve">["VXP"] =    0; </v>
      </c>
      <c r="AC23" t="str">
        <f t="shared" si="13"/>
        <v>5</v>
      </c>
      <c r="AD23" t="str">
        <f t="shared" si="14"/>
        <v xml:space="preserve">["LP"] =  5; </v>
      </c>
      <c r="AE23" t="str">
        <f t="shared" si="15"/>
        <v>500</v>
      </c>
      <c r="AF23" t="str">
        <f t="shared" si="16"/>
        <v xml:space="preserve">["REP"] =  500; </v>
      </c>
      <c r="AG23">
        <f>IF(LEN(I23)&gt;0,VLOOKUP(I23,Faction!A$2:B$84,2,FALSE),1)</f>
        <v>4</v>
      </c>
      <c r="AH23" t="str">
        <f t="shared" si="17"/>
        <v xml:space="preserve">["FACTION"] =  4; </v>
      </c>
      <c r="AI23" t="str">
        <f t="shared" si="18"/>
        <v xml:space="preserve">["TIER"] = 3; </v>
      </c>
      <c r="AJ23" t="str">
        <f t="shared" si="19"/>
        <v xml:space="preserve">["MIN_LVL"] = "10"; </v>
      </c>
      <c r="AK23" t="str">
        <f t="shared" si="20"/>
        <v/>
      </c>
      <c r="AL23" t="str">
        <f t="shared" si="21"/>
        <v xml:space="preserve">["NAME"] = { ["EN"] = "Orc-slayer"; }; </v>
      </c>
      <c r="AM23" t="str">
        <f t="shared" si="22"/>
        <v xml:space="preserve">["LORE"] = { ["EN"] = "A company of Orcs has passed into Bree-land from the North Downs, ravaging the countryside and razing farms. The advance of the Orcs out of the North must be brought to a halt."; }; </v>
      </c>
      <c r="AN23" t="str">
        <f t="shared" si="23"/>
        <v xml:space="preserve">["SUMMARY"] = { ["EN"] = "Defeat 30 orcs in Bree-land"; }; </v>
      </c>
      <c r="AO23" t="str">
        <f t="shared" si="24"/>
        <v xml:space="preserve">["TITLE"] = { ["EN"] = "Defender of Bree-land"; }; </v>
      </c>
      <c r="AP23" t="str">
        <f t="shared" si="25"/>
        <v>};</v>
      </c>
    </row>
    <row r="24" spans="1:42" x14ac:dyDescent="0.25">
      <c r="A24">
        <v>1879071709</v>
      </c>
      <c r="B24">
        <v>23</v>
      </c>
      <c r="C24" t="s">
        <v>1023</v>
      </c>
      <c r="D24" t="s">
        <v>33</v>
      </c>
      <c r="E24">
        <v>2000</v>
      </c>
      <c r="G24">
        <v>10</v>
      </c>
      <c r="H24">
        <v>700</v>
      </c>
      <c r="I24" t="s">
        <v>82</v>
      </c>
      <c r="J24" t="s">
        <v>1024</v>
      </c>
      <c r="K24" t="s">
        <v>1084</v>
      </c>
      <c r="L24">
        <v>2</v>
      </c>
      <c r="M24">
        <v>1</v>
      </c>
      <c r="Q24" t="str">
        <f t="shared" si="2"/>
        <v>[23] = {["ID"] = 1879071709; }; -- Sickle-fly Slayer (Advanced)</v>
      </c>
      <c r="R24" s="1" t="str">
        <f t="shared" si="3"/>
        <v>[23] = {["ID"] = 1879071709; ["SAVE_INDEX"] = 23; ["TYPE"] =  4; ["VXP"] = 2000; ["LP"] = 10; ["REP"] =  700; ["FACTION"] =  4; ["TIER"] = 2; ["MIN_LVL"] =  "1"; ["NAME"] = { ["EN"] = "Sickle-fly Slayer (Advanced)"; }; ["LORE"] = { ["EN"] = "With the passing of Black Riders from the East, the disease-bearing sickle-flies of the Midgewater Marshes have begun to breed more rapidly, threatening to spread contagion among the inhabitants of Bree-land. You are tasked with ending the threat of the sickle-flies' plague."; }; ["SUMMARY"] = { ["EN"] = "Defeat 40 sickle-flies in Bree-land"; }; };</v>
      </c>
      <c r="S24">
        <f t="shared" si="4"/>
        <v>23</v>
      </c>
      <c r="T24" t="str">
        <f t="shared" si="5"/>
        <v>[23] = {</v>
      </c>
      <c r="U24" t="str">
        <f t="shared" si="6"/>
        <v xml:space="preserve">["ID"] = 1879071709; </v>
      </c>
      <c r="V24" t="str">
        <f t="shared" si="7"/>
        <v xml:space="preserve">["ID"] = 1879071709; </v>
      </c>
      <c r="W24" t="str">
        <f t="shared" si="8"/>
        <v/>
      </c>
      <c r="X24" s="1" t="str">
        <f t="shared" si="9"/>
        <v xml:space="preserve">["SAVE_INDEX"] = 23; </v>
      </c>
      <c r="Y24">
        <f>VLOOKUP(D24,Type!A$2:B$14,2,FALSE)</f>
        <v>4</v>
      </c>
      <c r="Z24" t="str">
        <f t="shared" si="10"/>
        <v xml:space="preserve">["TYPE"] =  4; </v>
      </c>
      <c r="AA24" t="str">
        <f t="shared" si="11"/>
        <v>2000</v>
      </c>
      <c r="AB24" t="str">
        <f t="shared" si="12"/>
        <v xml:space="preserve">["VXP"] = 2000; </v>
      </c>
      <c r="AC24" t="str">
        <f t="shared" si="13"/>
        <v>10</v>
      </c>
      <c r="AD24" t="str">
        <f t="shared" si="14"/>
        <v xml:space="preserve">["LP"] = 10; </v>
      </c>
      <c r="AE24" t="str">
        <f t="shared" si="15"/>
        <v>700</v>
      </c>
      <c r="AF24" t="str">
        <f t="shared" si="16"/>
        <v xml:space="preserve">["REP"] =  700; </v>
      </c>
      <c r="AG24">
        <f>IF(LEN(I24)&gt;0,VLOOKUP(I24,Faction!A$2:B$84,2,FALSE),1)</f>
        <v>4</v>
      </c>
      <c r="AH24" t="str">
        <f t="shared" si="17"/>
        <v xml:space="preserve">["FACTION"] =  4; </v>
      </c>
      <c r="AI24" t="str">
        <f t="shared" si="18"/>
        <v xml:space="preserve">["TIER"] = 2; </v>
      </c>
      <c r="AJ24" t="str">
        <f t="shared" si="19"/>
        <v xml:space="preserve">["MIN_LVL"] =  "1"; </v>
      </c>
      <c r="AK24" t="str">
        <f t="shared" si="20"/>
        <v/>
      </c>
      <c r="AL24" t="str">
        <f t="shared" si="21"/>
        <v xml:space="preserve">["NAME"] = { ["EN"] = "Sickle-fly Slayer (Advanced)"; }; </v>
      </c>
      <c r="AM24" t="str">
        <f t="shared" si="22"/>
        <v xml:space="preserve">["LORE"] = { ["EN"] = "With the passing of Black Riders from the East, the disease-bearing sickle-flies of the Midgewater Marshes have begun to breed more rapidly, threatening to spread contagion among the inhabitants of Bree-land. You are tasked with ending the threat of the sickle-flies' plague."; }; </v>
      </c>
      <c r="AN24" t="str">
        <f t="shared" si="23"/>
        <v xml:space="preserve">["SUMMARY"] = { ["EN"] = "Defeat 40 sickle-flies in Bree-land"; }; </v>
      </c>
      <c r="AO24" t="str">
        <f t="shared" si="24"/>
        <v/>
      </c>
      <c r="AP24" t="str">
        <f t="shared" si="25"/>
        <v>};</v>
      </c>
    </row>
    <row r="25" spans="1:42" x14ac:dyDescent="0.25">
      <c r="A25">
        <v>1879071708</v>
      </c>
      <c r="B25">
        <v>24</v>
      </c>
      <c r="C25" t="s">
        <v>1020</v>
      </c>
      <c r="D25" t="s">
        <v>33</v>
      </c>
      <c r="F25" t="s">
        <v>1021</v>
      </c>
      <c r="G25">
        <v>5</v>
      </c>
      <c r="H25">
        <v>500</v>
      </c>
      <c r="I25" t="s">
        <v>82</v>
      </c>
      <c r="J25" t="s">
        <v>1022</v>
      </c>
      <c r="K25" t="s">
        <v>1084</v>
      </c>
      <c r="L25">
        <v>3</v>
      </c>
      <c r="M25">
        <v>1</v>
      </c>
      <c r="Q25" t="str">
        <f t="shared" si="2"/>
        <v>[24] = {["ID"] = 1879071708; }; -- Sickle-fly Slayer</v>
      </c>
      <c r="R25" s="1" t="str">
        <f t="shared" si="3"/>
        <v>[24] = {["ID"] = 1879071708; ["SAVE_INDEX"] = 24; ["TYPE"] =  4; ["VXP"] =    0; ["LP"] =  5; ["REP"] =  500; ["FACTION"] =  4; ["TIER"] = 3; ["MIN_LVL"] =  "1"; ["NAME"] = { ["EN"] = "Sickle-fly Slayer"; }; ["LORE"] = { ["EN"] = "With the passing of Black Riders from the East, the disease-bearing sickle-flies of the Midgewater Marshes have begun to breed more rapidly, threatening to spread contagion among the inhabitants of Bree-land. You are tasked with ending the threat of the sickle-flies' plague."; }; ["SUMMARY"] = { ["EN"] = "Defeat 20 sickle-flies in Bree-land"; }; ["TITLE"] = { ["EN"] = "Fly-swatter"; }; };</v>
      </c>
      <c r="S25">
        <f t="shared" si="4"/>
        <v>24</v>
      </c>
      <c r="T25" t="str">
        <f t="shared" si="5"/>
        <v>[24] = {</v>
      </c>
      <c r="U25" t="str">
        <f t="shared" si="6"/>
        <v xml:space="preserve">["ID"] = 1879071708; </v>
      </c>
      <c r="V25" t="str">
        <f t="shared" si="7"/>
        <v xml:space="preserve">["ID"] = 1879071708; </v>
      </c>
      <c r="W25" t="str">
        <f t="shared" si="8"/>
        <v/>
      </c>
      <c r="X25" s="1" t="str">
        <f t="shared" si="9"/>
        <v xml:space="preserve">["SAVE_INDEX"] = 24; </v>
      </c>
      <c r="Y25">
        <f>VLOOKUP(D25,Type!A$2:B$14,2,FALSE)</f>
        <v>4</v>
      </c>
      <c r="Z25" t="str">
        <f t="shared" si="10"/>
        <v xml:space="preserve">["TYPE"] =  4; </v>
      </c>
      <c r="AA25" t="str">
        <f t="shared" si="11"/>
        <v>0</v>
      </c>
      <c r="AB25" t="str">
        <f t="shared" si="12"/>
        <v xml:space="preserve">["VXP"] =    0; </v>
      </c>
      <c r="AC25" t="str">
        <f t="shared" si="13"/>
        <v>5</v>
      </c>
      <c r="AD25" t="str">
        <f t="shared" si="14"/>
        <v xml:space="preserve">["LP"] =  5; </v>
      </c>
      <c r="AE25" t="str">
        <f t="shared" si="15"/>
        <v>500</v>
      </c>
      <c r="AF25" t="str">
        <f t="shared" si="16"/>
        <v xml:space="preserve">["REP"] =  500; </v>
      </c>
      <c r="AG25">
        <f>IF(LEN(I25)&gt;0,VLOOKUP(I25,Faction!A$2:B$84,2,FALSE),1)</f>
        <v>4</v>
      </c>
      <c r="AH25" t="str">
        <f t="shared" si="17"/>
        <v xml:space="preserve">["FACTION"] =  4; </v>
      </c>
      <c r="AI25" t="str">
        <f t="shared" si="18"/>
        <v xml:space="preserve">["TIER"] = 3; </v>
      </c>
      <c r="AJ25" t="str">
        <f t="shared" si="19"/>
        <v xml:space="preserve">["MIN_LVL"] =  "1"; </v>
      </c>
      <c r="AK25" t="str">
        <f t="shared" si="20"/>
        <v/>
      </c>
      <c r="AL25" t="str">
        <f t="shared" si="21"/>
        <v xml:space="preserve">["NAME"] = { ["EN"] = "Sickle-fly Slayer"; }; </v>
      </c>
      <c r="AM25" t="str">
        <f t="shared" si="22"/>
        <v xml:space="preserve">["LORE"] = { ["EN"] = "With the passing of Black Riders from the East, the disease-bearing sickle-flies of the Midgewater Marshes have begun to breed more rapidly, threatening to spread contagion among the inhabitants of Bree-land. You are tasked with ending the threat of the sickle-flies' plague."; }; </v>
      </c>
      <c r="AN25" t="str">
        <f t="shared" si="23"/>
        <v xml:space="preserve">["SUMMARY"] = { ["EN"] = "Defeat 20 sickle-flies in Bree-land"; }; </v>
      </c>
      <c r="AO25" t="str">
        <f t="shared" si="24"/>
        <v xml:space="preserve">["TITLE"] = { ["EN"] = "Fly-swatter"; }; </v>
      </c>
      <c r="AP25" t="str">
        <f t="shared" si="25"/>
        <v>};</v>
      </c>
    </row>
    <row r="26" spans="1:42" x14ac:dyDescent="0.25">
      <c r="A26">
        <v>1879071711</v>
      </c>
      <c r="B26">
        <v>25</v>
      </c>
      <c r="C26" t="s">
        <v>47</v>
      </c>
      <c r="D26" t="s">
        <v>33</v>
      </c>
      <c r="E26">
        <v>2000</v>
      </c>
      <c r="G26">
        <v>10</v>
      </c>
      <c r="H26">
        <v>700</v>
      </c>
      <c r="I26" t="s">
        <v>82</v>
      </c>
      <c r="J26" t="s">
        <v>1027</v>
      </c>
      <c r="K26" t="s">
        <v>1047</v>
      </c>
      <c r="L26">
        <v>2</v>
      </c>
      <c r="M26">
        <v>1</v>
      </c>
      <c r="Q26" t="str">
        <f t="shared" si="2"/>
        <v>[25] = {["ID"] = 1879071711; }; -- Spider-slayer (Advanced)</v>
      </c>
      <c r="R26" s="1" t="str">
        <f t="shared" si="3"/>
        <v>[25] = {["ID"] = 1879071711; ["SAVE_INDEX"] = 25; ["TYPE"] =  4; ["VXP"] = 2000; ["LP"] = 10; ["REP"] =  700; ["FACTION"] =  4; ["TIER"] = 2; ["MIN_LVL"] =  "1"; ["NAME"] = { ["EN"] = "Spider-slayer (Advanced)"; }; ["LORE"] = { ["EN"] = "Strange, monstrous spiders have crept into Bree-land from the dark corners of Mirkwood, beyond the Misty Mountains in the east. Your courage will be tested against the spider infestation spreading through the forests and marshes of Bree-land."; }; ["SUMMARY"] = { ["EN"] = "Defeat 60 spiders in Bree-land"; }; };</v>
      </c>
      <c r="S26">
        <f t="shared" si="4"/>
        <v>25</v>
      </c>
      <c r="T26" t="str">
        <f t="shared" si="5"/>
        <v>[25] = {</v>
      </c>
      <c r="U26" t="str">
        <f t="shared" si="6"/>
        <v xml:space="preserve">["ID"] = 1879071711; </v>
      </c>
      <c r="V26" t="str">
        <f t="shared" si="7"/>
        <v xml:space="preserve">["ID"] = 1879071711; </v>
      </c>
      <c r="W26" t="str">
        <f t="shared" si="8"/>
        <v/>
      </c>
      <c r="X26" s="1" t="str">
        <f t="shared" si="9"/>
        <v xml:space="preserve">["SAVE_INDEX"] = 25; </v>
      </c>
      <c r="Y26">
        <f>VLOOKUP(D26,Type!A$2:B$14,2,FALSE)</f>
        <v>4</v>
      </c>
      <c r="Z26" t="str">
        <f t="shared" si="10"/>
        <v xml:space="preserve">["TYPE"] =  4; </v>
      </c>
      <c r="AA26" t="str">
        <f t="shared" si="11"/>
        <v>2000</v>
      </c>
      <c r="AB26" t="str">
        <f t="shared" si="12"/>
        <v xml:space="preserve">["VXP"] = 2000; </v>
      </c>
      <c r="AC26" t="str">
        <f t="shared" si="13"/>
        <v>10</v>
      </c>
      <c r="AD26" t="str">
        <f t="shared" si="14"/>
        <v xml:space="preserve">["LP"] = 10; </v>
      </c>
      <c r="AE26" t="str">
        <f t="shared" si="15"/>
        <v>700</v>
      </c>
      <c r="AF26" t="str">
        <f t="shared" si="16"/>
        <v xml:space="preserve">["REP"] =  700; </v>
      </c>
      <c r="AG26">
        <f>IF(LEN(I26)&gt;0,VLOOKUP(I26,Faction!A$2:B$84,2,FALSE),1)</f>
        <v>4</v>
      </c>
      <c r="AH26" t="str">
        <f t="shared" si="17"/>
        <v xml:space="preserve">["FACTION"] =  4; </v>
      </c>
      <c r="AI26" t="str">
        <f t="shared" si="18"/>
        <v xml:space="preserve">["TIER"] = 2; </v>
      </c>
      <c r="AJ26" t="str">
        <f t="shared" si="19"/>
        <v xml:space="preserve">["MIN_LVL"] =  "1"; </v>
      </c>
      <c r="AK26" t="str">
        <f t="shared" si="20"/>
        <v/>
      </c>
      <c r="AL26" t="str">
        <f t="shared" si="21"/>
        <v xml:space="preserve">["NAME"] = { ["EN"] = "Spider-slayer (Advanced)"; }; </v>
      </c>
      <c r="AM26" t="str">
        <f t="shared" si="22"/>
        <v xml:space="preserve">["LORE"] = { ["EN"] = "Strange, monstrous spiders have crept into Bree-land from the dark corners of Mirkwood, beyond the Misty Mountains in the east. Your courage will be tested against the spider infestation spreading through the forests and marshes of Bree-land."; }; </v>
      </c>
      <c r="AN26" t="str">
        <f t="shared" si="23"/>
        <v xml:space="preserve">["SUMMARY"] = { ["EN"] = "Defeat 60 spiders in Bree-land"; }; </v>
      </c>
      <c r="AO26" t="str">
        <f t="shared" si="24"/>
        <v/>
      </c>
      <c r="AP26" t="str">
        <f t="shared" si="25"/>
        <v>};</v>
      </c>
    </row>
    <row r="27" spans="1:42" x14ac:dyDescent="0.25">
      <c r="A27">
        <v>1879071710</v>
      </c>
      <c r="B27">
        <v>26</v>
      </c>
      <c r="C27" t="s">
        <v>45</v>
      </c>
      <c r="D27" t="s">
        <v>33</v>
      </c>
      <c r="F27" t="s">
        <v>1025</v>
      </c>
      <c r="G27">
        <v>5</v>
      </c>
      <c r="H27">
        <v>500</v>
      </c>
      <c r="I27" t="s">
        <v>82</v>
      </c>
      <c r="J27" t="s">
        <v>1026</v>
      </c>
      <c r="K27" t="s">
        <v>1047</v>
      </c>
      <c r="L27">
        <v>3</v>
      </c>
      <c r="M27">
        <v>1</v>
      </c>
      <c r="Q27" t="str">
        <f t="shared" si="2"/>
        <v>[26] = {["ID"] = 1879071710; }; -- Spider-slayer</v>
      </c>
      <c r="R27" s="1" t="str">
        <f t="shared" si="3"/>
        <v>[26] = {["ID"] = 1879071710; ["SAVE_INDEX"] = 26; ["TYPE"] =  4; ["VXP"] =    0; ["LP"] =  5; ["REP"] =  500; ["FACTION"] =  4; ["TIER"] = 3; ["MIN_LVL"] =  "1"; ["NAME"] = { ["EN"] = "Spider-slayer"; }; ["LORE"] = { ["EN"] = "Strange, monstrous spiders have crept into Bree-land from the dark corners of Mirkwood, beyond the Misty Mountains in the east. Your courage will be tested against the spider infestation spreading through the forests and marshes of Bree-land."; }; ["SUMMARY"] = { ["EN"] = "Defeat 30 spiders in Bree-land"; }; ["TITLE"] = { ["EN"] = "Spider-foe"; }; };</v>
      </c>
      <c r="S27">
        <f t="shared" si="4"/>
        <v>26</v>
      </c>
      <c r="T27" t="str">
        <f t="shared" si="5"/>
        <v>[26] = {</v>
      </c>
      <c r="U27" t="str">
        <f t="shared" si="6"/>
        <v xml:space="preserve">["ID"] = 1879071710; </v>
      </c>
      <c r="V27" t="str">
        <f t="shared" si="7"/>
        <v xml:space="preserve">["ID"] = 1879071710; </v>
      </c>
      <c r="W27" t="str">
        <f t="shared" si="8"/>
        <v/>
      </c>
      <c r="X27" s="1" t="str">
        <f t="shared" si="9"/>
        <v xml:space="preserve">["SAVE_INDEX"] = 26; </v>
      </c>
      <c r="Y27">
        <f>VLOOKUP(D27,Type!A$2:B$14,2,FALSE)</f>
        <v>4</v>
      </c>
      <c r="Z27" t="str">
        <f t="shared" si="10"/>
        <v xml:space="preserve">["TYPE"] =  4; </v>
      </c>
      <c r="AA27" t="str">
        <f t="shared" si="11"/>
        <v>0</v>
      </c>
      <c r="AB27" t="str">
        <f t="shared" si="12"/>
        <v xml:space="preserve">["VXP"] =    0; </v>
      </c>
      <c r="AC27" t="str">
        <f t="shared" si="13"/>
        <v>5</v>
      </c>
      <c r="AD27" t="str">
        <f t="shared" si="14"/>
        <v xml:space="preserve">["LP"] =  5; </v>
      </c>
      <c r="AE27" t="str">
        <f t="shared" si="15"/>
        <v>500</v>
      </c>
      <c r="AF27" t="str">
        <f t="shared" si="16"/>
        <v xml:space="preserve">["REP"] =  500; </v>
      </c>
      <c r="AG27">
        <f>IF(LEN(I27)&gt;0,VLOOKUP(I27,Faction!A$2:B$84,2,FALSE),1)</f>
        <v>4</v>
      </c>
      <c r="AH27" t="str">
        <f t="shared" si="17"/>
        <v xml:space="preserve">["FACTION"] =  4; </v>
      </c>
      <c r="AI27" t="str">
        <f t="shared" si="18"/>
        <v xml:space="preserve">["TIER"] = 3; </v>
      </c>
      <c r="AJ27" t="str">
        <f t="shared" si="19"/>
        <v xml:space="preserve">["MIN_LVL"] =  "1"; </v>
      </c>
      <c r="AK27" t="str">
        <f t="shared" si="20"/>
        <v/>
      </c>
      <c r="AL27" t="str">
        <f t="shared" si="21"/>
        <v xml:space="preserve">["NAME"] = { ["EN"] = "Spider-slayer"; }; </v>
      </c>
      <c r="AM27" t="str">
        <f t="shared" si="22"/>
        <v xml:space="preserve">["LORE"] = { ["EN"] = "Strange, monstrous spiders have crept into Bree-land from the dark corners of Mirkwood, beyond the Misty Mountains in the east. Your courage will be tested against the spider infestation spreading through the forests and marshes of Bree-land."; }; </v>
      </c>
      <c r="AN27" t="str">
        <f t="shared" si="23"/>
        <v xml:space="preserve">["SUMMARY"] = { ["EN"] = "Defeat 30 spiders in Bree-land"; }; </v>
      </c>
      <c r="AO27" t="str">
        <f t="shared" si="24"/>
        <v xml:space="preserve">["TITLE"] = { ["EN"] = "Spider-foe"; }; </v>
      </c>
      <c r="AP27" t="str">
        <f t="shared" si="25"/>
        <v>};</v>
      </c>
    </row>
    <row r="28" spans="1:42" x14ac:dyDescent="0.25">
      <c r="A28">
        <v>1879071713</v>
      </c>
      <c r="B28">
        <v>27</v>
      </c>
      <c r="C28" t="s">
        <v>221</v>
      </c>
      <c r="D28" t="s">
        <v>33</v>
      </c>
      <c r="E28">
        <v>2000</v>
      </c>
      <c r="G28">
        <v>10</v>
      </c>
      <c r="H28">
        <v>700</v>
      </c>
      <c r="I28" t="s">
        <v>82</v>
      </c>
      <c r="J28" t="s">
        <v>1030</v>
      </c>
      <c r="K28" t="s">
        <v>1048</v>
      </c>
      <c r="L28">
        <v>2</v>
      </c>
      <c r="M28">
        <v>10</v>
      </c>
      <c r="Q28" t="str">
        <f t="shared" si="2"/>
        <v>[27] = {["ID"] = 1879071713; }; -- Wight-slayer (Advanced)</v>
      </c>
      <c r="R28" s="1" t="str">
        <f t="shared" si="3"/>
        <v>[27] = {["ID"] = 1879071713; ["SAVE_INDEX"] = 27; ["TYPE"] =  4; ["VXP"] = 2000; ["LP"] = 10; ["REP"] =  700; ["FACTION"] =  4; ["TIER"] = 2; ["MIN_LVL"] = "10"; ["NAME"] = { ["EN"] = "Wight-slayer (Advanced)"; }; ["LORE"] = { ["EN"] = "Long ago, the Barrow-downs fell under a shadow of evil, and the Witch-king sent fell spirits out of Angmar and Rhudaur to stir the bones of the dead which lay beneath the green mounds. Something has disturbed the Dead that Walk, and you must lay their bones to rest."; }; ["SUMMARY"] = { ["EN"] = "Defeat 60 wights in Barrow Downs"; }; };</v>
      </c>
      <c r="S28">
        <f t="shared" si="4"/>
        <v>27</v>
      </c>
      <c r="T28" t="str">
        <f t="shared" si="5"/>
        <v>[27] = {</v>
      </c>
      <c r="U28" t="str">
        <f t="shared" si="6"/>
        <v xml:space="preserve">["ID"] = 1879071713; </v>
      </c>
      <c r="V28" t="str">
        <f t="shared" si="7"/>
        <v xml:space="preserve">["ID"] = 1879071713; </v>
      </c>
      <c r="W28" t="str">
        <f t="shared" si="8"/>
        <v/>
      </c>
      <c r="X28" s="1" t="str">
        <f t="shared" si="9"/>
        <v xml:space="preserve">["SAVE_INDEX"] = 27; </v>
      </c>
      <c r="Y28">
        <f>VLOOKUP(D28,Type!A$2:B$14,2,FALSE)</f>
        <v>4</v>
      </c>
      <c r="Z28" t="str">
        <f t="shared" si="10"/>
        <v xml:space="preserve">["TYPE"] =  4; </v>
      </c>
      <c r="AA28" t="str">
        <f t="shared" si="11"/>
        <v>2000</v>
      </c>
      <c r="AB28" t="str">
        <f t="shared" si="12"/>
        <v xml:space="preserve">["VXP"] = 2000; </v>
      </c>
      <c r="AC28" t="str">
        <f t="shared" si="13"/>
        <v>10</v>
      </c>
      <c r="AD28" t="str">
        <f t="shared" si="14"/>
        <v xml:space="preserve">["LP"] = 10; </v>
      </c>
      <c r="AE28" t="str">
        <f t="shared" si="15"/>
        <v>700</v>
      </c>
      <c r="AF28" t="str">
        <f t="shared" si="16"/>
        <v xml:space="preserve">["REP"] =  700; </v>
      </c>
      <c r="AG28">
        <f>IF(LEN(I28)&gt;0,VLOOKUP(I28,Faction!A$2:B$84,2,FALSE),1)</f>
        <v>4</v>
      </c>
      <c r="AH28" t="str">
        <f t="shared" si="17"/>
        <v xml:space="preserve">["FACTION"] =  4; </v>
      </c>
      <c r="AI28" t="str">
        <f t="shared" si="18"/>
        <v xml:space="preserve">["TIER"] = 2; </v>
      </c>
      <c r="AJ28" t="str">
        <f t="shared" si="19"/>
        <v xml:space="preserve">["MIN_LVL"] = "10"; </v>
      </c>
      <c r="AK28" t="str">
        <f t="shared" si="20"/>
        <v/>
      </c>
      <c r="AL28" t="str">
        <f t="shared" si="21"/>
        <v xml:space="preserve">["NAME"] = { ["EN"] = "Wight-slayer (Advanced)"; }; </v>
      </c>
      <c r="AM28" t="str">
        <f t="shared" si="22"/>
        <v xml:space="preserve">["LORE"] = { ["EN"] = "Long ago, the Barrow-downs fell under a shadow of evil, and the Witch-king sent fell spirits out of Angmar and Rhudaur to stir the bones of the dead which lay beneath the green mounds. Something has disturbed the Dead that Walk, and you must lay their bones to rest."; }; </v>
      </c>
      <c r="AN28" t="str">
        <f t="shared" si="23"/>
        <v xml:space="preserve">["SUMMARY"] = { ["EN"] = "Defeat 60 wights in Barrow Downs"; }; </v>
      </c>
      <c r="AO28" t="str">
        <f t="shared" si="24"/>
        <v/>
      </c>
      <c r="AP28" t="str">
        <f t="shared" si="25"/>
        <v>};</v>
      </c>
    </row>
    <row r="29" spans="1:42" x14ac:dyDescent="0.25">
      <c r="A29">
        <v>1879071712</v>
      </c>
      <c r="B29">
        <v>28</v>
      </c>
      <c r="C29" t="s">
        <v>219</v>
      </c>
      <c r="D29" t="s">
        <v>33</v>
      </c>
      <c r="F29" t="s">
        <v>1028</v>
      </c>
      <c r="G29">
        <v>5</v>
      </c>
      <c r="H29">
        <v>500</v>
      </c>
      <c r="I29" t="s">
        <v>82</v>
      </c>
      <c r="J29" t="s">
        <v>1029</v>
      </c>
      <c r="K29" t="s">
        <v>1048</v>
      </c>
      <c r="L29">
        <v>3</v>
      </c>
      <c r="M29">
        <v>10</v>
      </c>
      <c r="Q29" t="str">
        <f t="shared" si="2"/>
        <v>[28] = {["ID"] = 1879071712; }; -- Wight-slayer</v>
      </c>
      <c r="R29" s="1" t="str">
        <f t="shared" si="3"/>
        <v>[28] = {["ID"] = 1879071712; ["SAVE_INDEX"] = 28; ["TYPE"] =  4; ["VXP"] =    0; ["LP"] =  5; ["REP"] =  500; ["FACTION"] =  4; ["TIER"] = 3; ["MIN_LVL"] = "10"; ["NAME"] = { ["EN"] = "Wight-slayer"; }; ["LORE"] = { ["EN"] = "Long ago, the Barrow-downs fell under a shadow of evil, and the Witch-king sent fell spirits out of Angmar and Rhudaur to stir the bones of the dead which lay beneath the green mounds. Something has disturbed the Dead that Walk, and you must lay their bones to rest."; }; ["SUMMARY"] = { ["EN"] = "Defeat 30 wights in the Barrow Downs"; }; ["TITLE"] = { ["EN"] = "Bane of the Barrows"; }; };</v>
      </c>
      <c r="S29">
        <f t="shared" si="4"/>
        <v>28</v>
      </c>
      <c r="T29" t="str">
        <f t="shared" si="5"/>
        <v>[28] = {</v>
      </c>
      <c r="U29" t="str">
        <f t="shared" si="6"/>
        <v xml:space="preserve">["ID"] = 1879071712; </v>
      </c>
      <c r="V29" t="str">
        <f t="shared" si="7"/>
        <v xml:space="preserve">["ID"] = 1879071712; </v>
      </c>
      <c r="W29" t="str">
        <f t="shared" si="8"/>
        <v/>
      </c>
      <c r="X29" s="1" t="str">
        <f t="shared" si="9"/>
        <v xml:space="preserve">["SAVE_INDEX"] = 28; </v>
      </c>
      <c r="Y29">
        <f>VLOOKUP(D29,Type!A$2:B$14,2,FALSE)</f>
        <v>4</v>
      </c>
      <c r="Z29" t="str">
        <f t="shared" si="10"/>
        <v xml:space="preserve">["TYPE"] =  4; </v>
      </c>
      <c r="AA29" t="str">
        <f t="shared" si="11"/>
        <v>0</v>
      </c>
      <c r="AB29" t="str">
        <f t="shared" si="12"/>
        <v xml:space="preserve">["VXP"] =    0; </v>
      </c>
      <c r="AC29" t="str">
        <f t="shared" si="13"/>
        <v>5</v>
      </c>
      <c r="AD29" t="str">
        <f t="shared" si="14"/>
        <v xml:space="preserve">["LP"] =  5; </v>
      </c>
      <c r="AE29" t="str">
        <f t="shared" si="15"/>
        <v>500</v>
      </c>
      <c r="AF29" t="str">
        <f t="shared" si="16"/>
        <v xml:space="preserve">["REP"] =  500; </v>
      </c>
      <c r="AG29">
        <f>IF(LEN(I29)&gt;0,VLOOKUP(I29,Faction!A$2:B$84,2,FALSE),1)</f>
        <v>4</v>
      </c>
      <c r="AH29" t="str">
        <f t="shared" si="17"/>
        <v xml:space="preserve">["FACTION"] =  4; </v>
      </c>
      <c r="AI29" t="str">
        <f t="shared" si="18"/>
        <v xml:space="preserve">["TIER"] = 3; </v>
      </c>
      <c r="AJ29" t="str">
        <f t="shared" si="19"/>
        <v xml:space="preserve">["MIN_LVL"] = "10"; </v>
      </c>
      <c r="AK29" t="str">
        <f t="shared" si="20"/>
        <v/>
      </c>
      <c r="AL29" t="str">
        <f t="shared" si="21"/>
        <v xml:space="preserve">["NAME"] = { ["EN"] = "Wight-slayer"; }; </v>
      </c>
      <c r="AM29" t="str">
        <f t="shared" si="22"/>
        <v xml:space="preserve">["LORE"] = { ["EN"] = "Long ago, the Barrow-downs fell under a shadow of evil, and the Witch-king sent fell spirits out of Angmar and Rhudaur to stir the bones of the dead which lay beneath the green mounds. Something has disturbed the Dead that Walk, and you must lay their bones to rest."; }; </v>
      </c>
      <c r="AN29" t="str">
        <f t="shared" si="23"/>
        <v xml:space="preserve">["SUMMARY"] = { ["EN"] = "Defeat 30 wights in the Barrow Downs"; }; </v>
      </c>
      <c r="AO29" t="str">
        <f t="shared" si="24"/>
        <v xml:space="preserve">["TITLE"] = { ["EN"] = "Bane of the Barrows"; }; </v>
      </c>
      <c r="AP29" t="str">
        <f t="shared" si="25"/>
        <v>};</v>
      </c>
    </row>
    <row r="30" spans="1:42" x14ac:dyDescent="0.25">
      <c r="A30">
        <v>1879093962</v>
      </c>
      <c r="B30">
        <v>29</v>
      </c>
      <c r="C30" t="s">
        <v>1002</v>
      </c>
      <c r="D30" t="s">
        <v>33</v>
      </c>
      <c r="E30">
        <v>2000</v>
      </c>
      <c r="G30">
        <v>10</v>
      </c>
      <c r="H30">
        <v>900</v>
      </c>
      <c r="I30" t="s">
        <v>82</v>
      </c>
      <c r="J30" t="s">
        <v>1003</v>
      </c>
      <c r="K30" t="s">
        <v>1044</v>
      </c>
      <c r="L30">
        <v>0</v>
      </c>
      <c r="M30">
        <v>10</v>
      </c>
      <c r="Q30" t="str">
        <f t="shared" si="2"/>
        <v>[29] = {["ID"] = 1879093962; }; -- Brood-hunter (Advanced)</v>
      </c>
      <c r="R30" s="1" t="str">
        <f t="shared" si="3"/>
        <v>[29] = {["ID"] = 1879093962; ["SAVE_INDEX"] = 29; ["TYPE"] =  4; ["VXP"] = 2000; ["LP"] = 10; ["REP"] =  900; ["FACTION"] =  4; ["TIER"] = 0; ["MIN_LVL"] = "10"; ["NAME"] = { ["EN"] = "Brood-hunter (Advanced)"; }; ["LORE"] = { ["EN"] = "The evil spider Gwigon has made her lair among the twisting barrow of Taradan, and there her brood multiplies. They seek to ensnare any living thing foolish enough to wander in among the bones and dust of long-fallen princes."; }; ["SUMMARY"] = { ["EN"] = "Defeat 60 Barrow-spiders in the Barrow of Taradan"; }; };</v>
      </c>
      <c r="S30">
        <f t="shared" si="4"/>
        <v>29</v>
      </c>
      <c r="T30" t="str">
        <f t="shared" si="5"/>
        <v>[29] = {</v>
      </c>
      <c r="U30" t="str">
        <f t="shared" si="6"/>
        <v xml:space="preserve">["ID"] = 1879093962; </v>
      </c>
      <c r="V30" t="str">
        <f t="shared" si="7"/>
        <v xml:space="preserve">["ID"] = 1879093962; </v>
      </c>
      <c r="W30" t="str">
        <f t="shared" si="8"/>
        <v/>
      </c>
      <c r="X30" s="1" t="str">
        <f t="shared" si="9"/>
        <v xml:space="preserve">["SAVE_INDEX"] = 29; </v>
      </c>
      <c r="Y30">
        <f>VLOOKUP(D30,Type!A$2:B$14,2,FALSE)</f>
        <v>4</v>
      </c>
      <c r="Z30" t="str">
        <f t="shared" si="10"/>
        <v xml:space="preserve">["TYPE"] =  4; </v>
      </c>
      <c r="AA30" t="str">
        <f t="shared" si="11"/>
        <v>2000</v>
      </c>
      <c r="AB30" t="str">
        <f t="shared" si="12"/>
        <v xml:space="preserve">["VXP"] = 2000; </v>
      </c>
      <c r="AC30" t="str">
        <f t="shared" si="13"/>
        <v>10</v>
      </c>
      <c r="AD30" t="str">
        <f t="shared" si="14"/>
        <v xml:space="preserve">["LP"] = 10; </v>
      </c>
      <c r="AE30" t="str">
        <f t="shared" si="15"/>
        <v>900</v>
      </c>
      <c r="AF30" t="str">
        <f t="shared" si="16"/>
        <v xml:space="preserve">["REP"] =  900; </v>
      </c>
      <c r="AG30">
        <f>IF(LEN(I30)&gt;0,VLOOKUP(I30,Faction!A$2:B$84,2,FALSE),1)</f>
        <v>4</v>
      </c>
      <c r="AH30" t="str">
        <f t="shared" si="17"/>
        <v xml:space="preserve">["FACTION"] =  4; </v>
      </c>
      <c r="AI30" t="str">
        <f t="shared" si="18"/>
        <v xml:space="preserve">["TIER"] = 0; </v>
      </c>
      <c r="AJ30" t="str">
        <f t="shared" si="19"/>
        <v xml:space="preserve">["MIN_LVL"] = "10"; </v>
      </c>
      <c r="AK30" t="str">
        <f t="shared" si="20"/>
        <v/>
      </c>
      <c r="AL30" t="str">
        <f t="shared" si="21"/>
        <v xml:space="preserve">["NAME"] = { ["EN"] = "Brood-hunter (Advanced)"; }; </v>
      </c>
      <c r="AM30" t="str">
        <f t="shared" si="22"/>
        <v xml:space="preserve">["LORE"] = { ["EN"] = "The evil spider Gwigon has made her lair among the twisting barrow of Taradan, and there her brood multiplies. They seek to ensnare any living thing foolish enough to wander in among the bones and dust of long-fallen princes."; }; </v>
      </c>
      <c r="AN30" t="str">
        <f t="shared" si="23"/>
        <v xml:space="preserve">["SUMMARY"] = { ["EN"] = "Defeat 60 Barrow-spiders in the Barrow of Taradan"; }; </v>
      </c>
      <c r="AO30" t="str">
        <f t="shared" si="24"/>
        <v/>
      </c>
      <c r="AP30" t="str">
        <f t="shared" si="25"/>
        <v>};</v>
      </c>
    </row>
    <row r="31" spans="1:42" x14ac:dyDescent="0.25">
      <c r="A31">
        <v>1879093961</v>
      </c>
      <c r="B31">
        <v>30</v>
      </c>
      <c r="C31" t="s">
        <v>1000</v>
      </c>
      <c r="D31" t="s">
        <v>33</v>
      </c>
      <c r="F31" t="s">
        <v>1000</v>
      </c>
      <c r="G31">
        <v>5</v>
      </c>
      <c r="H31">
        <v>700</v>
      </c>
      <c r="I31" t="s">
        <v>82</v>
      </c>
      <c r="J31" t="s">
        <v>1001</v>
      </c>
      <c r="K31" t="s">
        <v>1043</v>
      </c>
      <c r="L31">
        <v>1</v>
      </c>
      <c r="M31">
        <v>10</v>
      </c>
      <c r="Q31" t="str">
        <f t="shared" si="2"/>
        <v>[30] = {["ID"] = 1879093961; }; -- Brood-hunter</v>
      </c>
      <c r="R31" s="1" t="str">
        <f t="shared" si="3"/>
        <v>[30] = {["ID"] = 1879093961; ["SAVE_INDEX"] = 30; ["TYPE"] =  4; ["VXP"] =    0; ["LP"] =  5; ["REP"] =  700; ["FACTION"] =  4; ["TIER"] = 1; ["MIN_LVL"] = "10"; ["NAME"] = { ["EN"] = "Brood-hunter"; }; ["LORE"] = { ["EN"] = "The evil spider Gwigon has made its lair amongst the twisting barrow of Taradan, and there her brood multiplies. They seek to ensnare any living thing foolish enough to wander in amongst the bones and dust of long-fallen princes."; }; ["SUMMARY"] = { ["EN"] = "Defeat 30 Barrow-spiders in the Barrow of Taradan"; }; ["TITLE"] = { ["EN"] = "Brood-hunter"; }; };</v>
      </c>
      <c r="S31">
        <f t="shared" si="4"/>
        <v>30</v>
      </c>
      <c r="T31" t="str">
        <f t="shared" si="5"/>
        <v>[30] = {</v>
      </c>
      <c r="U31" t="str">
        <f t="shared" si="6"/>
        <v xml:space="preserve">["ID"] = 1879093961; </v>
      </c>
      <c r="V31" t="str">
        <f t="shared" si="7"/>
        <v xml:space="preserve">["ID"] = 1879093961; </v>
      </c>
      <c r="W31" t="str">
        <f t="shared" si="8"/>
        <v/>
      </c>
      <c r="X31" s="1" t="str">
        <f t="shared" si="9"/>
        <v xml:space="preserve">["SAVE_INDEX"] = 30; </v>
      </c>
      <c r="Y31">
        <f>VLOOKUP(D31,Type!A$2:B$14,2,FALSE)</f>
        <v>4</v>
      </c>
      <c r="Z31" t="str">
        <f t="shared" si="10"/>
        <v xml:space="preserve">["TYPE"] =  4; </v>
      </c>
      <c r="AA31" t="str">
        <f t="shared" si="11"/>
        <v>0</v>
      </c>
      <c r="AB31" t="str">
        <f t="shared" si="12"/>
        <v xml:space="preserve">["VXP"] =    0; </v>
      </c>
      <c r="AC31" t="str">
        <f t="shared" si="13"/>
        <v>5</v>
      </c>
      <c r="AD31" t="str">
        <f t="shared" si="14"/>
        <v xml:space="preserve">["LP"] =  5; </v>
      </c>
      <c r="AE31" t="str">
        <f t="shared" si="15"/>
        <v>700</v>
      </c>
      <c r="AF31" t="str">
        <f t="shared" si="16"/>
        <v xml:space="preserve">["REP"] =  700; </v>
      </c>
      <c r="AG31">
        <f>IF(LEN(I31)&gt;0,VLOOKUP(I31,Faction!A$2:B$84,2,FALSE),1)</f>
        <v>4</v>
      </c>
      <c r="AH31" t="str">
        <f t="shared" si="17"/>
        <v xml:space="preserve">["FACTION"] =  4; </v>
      </c>
      <c r="AI31" t="str">
        <f t="shared" si="18"/>
        <v xml:space="preserve">["TIER"] = 1; </v>
      </c>
      <c r="AJ31" t="str">
        <f t="shared" si="19"/>
        <v xml:space="preserve">["MIN_LVL"] = "10"; </v>
      </c>
      <c r="AK31" t="str">
        <f t="shared" si="20"/>
        <v/>
      </c>
      <c r="AL31" t="str">
        <f t="shared" si="21"/>
        <v xml:space="preserve">["NAME"] = { ["EN"] = "Brood-hunter"; }; </v>
      </c>
      <c r="AM31" t="str">
        <f t="shared" si="22"/>
        <v xml:space="preserve">["LORE"] = { ["EN"] = "The evil spider Gwigon has made its lair amongst the twisting barrow of Taradan, and there her brood multiplies. They seek to ensnare any living thing foolish enough to wander in amongst the bones and dust of long-fallen princes."; }; </v>
      </c>
      <c r="AN31" t="str">
        <f t="shared" si="23"/>
        <v xml:space="preserve">["SUMMARY"] = { ["EN"] = "Defeat 30 Barrow-spiders in the Barrow of Taradan"; }; </v>
      </c>
      <c r="AO31" t="str">
        <f t="shared" si="24"/>
        <v xml:space="preserve">["TITLE"] = { ["EN"] = "Brood-hunter"; }; </v>
      </c>
      <c r="AP31" t="str">
        <f t="shared" si="25"/>
        <v>};</v>
      </c>
    </row>
    <row r="32" spans="1:42" x14ac:dyDescent="0.25">
      <c r="A32">
        <v>1879093964</v>
      </c>
      <c r="B32">
        <v>31</v>
      </c>
      <c r="C32" t="s">
        <v>1006</v>
      </c>
      <c r="D32" t="s">
        <v>33</v>
      </c>
      <c r="E32">
        <v>2000</v>
      </c>
      <c r="G32">
        <v>10</v>
      </c>
      <c r="H32">
        <v>900</v>
      </c>
      <c r="I32" t="s">
        <v>82</v>
      </c>
      <c r="J32" t="s">
        <v>1007</v>
      </c>
      <c r="K32" t="s">
        <v>1085</v>
      </c>
      <c r="L32">
        <v>0</v>
      </c>
      <c r="M32">
        <v>10</v>
      </c>
      <c r="Q32" t="str">
        <f t="shared" si="2"/>
        <v>[31] = {["ID"] = 1879093964; }; -- Grave-digger (Advanced)</v>
      </c>
      <c r="R32" s="1" t="str">
        <f t="shared" si="3"/>
        <v>[31] = {["ID"] = 1879093964; ["SAVE_INDEX"] = 31; ["TYPE"] =  4; ["VXP"] = 2000; ["LP"] = 10; ["REP"] =  900; ["FACTION"] =  4; ["TIER"] = 0; ["MIN_LVL"] = "10"; ["NAME"] = { ["EN"] = "Grave-digger (Advanced)"; }; ["LORE"] = { ["EN"] = "The scent of grave-soil lingers ever present in the air of the Barrow-downs, offering constant reminder of how many lay buried within its twisting corridors -- though it seems now that few of them lay resting as they were meant to...."; }; ["SUMMARY"] = { ["EN"] = "Defeat 100 Barrow Wardens in Haudh Iarchith"; }; };</v>
      </c>
      <c r="S32">
        <f t="shared" si="4"/>
        <v>31</v>
      </c>
      <c r="T32" t="str">
        <f t="shared" si="5"/>
        <v>[31] = {</v>
      </c>
      <c r="U32" t="str">
        <f t="shared" si="6"/>
        <v xml:space="preserve">["ID"] = 1879093964; </v>
      </c>
      <c r="V32" t="str">
        <f t="shared" si="7"/>
        <v xml:space="preserve">["ID"] = 1879093964; </v>
      </c>
      <c r="W32" t="str">
        <f t="shared" si="8"/>
        <v/>
      </c>
      <c r="X32" s="1" t="str">
        <f t="shared" si="9"/>
        <v xml:space="preserve">["SAVE_INDEX"] = 31; </v>
      </c>
      <c r="Y32">
        <f>VLOOKUP(D32,Type!A$2:B$14,2,FALSE)</f>
        <v>4</v>
      </c>
      <c r="Z32" t="str">
        <f t="shared" si="10"/>
        <v xml:space="preserve">["TYPE"] =  4; </v>
      </c>
      <c r="AA32" t="str">
        <f t="shared" si="11"/>
        <v>2000</v>
      </c>
      <c r="AB32" t="str">
        <f t="shared" si="12"/>
        <v xml:space="preserve">["VXP"] = 2000; </v>
      </c>
      <c r="AC32" t="str">
        <f t="shared" si="13"/>
        <v>10</v>
      </c>
      <c r="AD32" t="str">
        <f t="shared" si="14"/>
        <v xml:space="preserve">["LP"] = 10; </v>
      </c>
      <c r="AE32" t="str">
        <f t="shared" si="15"/>
        <v>900</v>
      </c>
      <c r="AF32" t="str">
        <f t="shared" si="16"/>
        <v xml:space="preserve">["REP"] =  900; </v>
      </c>
      <c r="AG32">
        <f>IF(LEN(I32)&gt;0,VLOOKUP(I32,Faction!A$2:B$84,2,FALSE),1)</f>
        <v>4</v>
      </c>
      <c r="AH32" t="str">
        <f t="shared" si="17"/>
        <v xml:space="preserve">["FACTION"] =  4; </v>
      </c>
      <c r="AI32" t="str">
        <f t="shared" si="18"/>
        <v xml:space="preserve">["TIER"] = 0; </v>
      </c>
      <c r="AJ32" t="str">
        <f t="shared" si="19"/>
        <v xml:space="preserve">["MIN_LVL"] = "10"; </v>
      </c>
      <c r="AK32" t="str">
        <f t="shared" si="20"/>
        <v/>
      </c>
      <c r="AL32" t="str">
        <f t="shared" si="21"/>
        <v xml:space="preserve">["NAME"] = { ["EN"] = "Grave-digger (Advanced)"; }; </v>
      </c>
      <c r="AM32" t="str">
        <f t="shared" si="22"/>
        <v xml:space="preserve">["LORE"] = { ["EN"] = "The scent of grave-soil lingers ever present in the air of the Barrow-downs, offering constant reminder of how many lay buried within its twisting corridors -- though it seems now that few of them lay resting as they were meant to...."; }; </v>
      </c>
      <c r="AN32" t="str">
        <f t="shared" si="23"/>
        <v xml:space="preserve">["SUMMARY"] = { ["EN"] = "Defeat 100 Barrow Wardens in Haudh Iarchith"; }; </v>
      </c>
      <c r="AO32" t="str">
        <f t="shared" si="24"/>
        <v/>
      </c>
      <c r="AP32" t="str">
        <f t="shared" si="25"/>
        <v>};</v>
      </c>
    </row>
    <row r="33" spans="1:42" x14ac:dyDescent="0.25">
      <c r="A33">
        <v>1879093963</v>
      </c>
      <c r="B33">
        <v>32</v>
      </c>
      <c r="C33" t="s">
        <v>1004</v>
      </c>
      <c r="D33" t="s">
        <v>33</v>
      </c>
      <c r="F33" t="s">
        <v>1004</v>
      </c>
      <c r="G33">
        <v>5</v>
      </c>
      <c r="H33">
        <v>700</v>
      </c>
      <c r="I33" t="s">
        <v>82</v>
      </c>
      <c r="J33" t="s">
        <v>1005</v>
      </c>
      <c r="K33" t="s">
        <v>1085</v>
      </c>
      <c r="L33">
        <v>1</v>
      </c>
      <c r="M33">
        <v>10</v>
      </c>
      <c r="Q33" t="str">
        <f t="shared" si="2"/>
        <v>[32] = {["ID"] = 1879093963; }; -- Grave-digger</v>
      </c>
      <c r="R33" s="1" t="str">
        <f t="shared" si="3"/>
        <v>[32] = {["ID"] = 1879093963; ["SAVE_INDEX"] = 32; ["TYPE"] =  4; ["VXP"] =    0; ["LP"] =  5; ["REP"] =  700; ["FACTION"] =  4; ["TIER"] = 1; ["MIN_LVL"] = "10"; ["NAME"] = { ["EN"] = "Grave-digger"; }; ["LORE"] = { ["EN"] = "The scent of grave-soil lingers ever present in the air of the Barrow-downs, offering constant reminder of how many lay buried within its twisting corridors -- though it seems now that few of them lay resting as they were meant to...."; }; ["SUMMARY"] = { ["EN"] = "Defeat 50 Barrow Wardens in Haudh Iarchith"; }; ["TITLE"] = { ["EN"] = "Grave-digger"; }; };</v>
      </c>
      <c r="S33">
        <f t="shared" si="4"/>
        <v>32</v>
      </c>
      <c r="T33" t="str">
        <f t="shared" si="5"/>
        <v>[32] = {</v>
      </c>
      <c r="U33" t="str">
        <f t="shared" si="6"/>
        <v xml:space="preserve">["ID"] = 1879093963; </v>
      </c>
      <c r="V33" t="str">
        <f t="shared" si="7"/>
        <v xml:space="preserve">["ID"] = 1879093963; </v>
      </c>
      <c r="W33" t="str">
        <f t="shared" si="8"/>
        <v/>
      </c>
      <c r="X33" s="1" t="str">
        <f t="shared" si="9"/>
        <v xml:space="preserve">["SAVE_INDEX"] = 32; </v>
      </c>
      <c r="Y33">
        <f>VLOOKUP(D33,Type!A$2:B$14,2,FALSE)</f>
        <v>4</v>
      </c>
      <c r="Z33" t="str">
        <f t="shared" si="10"/>
        <v xml:space="preserve">["TYPE"] =  4; </v>
      </c>
      <c r="AA33" t="str">
        <f t="shared" si="11"/>
        <v>0</v>
      </c>
      <c r="AB33" t="str">
        <f t="shared" si="12"/>
        <v xml:space="preserve">["VXP"] =    0; </v>
      </c>
      <c r="AC33" t="str">
        <f t="shared" si="13"/>
        <v>5</v>
      </c>
      <c r="AD33" t="str">
        <f t="shared" si="14"/>
        <v xml:space="preserve">["LP"] =  5; </v>
      </c>
      <c r="AE33" t="str">
        <f t="shared" si="15"/>
        <v>700</v>
      </c>
      <c r="AF33" t="str">
        <f t="shared" si="16"/>
        <v xml:space="preserve">["REP"] =  700; </v>
      </c>
      <c r="AG33">
        <f>IF(LEN(I33)&gt;0,VLOOKUP(I33,Faction!A$2:B$84,2,FALSE),1)</f>
        <v>4</v>
      </c>
      <c r="AH33" t="str">
        <f t="shared" si="17"/>
        <v xml:space="preserve">["FACTION"] =  4; </v>
      </c>
      <c r="AI33" t="str">
        <f t="shared" si="18"/>
        <v xml:space="preserve">["TIER"] = 1; </v>
      </c>
      <c r="AJ33" t="str">
        <f t="shared" si="19"/>
        <v xml:space="preserve">["MIN_LVL"] = "10"; </v>
      </c>
      <c r="AK33" t="str">
        <f t="shared" si="20"/>
        <v/>
      </c>
      <c r="AL33" t="str">
        <f t="shared" si="21"/>
        <v xml:space="preserve">["NAME"] = { ["EN"] = "Grave-digger"; }; </v>
      </c>
      <c r="AM33" t="str">
        <f t="shared" si="22"/>
        <v xml:space="preserve">["LORE"] = { ["EN"] = "The scent of grave-soil lingers ever present in the air of the Barrow-downs, offering constant reminder of how many lay buried within its twisting corridors -- though it seems now that few of them lay resting as they were meant to...."; }; </v>
      </c>
      <c r="AN33" t="str">
        <f t="shared" si="23"/>
        <v xml:space="preserve">["SUMMARY"] = { ["EN"] = "Defeat 50 Barrow Wardens in Haudh Iarchith"; }; </v>
      </c>
      <c r="AO33" t="str">
        <f t="shared" si="24"/>
        <v xml:space="preserve">["TITLE"] = { ["EN"] = "Grave-digger"; }; </v>
      </c>
      <c r="AP33" t="str">
        <f t="shared" si="25"/>
        <v>};</v>
      </c>
    </row>
    <row r="34" spans="1:42" x14ac:dyDescent="0.25">
      <c r="A34">
        <v>1879093960</v>
      </c>
      <c r="B34">
        <v>33</v>
      </c>
      <c r="C34" t="s">
        <v>1015</v>
      </c>
      <c r="D34" t="s">
        <v>33</v>
      </c>
      <c r="E34">
        <v>2000</v>
      </c>
      <c r="G34">
        <v>10</v>
      </c>
      <c r="H34">
        <v>900</v>
      </c>
      <c r="I34" t="s">
        <v>82</v>
      </c>
      <c r="J34" t="s">
        <v>1016</v>
      </c>
      <c r="K34" t="s">
        <v>1086</v>
      </c>
      <c r="L34">
        <v>0</v>
      </c>
      <c r="M34">
        <v>10</v>
      </c>
      <c r="Q34" t="str">
        <f t="shared" si="2"/>
        <v>[33] = {["ID"] = 1879093960; }; -- Nemesis of the Fallen (Advanced)</v>
      </c>
      <c r="R34" s="1" t="str">
        <f t="shared" si="3"/>
        <v>[33] = {["ID"] = 1879093960; ["SAVE_INDEX"] = 33; ["TYPE"] =  4; ["VXP"] = 2000; ["LP"] = 10; ["REP"] =  900; ["FACTION"] =  4; ["TIER"] = 0; ["MIN_LVL"] = "10"; ["NAME"] = { ["EN"] = "Nemesis of the Fallen (Advanced)"; }; ["LORE"] = { ["EN"] = "The recently unsealed barrows have been found to be inhabited by hateful Barrow-spirits. Those who fight to defeat these spirits and return them to the final rest they have somehow escaped will be recognized by the grateful folk of Bree-land."; }; ["SUMMARY"] = { ["EN"] = "Defeat 100 Barrow-spirits in Haudh Iarchith"; }; };</v>
      </c>
      <c r="S34">
        <f t="shared" si="4"/>
        <v>33</v>
      </c>
      <c r="T34" t="str">
        <f t="shared" si="5"/>
        <v>[33] = {</v>
      </c>
      <c r="U34" t="str">
        <f t="shared" si="6"/>
        <v xml:space="preserve">["ID"] = 1879093960; </v>
      </c>
      <c r="V34" t="str">
        <f t="shared" si="7"/>
        <v xml:space="preserve">["ID"] = 1879093960; </v>
      </c>
      <c r="W34" t="str">
        <f t="shared" si="8"/>
        <v/>
      </c>
      <c r="X34" s="1" t="str">
        <f t="shared" si="9"/>
        <v xml:space="preserve">["SAVE_INDEX"] = 33; </v>
      </c>
      <c r="Y34">
        <f>VLOOKUP(D34,Type!A$2:B$14,2,FALSE)</f>
        <v>4</v>
      </c>
      <c r="Z34" t="str">
        <f t="shared" si="10"/>
        <v xml:space="preserve">["TYPE"] =  4; </v>
      </c>
      <c r="AA34" t="str">
        <f t="shared" si="11"/>
        <v>2000</v>
      </c>
      <c r="AB34" t="str">
        <f t="shared" si="12"/>
        <v xml:space="preserve">["VXP"] = 2000; </v>
      </c>
      <c r="AC34" t="str">
        <f t="shared" si="13"/>
        <v>10</v>
      </c>
      <c r="AD34" t="str">
        <f t="shared" si="14"/>
        <v xml:space="preserve">["LP"] = 10; </v>
      </c>
      <c r="AE34" t="str">
        <f t="shared" si="15"/>
        <v>900</v>
      </c>
      <c r="AF34" t="str">
        <f t="shared" si="16"/>
        <v xml:space="preserve">["REP"] =  900; </v>
      </c>
      <c r="AG34">
        <f>IF(LEN(I34)&gt;0,VLOOKUP(I34,Faction!A$2:B$84,2,FALSE),1)</f>
        <v>4</v>
      </c>
      <c r="AH34" t="str">
        <f t="shared" si="17"/>
        <v xml:space="preserve">["FACTION"] =  4; </v>
      </c>
      <c r="AI34" t="str">
        <f t="shared" si="18"/>
        <v xml:space="preserve">["TIER"] = 0; </v>
      </c>
      <c r="AJ34" t="str">
        <f t="shared" si="19"/>
        <v xml:space="preserve">["MIN_LVL"] = "10"; </v>
      </c>
      <c r="AK34" t="str">
        <f t="shared" si="20"/>
        <v/>
      </c>
      <c r="AL34" t="str">
        <f t="shared" si="21"/>
        <v xml:space="preserve">["NAME"] = { ["EN"] = "Nemesis of the Fallen (Advanced)"; }; </v>
      </c>
      <c r="AM34" t="str">
        <f t="shared" si="22"/>
        <v xml:space="preserve">["LORE"] = { ["EN"] = "The recently unsealed barrows have been found to be inhabited by hateful Barrow-spirits. Those who fight to defeat these spirits and return them to the final rest they have somehow escaped will be recognized by the grateful folk of Bree-land."; }; </v>
      </c>
      <c r="AN34" t="str">
        <f t="shared" si="23"/>
        <v xml:space="preserve">["SUMMARY"] = { ["EN"] = "Defeat 100 Barrow-spirits in Haudh Iarchith"; }; </v>
      </c>
      <c r="AO34" t="str">
        <f t="shared" si="24"/>
        <v/>
      </c>
      <c r="AP34" t="str">
        <f t="shared" si="25"/>
        <v>};</v>
      </c>
    </row>
    <row r="35" spans="1:42" x14ac:dyDescent="0.25">
      <c r="A35">
        <v>1879093959</v>
      </c>
      <c r="B35">
        <v>34</v>
      </c>
      <c r="C35" t="s">
        <v>1013</v>
      </c>
      <c r="D35" t="s">
        <v>33</v>
      </c>
      <c r="F35" t="s">
        <v>1013</v>
      </c>
      <c r="G35">
        <v>5</v>
      </c>
      <c r="H35">
        <v>700</v>
      </c>
      <c r="I35" t="s">
        <v>82</v>
      </c>
      <c r="J35" t="s">
        <v>1014</v>
      </c>
      <c r="K35" t="s">
        <v>1045</v>
      </c>
      <c r="L35">
        <v>1</v>
      </c>
      <c r="M35">
        <v>10</v>
      </c>
      <c r="Q35" t="str">
        <f t="shared" si="2"/>
        <v>[34] = {["ID"] = 1879093959; }; -- Nemesis of the Fallen</v>
      </c>
      <c r="R35" s="1" t="str">
        <f t="shared" si="3"/>
        <v>[34] = {["ID"] = 1879093959; ["SAVE_INDEX"] = 34; ["TYPE"] =  4; ["VXP"] =    0; ["LP"] =  5; ["REP"] =  700; ["FACTION"] =  4; ["TIER"] = 1; ["MIN_LVL"] = "10"; ["NAME"] = { ["EN"] = "Nemesis of the Fallen"; }; ["LORE"] = { ["EN"] = "The recently unsealed barrows have been found to be inhabited by hateful Barrow-spirits. Those who fight to defeat these spirits and return them to the final rest they have escaped will be recognized by the grateful folk of Bree-land."; }; ["SUMMARY"] = { ["EN"] = "Defeat 50 Barrow-spirits in Haudh Iarchith"; }; ["TITLE"] = { ["EN"] = "Nemesis of the Fallen"; }; };</v>
      </c>
      <c r="S35">
        <f t="shared" si="4"/>
        <v>34</v>
      </c>
      <c r="T35" t="str">
        <f t="shared" si="5"/>
        <v>[34] = {</v>
      </c>
      <c r="U35" t="str">
        <f t="shared" si="6"/>
        <v xml:space="preserve">["ID"] = 1879093959; </v>
      </c>
      <c r="V35" t="str">
        <f t="shared" si="7"/>
        <v xml:space="preserve">["ID"] = 1879093959; </v>
      </c>
      <c r="W35" t="str">
        <f t="shared" si="8"/>
        <v/>
      </c>
      <c r="X35" s="1" t="str">
        <f t="shared" si="9"/>
        <v xml:space="preserve">["SAVE_INDEX"] = 34; </v>
      </c>
      <c r="Y35">
        <f>VLOOKUP(D35,Type!A$2:B$14,2,FALSE)</f>
        <v>4</v>
      </c>
      <c r="Z35" t="str">
        <f t="shared" si="10"/>
        <v xml:space="preserve">["TYPE"] =  4; </v>
      </c>
      <c r="AA35" t="str">
        <f t="shared" si="11"/>
        <v>0</v>
      </c>
      <c r="AB35" t="str">
        <f t="shared" si="12"/>
        <v xml:space="preserve">["VXP"] =    0; </v>
      </c>
      <c r="AC35" t="str">
        <f t="shared" si="13"/>
        <v>5</v>
      </c>
      <c r="AD35" t="str">
        <f t="shared" si="14"/>
        <v xml:space="preserve">["LP"] =  5; </v>
      </c>
      <c r="AE35" t="str">
        <f t="shared" si="15"/>
        <v>700</v>
      </c>
      <c r="AF35" t="str">
        <f t="shared" si="16"/>
        <v xml:space="preserve">["REP"] =  700; </v>
      </c>
      <c r="AG35">
        <f>IF(LEN(I35)&gt;0,VLOOKUP(I35,Faction!A$2:B$84,2,FALSE),1)</f>
        <v>4</v>
      </c>
      <c r="AH35" t="str">
        <f t="shared" si="17"/>
        <v xml:space="preserve">["FACTION"] =  4; </v>
      </c>
      <c r="AI35" t="str">
        <f t="shared" si="18"/>
        <v xml:space="preserve">["TIER"] = 1; </v>
      </c>
      <c r="AJ35" t="str">
        <f t="shared" si="19"/>
        <v xml:space="preserve">["MIN_LVL"] = "10"; </v>
      </c>
      <c r="AK35" t="str">
        <f t="shared" si="20"/>
        <v/>
      </c>
      <c r="AL35" t="str">
        <f t="shared" si="21"/>
        <v xml:space="preserve">["NAME"] = { ["EN"] = "Nemesis of the Fallen"; }; </v>
      </c>
      <c r="AM35" t="str">
        <f t="shared" si="22"/>
        <v xml:space="preserve">["LORE"] = { ["EN"] = "The recently unsealed barrows have been found to be inhabited by hateful Barrow-spirits. Those who fight to defeat these spirits and return them to the final rest they have escaped will be recognized by the grateful folk of Bree-land."; }; </v>
      </c>
      <c r="AN35" t="str">
        <f t="shared" si="23"/>
        <v xml:space="preserve">["SUMMARY"] = { ["EN"] = "Defeat 50 Barrow-spirits in Haudh Iarchith"; }; </v>
      </c>
      <c r="AO35" t="str">
        <f t="shared" si="24"/>
        <v xml:space="preserve">["TITLE"] = { ["EN"] = "Nemesis of the Fallen"; }; </v>
      </c>
      <c r="AP35" t="str">
        <f t="shared" si="25"/>
        <v>};</v>
      </c>
    </row>
    <row r="36" spans="1:42" x14ac:dyDescent="0.25">
      <c r="A36">
        <v>1879093958</v>
      </c>
      <c r="B36">
        <v>35</v>
      </c>
      <c r="C36" t="s">
        <v>1031</v>
      </c>
      <c r="D36" t="s">
        <v>33</v>
      </c>
      <c r="F36" t="s">
        <v>1031</v>
      </c>
      <c r="G36">
        <v>10</v>
      </c>
      <c r="H36">
        <v>900</v>
      </c>
      <c r="I36" t="s">
        <v>82</v>
      </c>
      <c r="J36" t="s">
        <v>1032</v>
      </c>
      <c r="K36" t="s">
        <v>1049</v>
      </c>
      <c r="L36">
        <v>0</v>
      </c>
      <c r="M36">
        <v>15</v>
      </c>
      <c r="Q36" t="str">
        <f t="shared" si="2"/>
        <v>[35] = {["ID"] = 1879093958; }; -- Executioner of the Wicked</v>
      </c>
      <c r="R36" s="1" t="str">
        <f t="shared" si="3"/>
        <v>[35] = {["ID"] = 1879093958; ["SAVE_INDEX"] = 35; ["TYPE"] =  4; ["VXP"] =    0; ["LP"] = 10; ["REP"] =  900; ["FACTION"] =  4; ["TIER"] = 0; ["MIN_LVL"] = "15"; ["NAME"] = { ["EN"] = "Executioner of the Wicked"; }; ["LORE"] = { ["EN"] = "Among the rotting horrors of the Barrow-downs, a gathering of corrupt and evil creatures holds sway over a black court. You must find and slay each of these evil abominations if there is to be any hope of wresting the grip of darkness from this once-hallowed place."; }; ["SUMMARY"] = { ["EN"] = "Defeat the 6 leaders of the Barrow Downs"; }; ["TITLE"] = { ["EN"] = "Executioner of the Wicked"; }; };</v>
      </c>
      <c r="S36">
        <f t="shared" si="4"/>
        <v>35</v>
      </c>
      <c r="T36" t="str">
        <f t="shared" si="5"/>
        <v>[35] = {</v>
      </c>
      <c r="U36" t="str">
        <f t="shared" si="6"/>
        <v xml:space="preserve">["ID"] = 1879093958; </v>
      </c>
      <c r="V36" t="str">
        <f t="shared" si="7"/>
        <v xml:space="preserve">["ID"] = 1879093958; </v>
      </c>
      <c r="W36" t="str">
        <f t="shared" si="8"/>
        <v/>
      </c>
      <c r="X36" s="1" t="str">
        <f t="shared" si="9"/>
        <v xml:space="preserve">["SAVE_INDEX"] = 35; </v>
      </c>
      <c r="Y36">
        <f>VLOOKUP(D36,Type!A$2:B$14,2,FALSE)</f>
        <v>4</v>
      </c>
      <c r="Z36" t="str">
        <f t="shared" si="10"/>
        <v xml:space="preserve">["TYPE"] =  4; </v>
      </c>
      <c r="AA36" t="str">
        <f t="shared" si="11"/>
        <v>0</v>
      </c>
      <c r="AB36" t="str">
        <f t="shared" si="12"/>
        <v xml:space="preserve">["VXP"] =    0; </v>
      </c>
      <c r="AC36" t="str">
        <f t="shared" si="13"/>
        <v>10</v>
      </c>
      <c r="AD36" t="str">
        <f t="shared" si="14"/>
        <v xml:space="preserve">["LP"] = 10; </v>
      </c>
      <c r="AE36" t="str">
        <f t="shared" si="15"/>
        <v>900</v>
      </c>
      <c r="AF36" t="str">
        <f t="shared" si="16"/>
        <v xml:space="preserve">["REP"] =  900; </v>
      </c>
      <c r="AG36">
        <f>IF(LEN(I36)&gt;0,VLOOKUP(I36,Faction!A$2:B$84,2,FALSE),1)</f>
        <v>4</v>
      </c>
      <c r="AH36" t="str">
        <f t="shared" si="17"/>
        <v xml:space="preserve">["FACTION"] =  4; </v>
      </c>
      <c r="AI36" t="str">
        <f t="shared" si="18"/>
        <v xml:space="preserve">["TIER"] = 0; </v>
      </c>
      <c r="AJ36" t="str">
        <f t="shared" si="19"/>
        <v xml:space="preserve">["MIN_LVL"] = "15"; </v>
      </c>
      <c r="AK36" t="str">
        <f t="shared" si="20"/>
        <v/>
      </c>
      <c r="AL36" t="str">
        <f t="shared" si="21"/>
        <v xml:space="preserve">["NAME"] = { ["EN"] = "Executioner of the Wicked"; }; </v>
      </c>
      <c r="AM36" t="str">
        <f t="shared" si="22"/>
        <v xml:space="preserve">["LORE"] = { ["EN"] = "Among the rotting horrors of the Barrow-downs, a gathering of corrupt and evil creatures holds sway over a black court. You must find and slay each of these evil abominations if there is to be any hope of wresting the grip of darkness from this once-hallowed place."; }; </v>
      </c>
      <c r="AN36" t="str">
        <f t="shared" si="23"/>
        <v xml:space="preserve">["SUMMARY"] = { ["EN"] = "Defeat the 6 leaders of the Barrow Downs"; }; </v>
      </c>
      <c r="AO36" t="str">
        <f t="shared" si="24"/>
        <v xml:space="preserve">["TITLE"] = { ["EN"] = "Executioner of the Wicked"; }; </v>
      </c>
      <c r="AP36" t="str">
        <f t="shared" si="25"/>
        <v>};</v>
      </c>
    </row>
    <row r="37" spans="1:42" x14ac:dyDescent="0.25">
      <c r="C37" s="2" t="s">
        <v>1184</v>
      </c>
      <c r="D37" s="2" t="s">
        <v>1185</v>
      </c>
      <c r="L37">
        <v>0</v>
      </c>
      <c r="O37">
        <v>249</v>
      </c>
      <c r="Q37" t="str">
        <f t="shared" si="2"/>
        <v>[36] = {["CAT_ID"] = 249; }; -- Wildwood</v>
      </c>
      <c r="R37" s="1" t="str">
        <f t="shared" si="3"/>
        <v>[36] = {                                          ["TYPE"] = 14; ["VXP"] =    0; ["LP"] =  0; ["REP"] =    0; ["FACTION"] =  1; ["TIER"] = 0;                     ["NAME"] = { ["EN"] = "Wildwood"; }; };</v>
      </c>
      <c r="S37">
        <f t="shared" si="4"/>
        <v>36</v>
      </c>
      <c r="T37" t="str">
        <f t="shared" si="5"/>
        <v>[36] = {</v>
      </c>
      <c r="U37" t="str">
        <f t="shared" si="6"/>
        <v xml:space="preserve">                     </v>
      </c>
      <c r="V37" t="str">
        <f t="shared" si="7"/>
        <v/>
      </c>
      <c r="W37" t="str">
        <f t="shared" si="8"/>
        <v xml:space="preserve">["CAT_ID"] = 249; </v>
      </c>
      <c r="X37" s="1" t="str">
        <f t="shared" si="9"/>
        <v xml:space="preserve">                     </v>
      </c>
      <c r="Y37">
        <f>VLOOKUP(D37,Type!A$2:B$14,2,FALSE)</f>
        <v>14</v>
      </c>
      <c r="Z37" t="str">
        <f t="shared" si="10"/>
        <v xml:space="preserve">["TYPE"] = 14; </v>
      </c>
      <c r="AA37" t="str">
        <f t="shared" si="11"/>
        <v>0</v>
      </c>
      <c r="AB37" t="str">
        <f t="shared" si="12"/>
        <v xml:space="preserve">["VXP"] =    0; </v>
      </c>
      <c r="AC37" t="str">
        <f t="shared" si="13"/>
        <v>0</v>
      </c>
      <c r="AD37" t="str">
        <f t="shared" si="14"/>
        <v xml:space="preserve">["LP"] =  0; </v>
      </c>
      <c r="AE37" t="str">
        <f t="shared" si="15"/>
        <v>0</v>
      </c>
      <c r="AF37" t="str">
        <f t="shared" si="16"/>
        <v xml:space="preserve">["REP"] =    0; </v>
      </c>
      <c r="AG37">
        <f>IF(LEN(I37)&gt;0,VLOOKUP(I37,Faction!A$2:B$84,2,FALSE),1)</f>
        <v>1</v>
      </c>
      <c r="AH37" t="str">
        <f t="shared" si="17"/>
        <v xml:space="preserve">["FACTION"] =  1; </v>
      </c>
      <c r="AI37" t="str">
        <f t="shared" si="18"/>
        <v xml:space="preserve">["TIER"] = 0; </v>
      </c>
      <c r="AJ37" t="str">
        <f t="shared" si="19"/>
        <v xml:space="preserve">                    </v>
      </c>
      <c r="AK37" t="str">
        <f t="shared" si="20"/>
        <v/>
      </c>
      <c r="AL37" t="str">
        <f t="shared" si="21"/>
        <v xml:space="preserve">["NAME"] = { ["EN"] = "Wildwood"; }; </v>
      </c>
      <c r="AM37" t="str">
        <f t="shared" si="22"/>
        <v/>
      </c>
      <c r="AN37" t="str">
        <f t="shared" si="23"/>
        <v/>
      </c>
      <c r="AO37" t="str">
        <f t="shared" si="24"/>
        <v/>
      </c>
      <c r="AP37" t="str">
        <f t="shared" si="25"/>
        <v>};</v>
      </c>
    </row>
    <row r="38" spans="1:42" x14ac:dyDescent="0.25">
      <c r="A38">
        <v>1879414493</v>
      </c>
      <c r="B38">
        <v>37</v>
      </c>
      <c r="C38" t="s">
        <v>1186</v>
      </c>
      <c r="D38" t="s">
        <v>17</v>
      </c>
      <c r="E38">
        <v>4000</v>
      </c>
      <c r="F38" t="s">
        <v>1189</v>
      </c>
      <c r="J38" t="s">
        <v>1188</v>
      </c>
      <c r="K38" t="s">
        <v>1187</v>
      </c>
      <c r="L38">
        <v>0</v>
      </c>
      <c r="M38">
        <v>35</v>
      </c>
      <c r="Q38" t="str">
        <f t="shared" si="2"/>
        <v>[37] = {["ID"] = 1879414493; }; -- Deeds of the Wildwood</v>
      </c>
      <c r="R38" s="1" t="str">
        <f t="shared" si="3"/>
        <v>[37] = {["ID"] = 1879414493; ["SAVE_INDEX"] = 37; ["TYPE"] =  3; ["VXP"] = 4000; ["LP"] =  0; ["REP"] =    0; ["FACTION"] =  1; ["TIER"] = 0; ["MIN_LVL"] = "35"; ["NAME"] = { ["EN"] = "Deeds of the Wildwood"; }; ["LORE"] = { ["EN"] = "Complete many deeds in the Wildwood."; }; ["SUMMARY"] = { ["EN"] = "Complete: Explorer of the Wildwood, Quests of the Wildwood, Slayer of the Wildwood, and The League of the Wildwood"; }; ["TITLE"] = { ["EN"] = "Wild"; }; };</v>
      </c>
      <c r="S38">
        <f t="shared" si="4"/>
        <v>37</v>
      </c>
      <c r="T38" t="str">
        <f t="shared" si="5"/>
        <v>[37] = {</v>
      </c>
      <c r="U38" t="str">
        <f t="shared" si="6"/>
        <v xml:space="preserve">["ID"] = 1879414493; </v>
      </c>
      <c r="V38" t="str">
        <f t="shared" si="7"/>
        <v xml:space="preserve">["ID"] = 1879414493; </v>
      </c>
      <c r="W38" t="str">
        <f t="shared" si="8"/>
        <v/>
      </c>
      <c r="X38" s="1" t="str">
        <f t="shared" si="9"/>
        <v xml:space="preserve">["SAVE_INDEX"] = 37; </v>
      </c>
      <c r="Y38">
        <f>VLOOKUP(D38,Type!A$2:B$14,2,FALSE)</f>
        <v>3</v>
      </c>
      <c r="Z38" t="str">
        <f t="shared" si="10"/>
        <v xml:space="preserve">["TYPE"] =  3; </v>
      </c>
      <c r="AA38" t="str">
        <f t="shared" si="11"/>
        <v>4000</v>
      </c>
      <c r="AB38" t="str">
        <f t="shared" si="12"/>
        <v xml:space="preserve">["VXP"] = 4000; </v>
      </c>
      <c r="AC38" t="str">
        <f t="shared" si="13"/>
        <v>0</v>
      </c>
      <c r="AD38" t="str">
        <f t="shared" si="14"/>
        <v xml:space="preserve">["LP"] =  0; </v>
      </c>
      <c r="AE38" t="str">
        <f t="shared" si="15"/>
        <v>0</v>
      </c>
      <c r="AF38" t="str">
        <f t="shared" si="16"/>
        <v xml:space="preserve">["REP"] =    0; </v>
      </c>
      <c r="AG38">
        <f>IF(LEN(I38)&gt;0,VLOOKUP(I38,Faction!A$2:B$84,2,FALSE),1)</f>
        <v>1</v>
      </c>
      <c r="AH38" t="str">
        <f t="shared" si="17"/>
        <v xml:space="preserve">["FACTION"] =  1; </v>
      </c>
      <c r="AI38" t="str">
        <f t="shared" si="18"/>
        <v xml:space="preserve">["TIER"] = 0; </v>
      </c>
      <c r="AJ38" t="str">
        <f t="shared" si="19"/>
        <v xml:space="preserve">["MIN_LVL"] = "35"; </v>
      </c>
      <c r="AK38" t="str">
        <f t="shared" si="20"/>
        <v/>
      </c>
      <c r="AL38" t="str">
        <f t="shared" si="21"/>
        <v xml:space="preserve">["NAME"] = { ["EN"] = "Deeds of the Wildwood"; }; </v>
      </c>
      <c r="AM38" t="str">
        <f t="shared" si="22"/>
        <v xml:space="preserve">["LORE"] = { ["EN"] = "Complete many deeds in the Wildwood."; }; </v>
      </c>
      <c r="AN38" t="str">
        <f t="shared" si="23"/>
        <v xml:space="preserve">["SUMMARY"] = { ["EN"] = "Complete: Explorer of the Wildwood, Quests of the Wildwood, Slayer of the Wildwood, and The League of the Wildwood"; }; </v>
      </c>
      <c r="AO38" t="str">
        <f t="shared" si="24"/>
        <v xml:space="preserve">["TITLE"] = { ["EN"] = "Wild"; }; </v>
      </c>
      <c r="AP38" t="str">
        <f t="shared" si="25"/>
        <v>};</v>
      </c>
    </row>
    <row r="39" spans="1:42" x14ac:dyDescent="0.25">
      <c r="A39">
        <v>1879414510</v>
      </c>
      <c r="B39">
        <v>38</v>
      </c>
      <c r="C39" t="s">
        <v>1194</v>
      </c>
      <c r="D39" t="s">
        <v>17</v>
      </c>
      <c r="E39">
        <v>3000</v>
      </c>
      <c r="J39" t="s">
        <v>1196</v>
      </c>
      <c r="K39" t="s">
        <v>1195</v>
      </c>
      <c r="L39">
        <v>1</v>
      </c>
      <c r="M39">
        <v>35</v>
      </c>
      <c r="Q39" t="str">
        <f t="shared" si="2"/>
        <v>[38] = {["ID"] = 1879414510; }; -- Explorer of the Wildwood</v>
      </c>
      <c r="R39" s="1" t="str">
        <f t="shared" si="3"/>
        <v>[38] = {["ID"] = 1879414510; ["SAVE_INDEX"] = 38; ["TYPE"] =  3; ["VXP"] = 3000; ["LP"] =  0; ["REP"] =    0; ["FACTION"] =  1; ["TIER"] = 1; ["MIN_LVL"] = "35"; ["NAME"] = { ["EN"] = "Explorer of the Wildwood"; }; ["LORE"] = { ["EN"] = "Explore much of the Wildwood."; }; ["SUMMARY"] = { ["EN"] = "Complete: Sites of the Wildwood, Flowers of the Wildwood"; }; };</v>
      </c>
      <c r="S39">
        <f t="shared" si="4"/>
        <v>38</v>
      </c>
      <c r="T39" t="str">
        <f t="shared" si="5"/>
        <v>[38] = {</v>
      </c>
      <c r="U39" t="str">
        <f t="shared" si="6"/>
        <v xml:space="preserve">["ID"] = 1879414510; </v>
      </c>
      <c r="V39" t="str">
        <f t="shared" si="7"/>
        <v xml:space="preserve">["ID"] = 1879414510; </v>
      </c>
      <c r="W39" t="str">
        <f t="shared" si="8"/>
        <v/>
      </c>
      <c r="X39" s="1" t="str">
        <f t="shared" si="9"/>
        <v xml:space="preserve">["SAVE_INDEX"] = 38; </v>
      </c>
      <c r="Y39">
        <f>VLOOKUP(D39,Type!A$2:B$14,2,FALSE)</f>
        <v>3</v>
      </c>
      <c r="Z39" t="str">
        <f t="shared" si="10"/>
        <v xml:space="preserve">["TYPE"] =  3; </v>
      </c>
      <c r="AA39" t="str">
        <f t="shared" si="11"/>
        <v>3000</v>
      </c>
      <c r="AB39" t="str">
        <f t="shared" si="12"/>
        <v xml:space="preserve">["VXP"] = 3000; </v>
      </c>
      <c r="AC39" t="str">
        <f t="shared" si="13"/>
        <v>0</v>
      </c>
      <c r="AD39" t="str">
        <f t="shared" si="14"/>
        <v xml:space="preserve">["LP"] =  0; </v>
      </c>
      <c r="AE39" t="str">
        <f t="shared" si="15"/>
        <v>0</v>
      </c>
      <c r="AF39" t="str">
        <f t="shared" si="16"/>
        <v xml:space="preserve">["REP"] =    0; </v>
      </c>
      <c r="AG39">
        <f>IF(LEN(I39)&gt;0,VLOOKUP(I39,Faction!A$2:B$84,2,FALSE),1)</f>
        <v>1</v>
      </c>
      <c r="AH39" t="str">
        <f t="shared" si="17"/>
        <v xml:space="preserve">["FACTION"] =  1; </v>
      </c>
      <c r="AI39" t="str">
        <f t="shared" si="18"/>
        <v xml:space="preserve">["TIER"] = 1; </v>
      </c>
      <c r="AJ39" t="str">
        <f t="shared" si="19"/>
        <v xml:space="preserve">["MIN_LVL"] = "35"; </v>
      </c>
      <c r="AK39" t="str">
        <f t="shared" si="20"/>
        <v/>
      </c>
      <c r="AL39" t="str">
        <f t="shared" si="21"/>
        <v xml:space="preserve">["NAME"] = { ["EN"] = "Explorer of the Wildwood"; }; </v>
      </c>
      <c r="AM39" t="str">
        <f t="shared" si="22"/>
        <v xml:space="preserve">["LORE"] = { ["EN"] = "Explore much of the Wildwood."; }; </v>
      </c>
      <c r="AN39" t="str">
        <f t="shared" si="23"/>
        <v xml:space="preserve">["SUMMARY"] = { ["EN"] = "Complete: Sites of the Wildwood, Flowers of the Wildwood"; }; </v>
      </c>
      <c r="AO39" t="str">
        <f t="shared" si="24"/>
        <v/>
      </c>
      <c r="AP39" t="str">
        <f t="shared" si="25"/>
        <v>};</v>
      </c>
    </row>
    <row r="40" spans="1:42" x14ac:dyDescent="0.25">
      <c r="A40">
        <v>1879414505</v>
      </c>
      <c r="B40">
        <v>39</v>
      </c>
      <c r="C40" t="s">
        <v>1197</v>
      </c>
      <c r="D40" t="s">
        <v>17</v>
      </c>
      <c r="E40">
        <v>1000</v>
      </c>
      <c r="F40" t="s">
        <v>1198</v>
      </c>
      <c r="G40">
        <v>5</v>
      </c>
      <c r="J40" t="s">
        <v>1200</v>
      </c>
      <c r="K40" t="s">
        <v>1199</v>
      </c>
      <c r="L40">
        <v>2</v>
      </c>
      <c r="M40">
        <v>35</v>
      </c>
      <c r="Q40" t="str">
        <f t="shared" si="2"/>
        <v>[39] = {["ID"] = 1879414505; }; -- Sites of the Wildwood</v>
      </c>
      <c r="R40" s="1" t="str">
        <f t="shared" si="3"/>
        <v>[39] = {["ID"] = 1879414505; ["SAVE_INDEX"] = 39; ["TYPE"] =  3; ["VXP"] = 1000; ["LP"] =  5; ["REP"] =    0; ["FACTION"] =  1; ["TIER"] = 2; ["MIN_LVL"] = "35"; ["NAME"] = { ["EN"] = "Sites of the Wildwood"; }; ["LORE"] = { ["EN"] = "Explore the many interesting locations to be found within the Wildwood."; }; ["SUMMARY"] = { ["EN"] = "Find Trader's Wharf, Writhenset, East-delf, West-delf, Marl's Crossing, Hunter's Ledge, Helva's Edge, Blomley Sward, The Old Bluff-house, Overwine Hall, Norwarden, Sutwarden, Cotfast, and Gnawbone Pit."; }; ["TITLE"] = { ["EN"] = "Scout of the Forest"; }; };</v>
      </c>
      <c r="S40">
        <f t="shared" si="4"/>
        <v>39</v>
      </c>
      <c r="T40" t="str">
        <f t="shared" si="5"/>
        <v>[39] = {</v>
      </c>
      <c r="U40" t="str">
        <f t="shared" si="6"/>
        <v xml:space="preserve">["ID"] = 1879414505; </v>
      </c>
      <c r="V40" t="str">
        <f t="shared" si="7"/>
        <v xml:space="preserve">["ID"] = 1879414505; </v>
      </c>
      <c r="W40" t="str">
        <f t="shared" si="8"/>
        <v/>
      </c>
      <c r="X40" s="1" t="str">
        <f t="shared" si="9"/>
        <v xml:space="preserve">["SAVE_INDEX"] = 39; </v>
      </c>
      <c r="Y40">
        <f>VLOOKUP(D40,Type!A$2:B$14,2,FALSE)</f>
        <v>3</v>
      </c>
      <c r="Z40" t="str">
        <f t="shared" si="10"/>
        <v xml:space="preserve">["TYPE"] =  3; </v>
      </c>
      <c r="AA40" t="str">
        <f t="shared" si="11"/>
        <v>1000</v>
      </c>
      <c r="AB40" t="str">
        <f t="shared" si="12"/>
        <v xml:space="preserve">["VXP"] = 1000; </v>
      </c>
      <c r="AC40" t="str">
        <f t="shared" si="13"/>
        <v>5</v>
      </c>
      <c r="AD40" t="str">
        <f t="shared" si="14"/>
        <v xml:space="preserve">["LP"] =  5; </v>
      </c>
      <c r="AE40" t="str">
        <f t="shared" si="15"/>
        <v>0</v>
      </c>
      <c r="AF40" t="str">
        <f t="shared" si="16"/>
        <v xml:space="preserve">["REP"] =    0; </v>
      </c>
      <c r="AG40">
        <f>IF(LEN(I40)&gt;0,VLOOKUP(I40,Faction!A$2:B$84,2,FALSE),1)</f>
        <v>1</v>
      </c>
      <c r="AH40" t="str">
        <f t="shared" si="17"/>
        <v xml:space="preserve">["FACTION"] =  1; </v>
      </c>
      <c r="AI40" t="str">
        <f t="shared" si="18"/>
        <v xml:space="preserve">["TIER"] = 2; </v>
      </c>
      <c r="AJ40" t="str">
        <f t="shared" si="19"/>
        <v xml:space="preserve">["MIN_LVL"] = "35"; </v>
      </c>
      <c r="AK40" t="str">
        <f t="shared" si="20"/>
        <v/>
      </c>
      <c r="AL40" t="str">
        <f t="shared" si="21"/>
        <v xml:space="preserve">["NAME"] = { ["EN"] = "Sites of the Wildwood"; }; </v>
      </c>
      <c r="AM40" t="str">
        <f t="shared" si="22"/>
        <v xml:space="preserve">["LORE"] = { ["EN"] = "Explore the many interesting locations to be found within the Wildwood."; }; </v>
      </c>
      <c r="AN40" t="str">
        <f t="shared" si="23"/>
        <v xml:space="preserve">["SUMMARY"] = { ["EN"] = "Find Trader's Wharf, Writhenset, East-delf, West-delf, Marl's Crossing, Hunter's Ledge, Helva's Edge, Blomley Sward, The Old Bluff-house, Overwine Hall, Norwarden, Sutwarden, Cotfast, and Gnawbone Pit."; }; </v>
      </c>
      <c r="AO40" t="str">
        <f t="shared" si="24"/>
        <v xml:space="preserve">["TITLE"] = { ["EN"] = "Scout of the Forest"; }; </v>
      </c>
      <c r="AP40" t="str">
        <f t="shared" si="25"/>
        <v>};</v>
      </c>
    </row>
    <row r="41" spans="1:42" x14ac:dyDescent="0.25">
      <c r="A41">
        <v>1879414498</v>
      </c>
      <c r="B41">
        <v>40</v>
      </c>
      <c r="C41" t="s">
        <v>1201</v>
      </c>
      <c r="D41" t="s">
        <v>17</v>
      </c>
      <c r="E41">
        <v>2000</v>
      </c>
      <c r="F41" t="s">
        <v>1203</v>
      </c>
      <c r="G41">
        <v>5</v>
      </c>
      <c r="J41" t="s">
        <v>1202</v>
      </c>
      <c r="K41" t="s">
        <v>1252</v>
      </c>
      <c r="L41">
        <v>2</v>
      </c>
      <c r="M41">
        <v>35</v>
      </c>
      <c r="Q41" t="str">
        <f t="shared" si="2"/>
        <v>[40] = {["ID"] = 1879414498; }; -- Flowers of the Wildwood</v>
      </c>
      <c r="R41" s="1" t="str">
        <f t="shared" si="3"/>
        <v>[40] = {["ID"] = 1879414498; ["SAVE_INDEX"] = 40; ["TYPE"] =  3; ["VXP"] = 2000; ["LP"] =  5; ["REP"] =    0; ["FACTION"] =  1; ["TIER"] = 2; ["MIN_LVL"] = "35"; ["NAME"] = { ["EN"] = "Flowers of the Wildwood"; }; ["LORE"] = { ["EN"] = "Find the many interesting varieties of flowers within the Wildwood."; }; ["SUMMARY"] = { ["EN"] = "Find Eyebright, Ragged Robin, Teasel, Speedwell, Shepherd's Purse, Wood Spurge, Yellow-rattle, and Knotted Thistle"; }; ["TITLE"] = { ["EN"] = "Smeller of Flowers"; }; };</v>
      </c>
      <c r="S41">
        <f t="shared" si="4"/>
        <v>40</v>
      </c>
      <c r="T41" t="str">
        <f t="shared" si="5"/>
        <v>[40] = {</v>
      </c>
      <c r="U41" t="str">
        <f t="shared" si="6"/>
        <v xml:space="preserve">["ID"] = 1879414498; </v>
      </c>
      <c r="V41" t="str">
        <f t="shared" si="7"/>
        <v xml:space="preserve">["ID"] = 1879414498; </v>
      </c>
      <c r="W41" t="str">
        <f t="shared" si="8"/>
        <v/>
      </c>
      <c r="X41" s="1" t="str">
        <f t="shared" si="9"/>
        <v xml:space="preserve">["SAVE_INDEX"] = 40; </v>
      </c>
      <c r="Y41">
        <f>VLOOKUP(D41,Type!A$2:B$14,2,FALSE)</f>
        <v>3</v>
      </c>
      <c r="Z41" t="str">
        <f t="shared" si="10"/>
        <v xml:space="preserve">["TYPE"] =  3; </v>
      </c>
      <c r="AA41" t="str">
        <f t="shared" si="11"/>
        <v>2000</v>
      </c>
      <c r="AB41" t="str">
        <f t="shared" si="12"/>
        <v xml:space="preserve">["VXP"] = 2000; </v>
      </c>
      <c r="AC41" t="str">
        <f t="shared" si="13"/>
        <v>5</v>
      </c>
      <c r="AD41" t="str">
        <f t="shared" si="14"/>
        <v xml:space="preserve">["LP"] =  5; </v>
      </c>
      <c r="AE41" t="str">
        <f t="shared" si="15"/>
        <v>0</v>
      </c>
      <c r="AF41" t="str">
        <f t="shared" si="16"/>
        <v xml:space="preserve">["REP"] =    0; </v>
      </c>
      <c r="AG41">
        <f>IF(LEN(I41)&gt;0,VLOOKUP(I41,Faction!A$2:B$84,2,FALSE),1)</f>
        <v>1</v>
      </c>
      <c r="AH41" t="str">
        <f t="shared" si="17"/>
        <v xml:space="preserve">["FACTION"] =  1; </v>
      </c>
      <c r="AI41" t="str">
        <f t="shared" si="18"/>
        <v xml:space="preserve">["TIER"] = 2; </v>
      </c>
      <c r="AJ41" t="str">
        <f t="shared" si="19"/>
        <v xml:space="preserve">["MIN_LVL"] = "35"; </v>
      </c>
      <c r="AK41" t="str">
        <f t="shared" si="20"/>
        <v/>
      </c>
      <c r="AL41" t="str">
        <f t="shared" si="21"/>
        <v xml:space="preserve">["NAME"] = { ["EN"] = "Flowers of the Wildwood"; }; </v>
      </c>
      <c r="AM41" t="str">
        <f t="shared" si="22"/>
        <v xml:space="preserve">["LORE"] = { ["EN"] = "Find the many interesting varieties of flowers within the Wildwood."; }; </v>
      </c>
      <c r="AN41" t="str">
        <f t="shared" si="23"/>
        <v xml:space="preserve">["SUMMARY"] = { ["EN"] = "Find Eyebright, Ragged Robin, Teasel, Speedwell, Shepherd's Purse, Wood Spurge, Yellow-rattle, and Knotted Thistle"; }; </v>
      </c>
      <c r="AO41" t="str">
        <f t="shared" si="24"/>
        <v xml:space="preserve">["TITLE"] = { ["EN"] = "Smeller of Flowers"; }; </v>
      </c>
      <c r="AP41" t="str">
        <f t="shared" si="25"/>
        <v>};</v>
      </c>
    </row>
    <row r="42" spans="1:42" x14ac:dyDescent="0.25">
      <c r="A42">
        <v>1879414502</v>
      </c>
      <c r="B42">
        <v>41</v>
      </c>
      <c r="C42" t="s">
        <v>1237</v>
      </c>
      <c r="D42" t="s">
        <v>69</v>
      </c>
      <c r="E42">
        <v>3000</v>
      </c>
      <c r="J42" t="s">
        <v>1238</v>
      </c>
      <c r="K42" t="s">
        <v>1205</v>
      </c>
      <c r="L42">
        <v>1</v>
      </c>
      <c r="M42">
        <v>35</v>
      </c>
      <c r="Q42" t="str">
        <f t="shared" si="2"/>
        <v>[41] = {["ID"] = 1879414502; }; -- Quests of the Wildwood</v>
      </c>
      <c r="R42" s="1" t="str">
        <f t="shared" si="3"/>
        <v>[41] = {["ID"] = 1879414502; ["SAVE_INDEX"] = 41; ["TYPE"] =  6; ["VXP"] = 3000; ["LP"] =  0; ["REP"] =    0; ["FACTION"] =  1; ["TIER"] = 1; ["MIN_LVL"] = "35"; ["NAME"] = { ["EN"] = "Quests of the Wildwood"; }; ["LORE"] = { ["EN"] = "Complete many quests in the Wildwood."; }; ["SUMMARY"] = { ["EN"] = "Complete: Quests in the Wildwood, The League of the Axe, The Woodcutter's Brotherhood, and Missions: The Wildwood"; }; };</v>
      </c>
      <c r="S42">
        <f t="shared" si="4"/>
        <v>41</v>
      </c>
      <c r="T42" t="str">
        <f t="shared" si="5"/>
        <v>[41] = {</v>
      </c>
      <c r="U42" t="str">
        <f t="shared" si="6"/>
        <v xml:space="preserve">["ID"] = 1879414502; </v>
      </c>
      <c r="V42" t="str">
        <f t="shared" si="7"/>
        <v xml:space="preserve">["ID"] = 1879414502; </v>
      </c>
      <c r="W42" t="str">
        <f t="shared" si="8"/>
        <v/>
      </c>
      <c r="X42" s="1" t="str">
        <f t="shared" si="9"/>
        <v xml:space="preserve">["SAVE_INDEX"] = 41; </v>
      </c>
      <c r="Y42">
        <f>VLOOKUP(D42,Type!A$2:B$14,2,FALSE)</f>
        <v>6</v>
      </c>
      <c r="Z42" t="str">
        <f t="shared" si="10"/>
        <v xml:space="preserve">["TYPE"] =  6; </v>
      </c>
      <c r="AA42" t="str">
        <f t="shared" si="11"/>
        <v>3000</v>
      </c>
      <c r="AB42" t="str">
        <f t="shared" si="12"/>
        <v xml:space="preserve">["VXP"] = 3000; </v>
      </c>
      <c r="AC42" t="str">
        <f t="shared" si="13"/>
        <v>0</v>
      </c>
      <c r="AD42" t="str">
        <f t="shared" si="14"/>
        <v xml:space="preserve">["LP"] =  0; </v>
      </c>
      <c r="AE42" t="str">
        <f t="shared" si="15"/>
        <v>0</v>
      </c>
      <c r="AF42" t="str">
        <f t="shared" si="16"/>
        <v xml:space="preserve">["REP"] =    0; </v>
      </c>
      <c r="AG42">
        <f>IF(LEN(I42)&gt;0,VLOOKUP(I42,Faction!A$2:B$84,2,FALSE),1)</f>
        <v>1</v>
      </c>
      <c r="AH42" t="str">
        <f t="shared" si="17"/>
        <v xml:space="preserve">["FACTION"] =  1; </v>
      </c>
      <c r="AI42" t="str">
        <f t="shared" si="18"/>
        <v xml:space="preserve">["TIER"] = 1; </v>
      </c>
      <c r="AJ42" t="str">
        <f t="shared" si="19"/>
        <v xml:space="preserve">["MIN_LVL"] = "35"; </v>
      </c>
      <c r="AK42" t="str">
        <f t="shared" si="20"/>
        <v/>
      </c>
      <c r="AL42" t="str">
        <f t="shared" si="21"/>
        <v xml:space="preserve">["NAME"] = { ["EN"] = "Quests of the Wildwood"; }; </v>
      </c>
      <c r="AM42" t="str">
        <f t="shared" si="22"/>
        <v xml:space="preserve">["LORE"] = { ["EN"] = "Complete many quests in the Wildwood."; }; </v>
      </c>
      <c r="AN42" t="str">
        <f t="shared" si="23"/>
        <v xml:space="preserve">["SUMMARY"] = { ["EN"] = "Complete: Quests in the Wildwood, The League of the Axe, The Woodcutter's Brotherhood, and Missions: The Wildwood"; }; </v>
      </c>
      <c r="AO42" t="str">
        <f t="shared" si="24"/>
        <v/>
      </c>
      <c r="AP42" t="str">
        <f t="shared" si="25"/>
        <v>};</v>
      </c>
    </row>
    <row r="43" spans="1:42" x14ac:dyDescent="0.25">
      <c r="A43">
        <v>1879414500</v>
      </c>
      <c r="B43">
        <v>42</v>
      </c>
      <c r="C43" t="s">
        <v>1204</v>
      </c>
      <c r="D43" t="s">
        <v>69</v>
      </c>
      <c r="E43">
        <v>2000</v>
      </c>
      <c r="F43" t="s">
        <v>1584</v>
      </c>
      <c r="J43" t="s">
        <v>1206</v>
      </c>
      <c r="K43" t="s">
        <v>1205</v>
      </c>
      <c r="L43">
        <v>2</v>
      </c>
      <c r="M43">
        <v>35</v>
      </c>
      <c r="Q43" t="str">
        <f t="shared" si="2"/>
        <v>[42] = {["ID"] = 1879414500; }; -- Quests in the Wildwood</v>
      </c>
      <c r="R43" s="1" t="str">
        <f t="shared" si="3"/>
        <v>[42] = {["ID"] = 1879414500; ["SAVE_INDEX"] = 42; ["TYPE"] =  6; ["VXP"] = 2000; ["LP"] =  0; ["REP"] =    0; ["FACTION"] =  1; ["TIER"] = 2; ["MIN_LVL"] = "35"; ["NAME"] = { ["EN"] = "Quests in the Wildwood"; }; ["LORE"] = { ["EN"] = "Complete many quests in the Wildwood."; }; ["SUMMARY"] = { ["EN"] = "Complete 30 quests in the Wildwood"; }; ["TITLE"] = { ["EN"] = "of the Wildwood"; }; };</v>
      </c>
      <c r="S43">
        <f t="shared" si="4"/>
        <v>42</v>
      </c>
      <c r="T43" t="str">
        <f t="shared" si="5"/>
        <v>[42] = {</v>
      </c>
      <c r="U43" t="str">
        <f t="shared" si="6"/>
        <v xml:space="preserve">["ID"] = 1879414500; </v>
      </c>
      <c r="V43" t="str">
        <f t="shared" si="7"/>
        <v xml:space="preserve">["ID"] = 1879414500; </v>
      </c>
      <c r="W43" t="str">
        <f t="shared" si="8"/>
        <v/>
      </c>
      <c r="X43" s="1" t="str">
        <f t="shared" si="9"/>
        <v xml:space="preserve">["SAVE_INDEX"] = 42; </v>
      </c>
      <c r="Y43">
        <f>VLOOKUP(D43,Type!A$2:B$14,2,FALSE)</f>
        <v>6</v>
      </c>
      <c r="Z43" t="str">
        <f t="shared" si="10"/>
        <v xml:space="preserve">["TYPE"] =  6; </v>
      </c>
      <c r="AA43" t="str">
        <f t="shared" si="11"/>
        <v>2000</v>
      </c>
      <c r="AB43" t="str">
        <f t="shared" si="12"/>
        <v xml:space="preserve">["VXP"] = 2000; </v>
      </c>
      <c r="AC43" t="str">
        <f t="shared" si="13"/>
        <v>0</v>
      </c>
      <c r="AD43" t="str">
        <f t="shared" si="14"/>
        <v xml:space="preserve">["LP"] =  0; </v>
      </c>
      <c r="AE43" t="str">
        <f t="shared" si="15"/>
        <v>0</v>
      </c>
      <c r="AF43" t="str">
        <f t="shared" si="16"/>
        <v xml:space="preserve">["REP"] =    0; </v>
      </c>
      <c r="AG43">
        <f>IF(LEN(I43)&gt;0,VLOOKUP(I43,Faction!A$2:B$84,2,FALSE),1)</f>
        <v>1</v>
      </c>
      <c r="AH43" t="str">
        <f t="shared" si="17"/>
        <v xml:space="preserve">["FACTION"] =  1; </v>
      </c>
      <c r="AI43" t="str">
        <f t="shared" si="18"/>
        <v xml:space="preserve">["TIER"] = 2; </v>
      </c>
      <c r="AJ43" t="str">
        <f t="shared" si="19"/>
        <v xml:space="preserve">["MIN_LVL"] = "35"; </v>
      </c>
      <c r="AK43" t="str">
        <f t="shared" si="20"/>
        <v/>
      </c>
      <c r="AL43" t="str">
        <f t="shared" si="21"/>
        <v xml:space="preserve">["NAME"] = { ["EN"] = "Quests in the Wildwood"; }; </v>
      </c>
      <c r="AM43" t="str">
        <f t="shared" si="22"/>
        <v xml:space="preserve">["LORE"] = { ["EN"] = "Complete many quests in the Wildwood."; }; </v>
      </c>
      <c r="AN43" t="str">
        <f t="shared" si="23"/>
        <v xml:space="preserve">["SUMMARY"] = { ["EN"] = "Complete 30 quests in the Wildwood"; }; </v>
      </c>
      <c r="AO43" t="str">
        <f t="shared" si="24"/>
        <v xml:space="preserve">["TITLE"] = { ["EN"] = "of the Wildwood"; }; </v>
      </c>
      <c r="AP43" t="str">
        <f t="shared" si="25"/>
        <v>};</v>
      </c>
    </row>
    <row r="44" spans="1:42" x14ac:dyDescent="0.25">
      <c r="A44">
        <v>1879414497</v>
      </c>
      <c r="B44">
        <v>43</v>
      </c>
      <c r="C44" t="s">
        <v>1239</v>
      </c>
      <c r="D44" t="s">
        <v>69</v>
      </c>
      <c r="E44">
        <v>2000</v>
      </c>
      <c r="F44" t="s">
        <v>1243</v>
      </c>
      <c r="H44">
        <v>700</v>
      </c>
      <c r="I44" t="s">
        <v>1239</v>
      </c>
      <c r="J44" t="s">
        <v>1242</v>
      </c>
      <c r="K44" t="s">
        <v>1241</v>
      </c>
      <c r="L44">
        <v>2</v>
      </c>
      <c r="M44">
        <v>35</v>
      </c>
      <c r="Q44" t="str">
        <f t="shared" si="2"/>
        <v>[43] = {["ID"] = 1879414497; }; -- The League of the Axe</v>
      </c>
      <c r="R44" s="1" t="str">
        <f t="shared" si="3"/>
        <v>[43] = {["ID"] = 1879414497; ["SAVE_INDEX"] = 43; ["TYPE"] =  6; ["VXP"] = 2000; ["LP"] =  0; ["REP"] =  700; ["FACTION"] = 79; ["TIER"] = 2; ["MIN_LVL"] = "35"; ["NAME"] = { ["EN"] = "The League of the Axe"; }; ["LORE"] = { ["EN"] = "Complete many quests for the League of the Axe."; }; ["SUMMARY"] = { ["EN"] = "Complete 15 quests for the League of the Axe"; }; ["TITLE"] = { ["EN"] = "the Trapper"; }; };</v>
      </c>
      <c r="S44">
        <f t="shared" si="4"/>
        <v>43</v>
      </c>
      <c r="T44" t="str">
        <f t="shared" si="5"/>
        <v>[43] = {</v>
      </c>
      <c r="U44" t="str">
        <f t="shared" si="6"/>
        <v xml:space="preserve">["ID"] = 1879414497; </v>
      </c>
      <c r="V44" t="str">
        <f t="shared" si="7"/>
        <v xml:space="preserve">["ID"] = 1879414497; </v>
      </c>
      <c r="W44" t="str">
        <f t="shared" si="8"/>
        <v/>
      </c>
      <c r="X44" s="1" t="str">
        <f t="shared" si="9"/>
        <v xml:space="preserve">["SAVE_INDEX"] = 43; </v>
      </c>
      <c r="Y44">
        <f>VLOOKUP(D44,Type!A$2:B$14,2,FALSE)</f>
        <v>6</v>
      </c>
      <c r="Z44" t="str">
        <f t="shared" si="10"/>
        <v xml:space="preserve">["TYPE"] =  6; </v>
      </c>
      <c r="AA44" t="str">
        <f t="shared" si="11"/>
        <v>2000</v>
      </c>
      <c r="AB44" t="str">
        <f t="shared" si="12"/>
        <v xml:space="preserve">["VXP"] = 2000; </v>
      </c>
      <c r="AC44" t="str">
        <f t="shared" si="13"/>
        <v>0</v>
      </c>
      <c r="AD44" t="str">
        <f t="shared" si="14"/>
        <v xml:space="preserve">["LP"] =  0; </v>
      </c>
      <c r="AE44" t="str">
        <f t="shared" si="15"/>
        <v>700</v>
      </c>
      <c r="AF44" t="str">
        <f t="shared" si="16"/>
        <v xml:space="preserve">["REP"] =  700; </v>
      </c>
      <c r="AG44">
        <f>IF(LEN(I44)&gt;0,VLOOKUP(I44,Faction!A$2:B$84,2,FALSE),1)</f>
        <v>79</v>
      </c>
      <c r="AH44" t="str">
        <f t="shared" si="17"/>
        <v xml:space="preserve">["FACTION"] = 79; </v>
      </c>
      <c r="AI44" t="str">
        <f t="shared" si="18"/>
        <v xml:space="preserve">["TIER"] = 2; </v>
      </c>
      <c r="AJ44" t="str">
        <f t="shared" si="19"/>
        <v xml:space="preserve">["MIN_LVL"] = "35"; </v>
      </c>
      <c r="AK44" t="str">
        <f t="shared" si="20"/>
        <v/>
      </c>
      <c r="AL44" t="str">
        <f t="shared" si="21"/>
        <v xml:space="preserve">["NAME"] = { ["EN"] = "The League of the Axe"; }; </v>
      </c>
      <c r="AM44" t="str">
        <f t="shared" si="22"/>
        <v xml:space="preserve">["LORE"] = { ["EN"] = "Complete many quests for the League of the Axe."; }; </v>
      </c>
      <c r="AN44" t="str">
        <f t="shared" si="23"/>
        <v xml:space="preserve">["SUMMARY"] = { ["EN"] = "Complete 15 quests for the League of the Axe"; }; </v>
      </c>
      <c r="AO44" t="str">
        <f t="shared" si="24"/>
        <v xml:space="preserve">["TITLE"] = { ["EN"] = "the Trapper"; }; </v>
      </c>
      <c r="AP44" t="str">
        <f t="shared" si="25"/>
        <v>};</v>
      </c>
    </row>
    <row r="45" spans="1:42" x14ac:dyDescent="0.25">
      <c r="A45">
        <v>1879414513</v>
      </c>
      <c r="B45">
        <v>44</v>
      </c>
      <c r="C45" t="s">
        <v>1240</v>
      </c>
      <c r="D45" t="s">
        <v>69</v>
      </c>
      <c r="E45">
        <v>2000</v>
      </c>
      <c r="F45" t="s">
        <v>1249</v>
      </c>
      <c r="H45">
        <v>700</v>
      </c>
      <c r="I45" t="s">
        <v>1250</v>
      </c>
      <c r="J45" t="s">
        <v>1248</v>
      </c>
      <c r="K45" t="s">
        <v>1247</v>
      </c>
      <c r="L45">
        <v>2</v>
      </c>
      <c r="M45">
        <v>35</v>
      </c>
      <c r="Q45" t="str">
        <f t="shared" si="2"/>
        <v>[44] = {["ID"] = 1879414513; }; -- The Woodcutter's Brotherhood</v>
      </c>
      <c r="R45" s="1" t="str">
        <f t="shared" si="3"/>
        <v>[44] = {["ID"] = 1879414513; ["SAVE_INDEX"] = 44; ["TYPE"] =  6; ["VXP"] = 2000; ["LP"] =  0; ["REP"] =  700; ["FACTION"] = 80; ["TIER"] = 2; ["MIN_LVL"] = "35"; ["NAME"] = { ["EN"] = "The Woodcutter's Brotherhood"; }; ["LORE"] = { ["EN"] = "Complete many quests for the Woodcutter's Brotherhood."; }; ["SUMMARY"] = { ["EN"] = "Complete 15 quests for the Woodcutter's Brotherhood"; }; ["TITLE"] = { ["EN"] = "the Builder"; }; };</v>
      </c>
      <c r="S45">
        <f t="shared" si="4"/>
        <v>44</v>
      </c>
      <c r="T45" t="str">
        <f t="shared" si="5"/>
        <v>[44] = {</v>
      </c>
      <c r="U45" t="str">
        <f t="shared" si="6"/>
        <v xml:space="preserve">["ID"] = 1879414513; </v>
      </c>
      <c r="V45" t="str">
        <f t="shared" si="7"/>
        <v xml:space="preserve">["ID"] = 1879414513; </v>
      </c>
      <c r="W45" t="str">
        <f t="shared" si="8"/>
        <v/>
      </c>
      <c r="X45" s="1" t="str">
        <f t="shared" si="9"/>
        <v xml:space="preserve">["SAVE_INDEX"] = 44; </v>
      </c>
      <c r="Y45">
        <f>VLOOKUP(D45,Type!A$2:B$14,2,FALSE)</f>
        <v>6</v>
      </c>
      <c r="Z45" t="str">
        <f t="shared" si="10"/>
        <v xml:space="preserve">["TYPE"] =  6; </v>
      </c>
      <c r="AA45" t="str">
        <f t="shared" si="11"/>
        <v>2000</v>
      </c>
      <c r="AB45" t="str">
        <f t="shared" si="12"/>
        <v xml:space="preserve">["VXP"] = 2000; </v>
      </c>
      <c r="AC45" t="str">
        <f t="shared" si="13"/>
        <v>0</v>
      </c>
      <c r="AD45" t="str">
        <f t="shared" si="14"/>
        <v xml:space="preserve">["LP"] =  0; </v>
      </c>
      <c r="AE45" t="str">
        <f t="shared" si="15"/>
        <v>700</v>
      </c>
      <c r="AF45" t="str">
        <f t="shared" si="16"/>
        <v xml:space="preserve">["REP"] =  700; </v>
      </c>
      <c r="AG45">
        <f>IF(LEN(I45)&gt;0,VLOOKUP(I45,Faction!A$2:B$84,2,FALSE),1)</f>
        <v>80</v>
      </c>
      <c r="AH45" t="str">
        <f t="shared" si="17"/>
        <v xml:space="preserve">["FACTION"] = 80; </v>
      </c>
      <c r="AI45" t="str">
        <f t="shared" si="18"/>
        <v xml:space="preserve">["TIER"] = 2; </v>
      </c>
      <c r="AJ45" t="str">
        <f t="shared" si="19"/>
        <v xml:space="preserve">["MIN_LVL"] = "35"; </v>
      </c>
      <c r="AK45" t="str">
        <f t="shared" si="20"/>
        <v/>
      </c>
      <c r="AL45" t="str">
        <f t="shared" si="21"/>
        <v xml:space="preserve">["NAME"] = { ["EN"] = "The Woodcutter's Brotherhood"; }; </v>
      </c>
      <c r="AM45" t="str">
        <f t="shared" si="22"/>
        <v xml:space="preserve">["LORE"] = { ["EN"] = "Complete many quests for the Woodcutter's Brotherhood."; }; </v>
      </c>
      <c r="AN45" t="str">
        <f t="shared" si="23"/>
        <v xml:space="preserve">["SUMMARY"] = { ["EN"] = "Complete 15 quests for the Woodcutter's Brotherhood"; }; </v>
      </c>
      <c r="AO45" t="str">
        <f t="shared" si="24"/>
        <v xml:space="preserve">["TITLE"] = { ["EN"] = "the Builder"; }; </v>
      </c>
      <c r="AP45" t="str">
        <f t="shared" si="25"/>
        <v>};</v>
      </c>
    </row>
    <row r="46" spans="1:42" x14ac:dyDescent="0.25">
      <c r="A46">
        <v>1879414494</v>
      </c>
      <c r="B46">
        <v>45</v>
      </c>
      <c r="C46" t="s">
        <v>1190</v>
      </c>
      <c r="D46" t="s">
        <v>69</v>
      </c>
      <c r="E46">
        <v>2000</v>
      </c>
      <c r="F46" t="s">
        <v>1193</v>
      </c>
      <c r="J46" t="s">
        <v>1192</v>
      </c>
      <c r="K46" t="s">
        <v>1191</v>
      </c>
      <c r="L46">
        <v>2</v>
      </c>
      <c r="M46">
        <v>10</v>
      </c>
      <c r="Q46" t="str">
        <f t="shared" si="2"/>
        <v>[45] = {["ID"] = 1879414494; }; -- Missions: The Wildwood</v>
      </c>
      <c r="R46" s="1" t="str">
        <f t="shared" si="3"/>
        <v>[45] = {["ID"] = 1879414494; ["SAVE_INDEX"] = 45; ["TYPE"] =  6; ["VXP"] = 2000; ["LP"] =  0; ["REP"] =    0; ["FACTION"] =  1; ["TIER"] = 2; ["MIN_LVL"] = "10"; ["NAME"] = { ["EN"] = "Missions: The Wildwood"; }; ["LORE"] = { ["EN"] = "Aid the League of the Axe and the Woodcutter's Brotherhood and complete every mission in the Wildwood."; }; ["SUMMARY"] = { ["EN"] = "Complete 'Mission: Attack on Cotfast', 'Mission: Locked Down', 'Mission: A Looming Collapse', 'Mission: Brooding in the Depths', 'Mission: Invaders on the Delf', 'Mission: The Menace of Sutwarden', 'Mission: Trouble on the Brandywine', 'Mission: The Trestlebridge Ambush', 'Mission: Assault on Trestlebridge', and 'Mission: Svalfang's Stand'."; }; ["TITLE"] = { ["EN"] = "Defender of the Wildwood"; }; };</v>
      </c>
      <c r="S46">
        <f t="shared" si="4"/>
        <v>45</v>
      </c>
      <c r="T46" t="str">
        <f t="shared" si="5"/>
        <v>[45] = {</v>
      </c>
      <c r="U46" t="str">
        <f t="shared" si="6"/>
        <v xml:space="preserve">["ID"] = 1879414494; </v>
      </c>
      <c r="V46" t="str">
        <f t="shared" si="7"/>
        <v xml:space="preserve">["ID"] = 1879414494; </v>
      </c>
      <c r="W46" t="str">
        <f t="shared" si="8"/>
        <v/>
      </c>
      <c r="X46" s="1" t="str">
        <f t="shared" si="9"/>
        <v xml:space="preserve">["SAVE_INDEX"] = 45; </v>
      </c>
      <c r="Y46">
        <f>VLOOKUP(D46,Type!A$2:B$14,2,FALSE)</f>
        <v>6</v>
      </c>
      <c r="Z46" t="str">
        <f t="shared" si="10"/>
        <v xml:space="preserve">["TYPE"] =  6; </v>
      </c>
      <c r="AA46" t="str">
        <f t="shared" si="11"/>
        <v>2000</v>
      </c>
      <c r="AB46" t="str">
        <f t="shared" si="12"/>
        <v xml:space="preserve">["VXP"] = 2000; </v>
      </c>
      <c r="AC46" t="str">
        <f t="shared" si="13"/>
        <v>0</v>
      </c>
      <c r="AD46" t="str">
        <f t="shared" si="14"/>
        <v xml:space="preserve">["LP"] =  0; </v>
      </c>
      <c r="AE46" t="str">
        <f t="shared" si="15"/>
        <v>0</v>
      </c>
      <c r="AF46" t="str">
        <f t="shared" si="16"/>
        <v xml:space="preserve">["REP"] =    0; </v>
      </c>
      <c r="AG46">
        <f>IF(LEN(I46)&gt;0,VLOOKUP(I46,Faction!A$2:B$84,2,FALSE),1)</f>
        <v>1</v>
      </c>
      <c r="AH46" t="str">
        <f t="shared" si="17"/>
        <v xml:space="preserve">["FACTION"] =  1; </v>
      </c>
      <c r="AI46" t="str">
        <f t="shared" si="18"/>
        <v xml:space="preserve">["TIER"] = 2; </v>
      </c>
      <c r="AJ46" t="str">
        <f t="shared" si="19"/>
        <v xml:space="preserve">["MIN_LVL"] = "10"; </v>
      </c>
      <c r="AK46" t="str">
        <f t="shared" si="20"/>
        <v/>
      </c>
      <c r="AL46" t="str">
        <f t="shared" si="21"/>
        <v xml:space="preserve">["NAME"] = { ["EN"] = "Missions: The Wildwood"; }; </v>
      </c>
      <c r="AM46" t="str">
        <f t="shared" si="22"/>
        <v xml:space="preserve">["LORE"] = { ["EN"] = "Aid the League of the Axe and the Woodcutter's Brotherhood and complete every mission in the Wildwood."; }; </v>
      </c>
      <c r="AN46" t="str">
        <f t="shared" si="23"/>
        <v xml:space="preserve">["SUMMARY"] = { ["EN"] = "Complete 'Mission: Attack on Cotfast', 'Mission: Locked Down', 'Mission: A Looming Collapse', 'Mission: Brooding in the Depths', 'Mission: Invaders on the Delf', 'Mission: The Menace of Sutwarden', 'Mission: Trouble on the Brandywine', 'Mission: The Trestlebridge Ambush', 'Mission: Assault on Trestlebridge', and 'Mission: Svalfang's Stand'."; }; </v>
      </c>
      <c r="AO46" t="str">
        <f t="shared" si="24"/>
        <v xml:space="preserve">["TITLE"] = { ["EN"] = "Defender of the Wildwood"; }; </v>
      </c>
      <c r="AP46" t="str">
        <f t="shared" si="25"/>
        <v>};</v>
      </c>
    </row>
    <row r="47" spans="1:42" x14ac:dyDescent="0.25">
      <c r="A47">
        <v>1879414509</v>
      </c>
      <c r="B47">
        <v>46</v>
      </c>
      <c r="C47" t="s">
        <v>1207</v>
      </c>
      <c r="D47" t="s">
        <v>33</v>
      </c>
      <c r="E47">
        <v>3000</v>
      </c>
      <c r="F47" t="s">
        <v>1208</v>
      </c>
      <c r="J47" t="s">
        <v>1210</v>
      </c>
      <c r="K47" t="s">
        <v>1209</v>
      </c>
      <c r="L47">
        <v>1</v>
      </c>
      <c r="M47">
        <v>35</v>
      </c>
      <c r="Q47" t="str">
        <f t="shared" si="2"/>
        <v>[46] = {["ID"] = 1879414509; }; -- Slayer of the Wildwood</v>
      </c>
      <c r="R47" s="1" t="str">
        <f t="shared" si="3"/>
        <v>[46] = {["ID"] = 1879414509; ["SAVE_INDEX"] = 46; ["TYPE"] =  4; ["VXP"] = 3000; ["LP"] =  0; ["REP"] =    0; ["FACTION"] =  1; ["TIER"] = 1; ["MIN_LVL"] = "35"; ["NAME"] = { ["EN"] = "Slayer of the Wildwood"; }; ["LORE"] = { ["EN"] = "Defeat many enemies in the Wildwood."; }; ["SUMMARY"] = { ["EN"] = "Complete: Wildwood Brigand-slayer (Advanced), Wildwood Big Game Slayer (Advanced), Wildwood Orc-kind Slayer (Advanced), and Wildwood Mission-slayer (Advanced)"; }; ["TITLE"] = { ["EN"] = "Vanquisher of the Wildwood"; }; };</v>
      </c>
      <c r="S47">
        <f t="shared" si="4"/>
        <v>46</v>
      </c>
      <c r="T47" t="str">
        <f t="shared" si="5"/>
        <v>[46] = {</v>
      </c>
      <c r="U47" t="str">
        <f t="shared" si="6"/>
        <v xml:space="preserve">["ID"] = 1879414509; </v>
      </c>
      <c r="V47" t="str">
        <f t="shared" si="7"/>
        <v xml:space="preserve">["ID"] = 1879414509; </v>
      </c>
      <c r="W47" t="str">
        <f t="shared" si="8"/>
        <v/>
      </c>
      <c r="X47" s="1" t="str">
        <f t="shared" si="9"/>
        <v xml:space="preserve">["SAVE_INDEX"] = 46; </v>
      </c>
      <c r="Y47">
        <f>VLOOKUP(D47,Type!A$2:B$14,2,FALSE)</f>
        <v>4</v>
      </c>
      <c r="Z47" t="str">
        <f t="shared" si="10"/>
        <v xml:space="preserve">["TYPE"] =  4; </v>
      </c>
      <c r="AA47" t="str">
        <f t="shared" si="11"/>
        <v>3000</v>
      </c>
      <c r="AB47" t="str">
        <f t="shared" si="12"/>
        <v xml:space="preserve">["VXP"] = 3000; </v>
      </c>
      <c r="AC47" t="str">
        <f t="shared" si="13"/>
        <v>0</v>
      </c>
      <c r="AD47" t="str">
        <f t="shared" si="14"/>
        <v xml:space="preserve">["LP"] =  0; </v>
      </c>
      <c r="AE47" t="str">
        <f t="shared" si="15"/>
        <v>0</v>
      </c>
      <c r="AF47" t="str">
        <f t="shared" si="16"/>
        <v xml:space="preserve">["REP"] =    0; </v>
      </c>
      <c r="AG47">
        <f>IF(LEN(I47)&gt;0,VLOOKUP(I47,Faction!A$2:B$84,2,FALSE),1)</f>
        <v>1</v>
      </c>
      <c r="AH47" t="str">
        <f t="shared" si="17"/>
        <v xml:space="preserve">["FACTION"] =  1; </v>
      </c>
      <c r="AI47" t="str">
        <f t="shared" si="18"/>
        <v xml:space="preserve">["TIER"] = 1; </v>
      </c>
      <c r="AJ47" t="str">
        <f t="shared" si="19"/>
        <v xml:space="preserve">["MIN_LVL"] = "35"; </v>
      </c>
      <c r="AK47" t="str">
        <f t="shared" si="20"/>
        <v/>
      </c>
      <c r="AL47" t="str">
        <f t="shared" si="21"/>
        <v xml:space="preserve">["NAME"] = { ["EN"] = "Slayer of the Wildwood"; }; </v>
      </c>
      <c r="AM47" t="str">
        <f t="shared" si="22"/>
        <v xml:space="preserve">["LORE"] = { ["EN"] = "Defeat many enemies in the Wildwood."; }; </v>
      </c>
      <c r="AN47" t="str">
        <f t="shared" si="23"/>
        <v xml:space="preserve">["SUMMARY"] = { ["EN"] = "Complete: Wildwood Brigand-slayer (Advanced), Wildwood Big Game Slayer (Advanced), Wildwood Orc-kind Slayer (Advanced), and Wildwood Mission-slayer (Advanced)"; }; </v>
      </c>
      <c r="AO47" t="str">
        <f t="shared" si="24"/>
        <v xml:space="preserve">["TITLE"] = { ["EN"] = "Vanquisher of the Wildwood"; }; </v>
      </c>
      <c r="AP47" t="str">
        <f t="shared" si="25"/>
        <v>};</v>
      </c>
    </row>
    <row r="48" spans="1:42" x14ac:dyDescent="0.25">
      <c r="A48">
        <v>1879414506</v>
      </c>
      <c r="B48">
        <v>47</v>
      </c>
      <c r="C48" t="s">
        <v>1211</v>
      </c>
      <c r="D48" t="s">
        <v>33</v>
      </c>
      <c r="E48">
        <v>2000</v>
      </c>
      <c r="G48">
        <v>5</v>
      </c>
      <c r="J48" t="s">
        <v>1213</v>
      </c>
      <c r="K48" t="s">
        <v>1212</v>
      </c>
      <c r="L48">
        <v>2</v>
      </c>
      <c r="M48">
        <v>35</v>
      </c>
      <c r="Q48" t="str">
        <f t="shared" si="2"/>
        <v>[47] = {["ID"] = 1879414506; }; -- Wildwood Brigand-slayer (Advanced)</v>
      </c>
      <c r="R48" s="1" t="str">
        <f t="shared" si="3"/>
        <v>[47] = {["ID"] = 1879414506; ["SAVE_INDEX"] = 47; ["TYPE"] =  4; ["VXP"] = 2000; ["LP"] =  5; ["REP"] =    0; ["FACTION"] =  1; ["TIER"] = 2; ["MIN_LVL"] = "35"; ["NAME"] = { ["EN"] = "Wildwood Brigand-slayer (Advanced)"; }; ["LORE"] = { ["EN"] = "Defeat many brigands in the Wildwood."; }; ["SUMMARY"] = { ["EN"] = "Defeat 240 brigands in the Wildwood"; }; };</v>
      </c>
      <c r="S48">
        <f t="shared" si="4"/>
        <v>47</v>
      </c>
      <c r="T48" t="str">
        <f t="shared" si="5"/>
        <v>[47] = {</v>
      </c>
      <c r="U48" t="str">
        <f t="shared" si="6"/>
        <v xml:space="preserve">["ID"] = 1879414506; </v>
      </c>
      <c r="V48" t="str">
        <f t="shared" si="7"/>
        <v xml:space="preserve">["ID"] = 1879414506; </v>
      </c>
      <c r="W48" t="str">
        <f t="shared" si="8"/>
        <v/>
      </c>
      <c r="X48" s="1" t="str">
        <f t="shared" si="9"/>
        <v xml:space="preserve">["SAVE_INDEX"] = 47; </v>
      </c>
      <c r="Y48">
        <f>VLOOKUP(D48,Type!A$2:B$14,2,FALSE)</f>
        <v>4</v>
      </c>
      <c r="Z48" t="str">
        <f t="shared" si="10"/>
        <v xml:space="preserve">["TYPE"] =  4; </v>
      </c>
      <c r="AA48" t="str">
        <f t="shared" si="11"/>
        <v>2000</v>
      </c>
      <c r="AB48" t="str">
        <f t="shared" si="12"/>
        <v xml:space="preserve">["VXP"] = 2000; </v>
      </c>
      <c r="AC48" t="str">
        <f t="shared" si="13"/>
        <v>5</v>
      </c>
      <c r="AD48" t="str">
        <f t="shared" si="14"/>
        <v xml:space="preserve">["LP"] =  5; </v>
      </c>
      <c r="AE48" t="str">
        <f t="shared" si="15"/>
        <v>0</v>
      </c>
      <c r="AF48" t="str">
        <f t="shared" si="16"/>
        <v xml:space="preserve">["REP"] =    0; </v>
      </c>
      <c r="AG48">
        <f>IF(LEN(I48)&gt;0,VLOOKUP(I48,Faction!A$2:B$84,2,FALSE),1)</f>
        <v>1</v>
      </c>
      <c r="AH48" t="str">
        <f t="shared" si="17"/>
        <v xml:space="preserve">["FACTION"] =  1; </v>
      </c>
      <c r="AI48" t="str">
        <f t="shared" si="18"/>
        <v xml:space="preserve">["TIER"] = 2; </v>
      </c>
      <c r="AJ48" t="str">
        <f t="shared" si="19"/>
        <v xml:space="preserve">["MIN_LVL"] = "35"; </v>
      </c>
      <c r="AK48" t="str">
        <f t="shared" si="20"/>
        <v/>
      </c>
      <c r="AL48" t="str">
        <f t="shared" si="21"/>
        <v xml:space="preserve">["NAME"] = { ["EN"] = "Wildwood Brigand-slayer (Advanced)"; }; </v>
      </c>
      <c r="AM48" t="str">
        <f t="shared" si="22"/>
        <v xml:space="preserve">["LORE"] = { ["EN"] = "Defeat many brigands in the Wildwood."; }; </v>
      </c>
      <c r="AN48" t="str">
        <f t="shared" si="23"/>
        <v xml:space="preserve">["SUMMARY"] = { ["EN"] = "Defeat 240 brigands in the Wildwood"; }; </v>
      </c>
      <c r="AO48" t="str">
        <f t="shared" si="24"/>
        <v/>
      </c>
      <c r="AP48" t="str">
        <f t="shared" si="25"/>
        <v>};</v>
      </c>
    </row>
    <row r="49" spans="1:42" x14ac:dyDescent="0.25">
      <c r="A49">
        <v>1879414511</v>
      </c>
      <c r="B49">
        <v>48</v>
      </c>
      <c r="C49" t="s">
        <v>1214</v>
      </c>
      <c r="D49" t="s">
        <v>33</v>
      </c>
      <c r="J49" t="s">
        <v>1215</v>
      </c>
      <c r="K49" t="s">
        <v>1212</v>
      </c>
      <c r="L49">
        <v>3</v>
      </c>
      <c r="M49">
        <v>35</v>
      </c>
      <c r="Q49" t="str">
        <f t="shared" si="2"/>
        <v>[48] = {["ID"] = 1879414511; }; -- Wildwood Brigand-slayer</v>
      </c>
      <c r="R49" s="1" t="str">
        <f t="shared" si="3"/>
        <v>[48] = {["ID"] = 1879414511; ["SAVE_INDEX"] = 48; ["TYPE"] =  4; ["VXP"] =    0; ["LP"] =  0; ["REP"] =    0; ["FACTION"] =  1; ["TIER"] = 3; ["MIN_LVL"] = "35"; ["NAME"] = { ["EN"] = "Wildwood Brigand-slayer"; }; ["LORE"] = { ["EN"] = "Defeat many brigands in the Wildwood."; }; ["SUMMARY"] = { ["EN"] = "Defeat 120 brigands in the Wildwood"; }; };</v>
      </c>
      <c r="S49">
        <f t="shared" si="4"/>
        <v>48</v>
      </c>
      <c r="T49" t="str">
        <f t="shared" si="5"/>
        <v>[48] = {</v>
      </c>
      <c r="U49" t="str">
        <f t="shared" si="6"/>
        <v xml:space="preserve">["ID"] = 1879414511; </v>
      </c>
      <c r="V49" t="str">
        <f t="shared" si="7"/>
        <v xml:space="preserve">["ID"] = 1879414511; </v>
      </c>
      <c r="W49" t="str">
        <f t="shared" si="8"/>
        <v/>
      </c>
      <c r="X49" s="1" t="str">
        <f t="shared" si="9"/>
        <v xml:space="preserve">["SAVE_INDEX"] = 48; </v>
      </c>
      <c r="Y49">
        <f>VLOOKUP(D49,Type!A$2:B$14,2,FALSE)</f>
        <v>4</v>
      </c>
      <c r="Z49" t="str">
        <f t="shared" si="10"/>
        <v xml:space="preserve">["TYPE"] =  4; </v>
      </c>
      <c r="AA49" t="str">
        <f t="shared" si="11"/>
        <v>0</v>
      </c>
      <c r="AB49" t="str">
        <f t="shared" si="12"/>
        <v xml:space="preserve">["VXP"] =    0; </v>
      </c>
      <c r="AC49" t="str">
        <f t="shared" si="13"/>
        <v>0</v>
      </c>
      <c r="AD49" t="str">
        <f t="shared" si="14"/>
        <v xml:space="preserve">["LP"] =  0; </v>
      </c>
      <c r="AE49" t="str">
        <f t="shared" si="15"/>
        <v>0</v>
      </c>
      <c r="AF49" t="str">
        <f t="shared" si="16"/>
        <v xml:space="preserve">["REP"] =    0; </v>
      </c>
      <c r="AG49">
        <f>IF(LEN(I49)&gt;0,VLOOKUP(I49,Faction!A$2:B$84,2,FALSE),1)</f>
        <v>1</v>
      </c>
      <c r="AH49" t="str">
        <f t="shared" si="17"/>
        <v xml:space="preserve">["FACTION"] =  1; </v>
      </c>
      <c r="AI49" t="str">
        <f t="shared" si="18"/>
        <v xml:space="preserve">["TIER"] = 3; </v>
      </c>
      <c r="AJ49" t="str">
        <f t="shared" si="19"/>
        <v xml:space="preserve">["MIN_LVL"] = "35"; </v>
      </c>
      <c r="AK49" t="str">
        <f t="shared" si="20"/>
        <v/>
      </c>
      <c r="AL49" t="str">
        <f t="shared" si="21"/>
        <v xml:space="preserve">["NAME"] = { ["EN"] = "Wildwood Brigand-slayer"; }; </v>
      </c>
      <c r="AM49" t="str">
        <f t="shared" si="22"/>
        <v xml:space="preserve">["LORE"] = { ["EN"] = "Defeat many brigands in the Wildwood."; }; </v>
      </c>
      <c r="AN49" t="str">
        <f t="shared" si="23"/>
        <v xml:space="preserve">["SUMMARY"] = { ["EN"] = "Defeat 120 brigands in the Wildwood"; }; </v>
      </c>
      <c r="AO49" t="str">
        <f t="shared" si="24"/>
        <v/>
      </c>
      <c r="AP49" t="str">
        <f t="shared" si="25"/>
        <v>};</v>
      </c>
    </row>
    <row r="50" spans="1:42" x14ac:dyDescent="0.25">
      <c r="A50">
        <v>1879414503</v>
      </c>
      <c r="B50">
        <v>49</v>
      </c>
      <c r="C50" t="s">
        <v>1216</v>
      </c>
      <c r="D50" t="s">
        <v>33</v>
      </c>
      <c r="E50">
        <v>2000</v>
      </c>
      <c r="G50">
        <v>5</v>
      </c>
      <c r="J50" t="s">
        <v>1218</v>
      </c>
      <c r="K50" t="s">
        <v>1217</v>
      </c>
      <c r="L50">
        <v>2</v>
      </c>
      <c r="M50">
        <v>35</v>
      </c>
      <c r="Q50" t="str">
        <f t="shared" si="2"/>
        <v>[49] = {["ID"] = 1879414503; }; -- Wildwood Big Game Slayer (Advanced)</v>
      </c>
      <c r="R50" s="1" t="str">
        <f t="shared" si="3"/>
        <v>[49] = {["ID"] = 1879414503; ["SAVE_INDEX"] = 49; ["TYPE"] =  4; ["VXP"] = 2000; ["LP"] =  5; ["REP"] =    0; ["FACTION"] =  1; ["TIER"] = 2; ["MIN_LVL"] = "35"; ["NAME"] = { ["EN"] = "Wildwood Big Game Slayer (Advanced)"; }; ["LORE"] = { ["EN"] = "Defeat many wolves, boars, bears, deer, and moose in the Wildwood."; }; ["SUMMARY"] = { ["EN"] = "Defeat 400 of the big game animals in the Wildwood"; }; };</v>
      </c>
      <c r="S50">
        <f t="shared" si="4"/>
        <v>49</v>
      </c>
      <c r="T50" t="str">
        <f t="shared" si="5"/>
        <v>[49] = {</v>
      </c>
      <c r="U50" t="str">
        <f t="shared" si="6"/>
        <v xml:space="preserve">["ID"] = 1879414503; </v>
      </c>
      <c r="V50" t="str">
        <f t="shared" si="7"/>
        <v xml:space="preserve">["ID"] = 1879414503; </v>
      </c>
      <c r="W50" t="str">
        <f t="shared" si="8"/>
        <v/>
      </c>
      <c r="X50" s="1" t="str">
        <f t="shared" si="9"/>
        <v xml:space="preserve">["SAVE_INDEX"] = 49; </v>
      </c>
      <c r="Y50">
        <f>VLOOKUP(D50,Type!A$2:B$14,2,FALSE)</f>
        <v>4</v>
      </c>
      <c r="Z50" t="str">
        <f t="shared" si="10"/>
        <v xml:space="preserve">["TYPE"] =  4; </v>
      </c>
      <c r="AA50" t="str">
        <f t="shared" si="11"/>
        <v>2000</v>
      </c>
      <c r="AB50" t="str">
        <f t="shared" si="12"/>
        <v xml:space="preserve">["VXP"] = 2000; </v>
      </c>
      <c r="AC50" t="str">
        <f t="shared" si="13"/>
        <v>5</v>
      </c>
      <c r="AD50" t="str">
        <f t="shared" si="14"/>
        <v xml:space="preserve">["LP"] =  5; </v>
      </c>
      <c r="AE50" t="str">
        <f t="shared" si="15"/>
        <v>0</v>
      </c>
      <c r="AF50" t="str">
        <f t="shared" si="16"/>
        <v xml:space="preserve">["REP"] =    0; </v>
      </c>
      <c r="AG50">
        <f>IF(LEN(I50)&gt;0,VLOOKUP(I50,Faction!A$2:B$84,2,FALSE),1)</f>
        <v>1</v>
      </c>
      <c r="AH50" t="str">
        <f t="shared" si="17"/>
        <v xml:space="preserve">["FACTION"] =  1; </v>
      </c>
      <c r="AI50" t="str">
        <f t="shared" si="18"/>
        <v xml:space="preserve">["TIER"] = 2; </v>
      </c>
      <c r="AJ50" t="str">
        <f t="shared" si="19"/>
        <v xml:space="preserve">["MIN_LVL"] = "35"; </v>
      </c>
      <c r="AK50" t="str">
        <f t="shared" si="20"/>
        <v/>
      </c>
      <c r="AL50" t="str">
        <f t="shared" si="21"/>
        <v xml:space="preserve">["NAME"] = { ["EN"] = "Wildwood Big Game Slayer (Advanced)"; }; </v>
      </c>
      <c r="AM50" t="str">
        <f t="shared" si="22"/>
        <v xml:space="preserve">["LORE"] = { ["EN"] = "Defeat many wolves, boars, bears, deer, and moose in the Wildwood."; }; </v>
      </c>
      <c r="AN50" t="str">
        <f t="shared" si="23"/>
        <v xml:space="preserve">["SUMMARY"] = { ["EN"] = "Defeat 400 of the big game animals in the Wildwood"; }; </v>
      </c>
      <c r="AO50" t="str">
        <f t="shared" si="24"/>
        <v/>
      </c>
      <c r="AP50" t="str">
        <f t="shared" si="25"/>
        <v>};</v>
      </c>
    </row>
    <row r="51" spans="1:42" x14ac:dyDescent="0.25">
      <c r="A51">
        <v>1879414495</v>
      </c>
      <c r="B51">
        <v>50</v>
      </c>
      <c r="C51" t="s">
        <v>1220</v>
      </c>
      <c r="D51" t="s">
        <v>33</v>
      </c>
      <c r="J51" t="s">
        <v>1219</v>
      </c>
      <c r="K51" t="s">
        <v>1217</v>
      </c>
      <c r="L51">
        <v>3</v>
      </c>
      <c r="M51">
        <v>35</v>
      </c>
      <c r="Q51" t="str">
        <f t="shared" si="2"/>
        <v>[50] = {["ID"] = 1879414495; }; -- Wildwood Big Game Slayer</v>
      </c>
      <c r="R51" s="1" t="str">
        <f t="shared" si="3"/>
        <v>[50] = {["ID"] = 1879414495; ["SAVE_INDEX"] = 50; ["TYPE"] =  4; ["VXP"] =    0; ["LP"] =  0; ["REP"] =    0; ["FACTION"] =  1; ["TIER"] = 3; ["MIN_LVL"] = "35"; ["NAME"] = { ["EN"] = "Wildwood Big Game Slayer"; }; ["LORE"] = { ["EN"] = "Defeat many wolves, boars, bears, deer, and moose in the Wildwood."; }; ["SUMMARY"] = { ["EN"] = "Defeat 200 of the big game animals in the Wildwood"; }; };</v>
      </c>
      <c r="S51">
        <f t="shared" si="4"/>
        <v>50</v>
      </c>
      <c r="T51" t="str">
        <f t="shared" si="5"/>
        <v>[50] = {</v>
      </c>
      <c r="U51" t="str">
        <f t="shared" si="6"/>
        <v xml:space="preserve">["ID"] = 1879414495; </v>
      </c>
      <c r="V51" t="str">
        <f t="shared" si="7"/>
        <v xml:space="preserve">["ID"] = 1879414495; </v>
      </c>
      <c r="W51" t="str">
        <f t="shared" si="8"/>
        <v/>
      </c>
      <c r="X51" s="1" t="str">
        <f t="shared" si="9"/>
        <v xml:space="preserve">["SAVE_INDEX"] = 50; </v>
      </c>
      <c r="Y51">
        <f>VLOOKUP(D51,Type!A$2:B$14,2,FALSE)</f>
        <v>4</v>
      </c>
      <c r="Z51" t="str">
        <f t="shared" si="10"/>
        <v xml:space="preserve">["TYPE"] =  4; </v>
      </c>
      <c r="AA51" t="str">
        <f t="shared" si="11"/>
        <v>0</v>
      </c>
      <c r="AB51" t="str">
        <f t="shared" si="12"/>
        <v xml:space="preserve">["VXP"] =    0; </v>
      </c>
      <c r="AC51" t="str">
        <f t="shared" si="13"/>
        <v>0</v>
      </c>
      <c r="AD51" t="str">
        <f t="shared" si="14"/>
        <v xml:space="preserve">["LP"] =  0; </v>
      </c>
      <c r="AE51" t="str">
        <f t="shared" si="15"/>
        <v>0</v>
      </c>
      <c r="AF51" t="str">
        <f t="shared" si="16"/>
        <v xml:space="preserve">["REP"] =    0; </v>
      </c>
      <c r="AG51">
        <f>IF(LEN(I51)&gt;0,VLOOKUP(I51,Faction!A$2:B$84,2,FALSE),1)</f>
        <v>1</v>
      </c>
      <c r="AH51" t="str">
        <f t="shared" si="17"/>
        <v xml:space="preserve">["FACTION"] =  1; </v>
      </c>
      <c r="AI51" t="str">
        <f t="shared" si="18"/>
        <v xml:space="preserve">["TIER"] = 3; </v>
      </c>
      <c r="AJ51" t="str">
        <f t="shared" si="19"/>
        <v xml:space="preserve">["MIN_LVL"] = "35"; </v>
      </c>
      <c r="AK51" t="str">
        <f t="shared" si="20"/>
        <v/>
      </c>
      <c r="AL51" t="str">
        <f t="shared" si="21"/>
        <v xml:space="preserve">["NAME"] = { ["EN"] = "Wildwood Big Game Slayer"; }; </v>
      </c>
      <c r="AM51" t="str">
        <f t="shared" si="22"/>
        <v xml:space="preserve">["LORE"] = { ["EN"] = "Defeat many wolves, boars, bears, deer, and moose in the Wildwood."; }; </v>
      </c>
      <c r="AN51" t="str">
        <f t="shared" si="23"/>
        <v xml:space="preserve">["SUMMARY"] = { ["EN"] = "Defeat 200 of the big game animals in the Wildwood"; }; </v>
      </c>
      <c r="AO51" t="str">
        <f t="shared" si="24"/>
        <v/>
      </c>
      <c r="AP51" t="str">
        <f t="shared" si="25"/>
        <v>};</v>
      </c>
    </row>
    <row r="52" spans="1:42" x14ac:dyDescent="0.25">
      <c r="A52">
        <v>1879414501</v>
      </c>
      <c r="B52">
        <v>51</v>
      </c>
      <c r="C52" t="s">
        <v>1221</v>
      </c>
      <c r="D52" t="s">
        <v>33</v>
      </c>
      <c r="E52">
        <v>2000</v>
      </c>
      <c r="G52">
        <v>5</v>
      </c>
      <c r="J52" t="s">
        <v>1223</v>
      </c>
      <c r="K52" t="s">
        <v>1222</v>
      </c>
      <c r="L52">
        <v>2</v>
      </c>
      <c r="M52">
        <v>35</v>
      </c>
      <c r="Q52" t="str">
        <f t="shared" si="2"/>
        <v>[51] = {["ID"] = 1879414501; }; -- Wildwood Orc-kind Slayer (Advanced)</v>
      </c>
      <c r="R52" s="1" t="str">
        <f t="shared" si="3"/>
        <v>[51] = {["ID"] = 1879414501; ["SAVE_INDEX"] = 51; ["TYPE"] =  4; ["VXP"] = 2000; ["LP"] =  5; ["REP"] =    0; ["FACTION"] =  1; ["TIER"] = 2; ["MIN_LVL"] = "35"; ["NAME"] = { ["EN"] = "Wildwood Orc-kind Slayer (Advanced)"; }; ["LORE"] = { ["EN"] = "Defeat many Orcs, half-orcs, and goblins in the Wildwood."; }; ["SUMMARY"] = { ["EN"] = "Defeat 240 Orcs, half-orcs, and goblins in the Wildwood"; }; };</v>
      </c>
      <c r="S52">
        <f t="shared" si="4"/>
        <v>51</v>
      </c>
      <c r="T52" t="str">
        <f t="shared" si="5"/>
        <v>[51] = {</v>
      </c>
      <c r="U52" t="str">
        <f t="shared" si="6"/>
        <v xml:space="preserve">["ID"] = 1879414501; </v>
      </c>
      <c r="V52" t="str">
        <f t="shared" si="7"/>
        <v xml:space="preserve">["ID"] = 1879414501; </v>
      </c>
      <c r="W52" t="str">
        <f t="shared" si="8"/>
        <v/>
      </c>
      <c r="X52" s="1" t="str">
        <f t="shared" si="9"/>
        <v xml:space="preserve">["SAVE_INDEX"] = 51; </v>
      </c>
      <c r="Y52">
        <f>VLOOKUP(D52,Type!A$2:B$14,2,FALSE)</f>
        <v>4</v>
      </c>
      <c r="Z52" t="str">
        <f t="shared" si="10"/>
        <v xml:space="preserve">["TYPE"] =  4; </v>
      </c>
      <c r="AA52" t="str">
        <f t="shared" si="11"/>
        <v>2000</v>
      </c>
      <c r="AB52" t="str">
        <f t="shared" si="12"/>
        <v xml:space="preserve">["VXP"] = 2000; </v>
      </c>
      <c r="AC52" t="str">
        <f t="shared" si="13"/>
        <v>5</v>
      </c>
      <c r="AD52" t="str">
        <f t="shared" si="14"/>
        <v xml:space="preserve">["LP"] =  5; </v>
      </c>
      <c r="AE52" t="str">
        <f t="shared" si="15"/>
        <v>0</v>
      </c>
      <c r="AF52" t="str">
        <f t="shared" si="16"/>
        <v xml:space="preserve">["REP"] =    0; </v>
      </c>
      <c r="AG52">
        <f>IF(LEN(I52)&gt;0,VLOOKUP(I52,Faction!A$2:B$84,2,FALSE),1)</f>
        <v>1</v>
      </c>
      <c r="AH52" t="str">
        <f t="shared" si="17"/>
        <v xml:space="preserve">["FACTION"] =  1; </v>
      </c>
      <c r="AI52" t="str">
        <f t="shared" si="18"/>
        <v xml:space="preserve">["TIER"] = 2; </v>
      </c>
      <c r="AJ52" t="str">
        <f t="shared" si="19"/>
        <v xml:space="preserve">["MIN_LVL"] = "35"; </v>
      </c>
      <c r="AK52" t="str">
        <f t="shared" si="20"/>
        <v/>
      </c>
      <c r="AL52" t="str">
        <f t="shared" si="21"/>
        <v xml:space="preserve">["NAME"] = { ["EN"] = "Wildwood Orc-kind Slayer (Advanced)"; }; </v>
      </c>
      <c r="AM52" t="str">
        <f t="shared" si="22"/>
        <v xml:space="preserve">["LORE"] = { ["EN"] = "Defeat many Orcs, half-orcs, and goblins in the Wildwood."; }; </v>
      </c>
      <c r="AN52" t="str">
        <f t="shared" si="23"/>
        <v xml:space="preserve">["SUMMARY"] = { ["EN"] = "Defeat 240 Orcs, half-orcs, and goblins in the Wildwood"; }; </v>
      </c>
      <c r="AO52" t="str">
        <f t="shared" si="24"/>
        <v/>
      </c>
      <c r="AP52" t="str">
        <f t="shared" si="25"/>
        <v>};</v>
      </c>
    </row>
    <row r="53" spans="1:42" x14ac:dyDescent="0.25">
      <c r="A53">
        <v>1879414512</v>
      </c>
      <c r="B53">
        <v>52</v>
      </c>
      <c r="C53" t="s">
        <v>1225</v>
      </c>
      <c r="D53" t="s">
        <v>33</v>
      </c>
      <c r="J53" t="s">
        <v>1224</v>
      </c>
      <c r="K53" t="s">
        <v>1222</v>
      </c>
      <c r="L53">
        <v>3</v>
      </c>
      <c r="M53">
        <v>35</v>
      </c>
      <c r="Q53" t="str">
        <f t="shared" si="2"/>
        <v>[52] = {["ID"] = 1879414512; }; -- Wildwood Orc-kind Slayer</v>
      </c>
      <c r="R53" s="1" t="str">
        <f t="shared" si="3"/>
        <v>[52] = {["ID"] = 1879414512; ["SAVE_INDEX"] = 52; ["TYPE"] =  4; ["VXP"] =    0; ["LP"] =  0; ["REP"] =    0; ["FACTION"] =  1; ["TIER"] = 3; ["MIN_LVL"] = "35"; ["NAME"] = { ["EN"] = "Wildwood Orc-kind Slayer"; }; ["LORE"] = { ["EN"] = "Defeat many Orcs, half-orcs, and goblins in the Wildwood."; }; ["SUMMARY"] = { ["EN"] = "Defeat 120 Orcs, half-orcs, and goblins in the Wildwood"; }; };</v>
      </c>
      <c r="S53">
        <f t="shared" si="4"/>
        <v>52</v>
      </c>
      <c r="T53" t="str">
        <f t="shared" si="5"/>
        <v>[52] = {</v>
      </c>
      <c r="U53" t="str">
        <f t="shared" si="6"/>
        <v xml:space="preserve">["ID"] = 1879414512; </v>
      </c>
      <c r="V53" t="str">
        <f t="shared" si="7"/>
        <v xml:space="preserve">["ID"] = 1879414512; </v>
      </c>
      <c r="W53" t="str">
        <f t="shared" si="8"/>
        <v/>
      </c>
      <c r="X53" s="1" t="str">
        <f t="shared" si="9"/>
        <v xml:space="preserve">["SAVE_INDEX"] = 52; </v>
      </c>
      <c r="Y53">
        <f>VLOOKUP(D53,Type!A$2:B$14,2,FALSE)</f>
        <v>4</v>
      </c>
      <c r="Z53" t="str">
        <f t="shared" si="10"/>
        <v xml:space="preserve">["TYPE"] =  4; </v>
      </c>
      <c r="AA53" t="str">
        <f t="shared" si="11"/>
        <v>0</v>
      </c>
      <c r="AB53" t="str">
        <f t="shared" si="12"/>
        <v xml:space="preserve">["VXP"] =    0; </v>
      </c>
      <c r="AC53" t="str">
        <f t="shared" si="13"/>
        <v>0</v>
      </c>
      <c r="AD53" t="str">
        <f t="shared" si="14"/>
        <v xml:space="preserve">["LP"] =  0; </v>
      </c>
      <c r="AE53" t="str">
        <f t="shared" si="15"/>
        <v>0</v>
      </c>
      <c r="AF53" t="str">
        <f t="shared" si="16"/>
        <v xml:space="preserve">["REP"] =    0; </v>
      </c>
      <c r="AG53">
        <f>IF(LEN(I53)&gt;0,VLOOKUP(I53,Faction!A$2:B$84,2,FALSE),1)</f>
        <v>1</v>
      </c>
      <c r="AH53" t="str">
        <f t="shared" si="17"/>
        <v xml:space="preserve">["FACTION"] =  1; </v>
      </c>
      <c r="AI53" t="str">
        <f t="shared" si="18"/>
        <v xml:space="preserve">["TIER"] = 3; </v>
      </c>
      <c r="AJ53" t="str">
        <f t="shared" si="19"/>
        <v xml:space="preserve">["MIN_LVL"] = "35"; </v>
      </c>
      <c r="AK53" t="str">
        <f t="shared" si="20"/>
        <v/>
      </c>
      <c r="AL53" t="str">
        <f t="shared" si="21"/>
        <v xml:space="preserve">["NAME"] = { ["EN"] = "Wildwood Orc-kind Slayer"; }; </v>
      </c>
      <c r="AM53" t="str">
        <f t="shared" si="22"/>
        <v xml:space="preserve">["LORE"] = { ["EN"] = "Defeat many Orcs, half-orcs, and goblins in the Wildwood."; }; </v>
      </c>
      <c r="AN53" t="str">
        <f t="shared" si="23"/>
        <v xml:space="preserve">["SUMMARY"] = { ["EN"] = "Defeat 120 Orcs, half-orcs, and goblins in the Wildwood"; }; </v>
      </c>
      <c r="AO53" t="str">
        <f t="shared" si="24"/>
        <v/>
      </c>
      <c r="AP53" t="str">
        <f t="shared" si="25"/>
        <v>};</v>
      </c>
    </row>
    <row r="54" spans="1:42" x14ac:dyDescent="0.25">
      <c r="A54">
        <v>1879414508</v>
      </c>
      <c r="B54">
        <v>53</v>
      </c>
      <c r="C54" t="s">
        <v>1228</v>
      </c>
      <c r="D54" t="s">
        <v>33</v>
      </c>
      <c r="E54">
        <v>4000</v>
      </c>
      <c r="G54">
        <v>10</v>
      </c>
      <c r="J54" t="s">
        <v>1230</v>
      </c>
      <c r="K54" t="s">
        <v>1229</v>
      </c>
      <c r="L54">
        <v>2</v>
      </c>
      <c r="M54">
        <v>10</v>
      </c>
      <c r="Q54" t="str">
        <f t="shared" si="2"/>
        <v>[53] = {["ID"] = 1879414508; }; -- Wildwood Mission Slayer (Advanced)</v>
      </c>
      <c r="R54" s="1" t="str">
        <f t="shared" si="3"/>
        <v>[53] = {["ID"] = 1879414508; ["SAVE_INDEX"] = 53; ["TYPE"] =  4; ["VXP"] = 4000; ["LP"] = 10; ["REP"] =    0; ["FACTION"] =  1; ["TIER"] = 2; ["MIN_LVL"] = "10"; ["NAME"] = { ["EN"] = "Wildwood Mission Slayer (Advanced)"; }; ["LORE"] = { ["EN"] = "Defeat many foes during Missions in the Wildwood."; }; ["SUMMARY"] = { ["EN"] = "Defeat 400 foes during Missions in the Wildwood"; }; };</v>
      </c>
      <c r="S54">
        <f t="shared" si="4"/>
        <v>53</v>
      </c>
      <c r="T54" t="str">
        <f t="shared" si="5"/>
        <v>[53] = {</v>
      </c>
      <c r="U54" t="str">
        <f t="shared" si="6"/>
        <v xml:space="preserve">["ID"] = 1879414508; </v>
      </c>
      <c r="V54" t="str">
        <f t="shared" si="7"/>
        <v xml:space="preserve">["ID"] = 1879414508; </v>
      </c>
      <c r="W54" t="str">
        <f t="shared" si="8"/>
        <v/>
      </c>
      <c r="X54" s="1" t="str">
        <f t="shared" si="9"/>
        <v xml:space="preserve">["SAVE_INDEX"] = 53; </v>
      </c>
      <c r="Y54">
        <f>VLOOKUP(D54,Type!A$2:B$14,2,FALSE)</f>
        <v>4</v>
      </c>
      <c r="Z54" t="str">
        <f t="shared" si="10"/>
        <v xml:space="preserve">["TYPE"] =  4; </v>
      </c>
      <c r="AA54" t="str">
        <f t="shared" si="11"/>
        <v>4000</v>
      </c>
      <c r="AB54" t="str">
        <f t="shared" si="12"/>
        <v xml:space="preserve">["VXP"] = 4000; </v>
      </c>
      <c r="AC54" t="str">
        <f t="shared" si="13"/>
        <v>10</v>
      </c>
      <c r="AD54" t="str">
        <f t="shared" si="14"/>
        <v xml:space="preserve">["LP"] = 10; </v>
      </c>
      <c r="AE54" t="str">
        <f t="shared" si="15"/>
        <v>0</v>
      </c>
      <c r="AF54" t="str">
        <f t="shared" si="16"/>
        <v xml:space="preserve">["REP"] =    0; </v>
      </c>
      <c r="AG54">
        <f>IF(LEN(I54)&gt;0,VLOOKUP(I54,Faction!A$2:B$84,2,FALSE),1)</f>
        <v>1</v>
      </c>
      <c r="AH54" t="str">
        <f t="shared" si="17"/>
        <v xml:space="preserve">["FACTION"] =  1; </v>
      </c>
      <c r="AI54" t="str">
        <f t="shared" si="18"/>
        <v xml:space="preserve">["TIER"] = 2; </v>
      </c>
      <c r="AJ54" t="str">
        <f t="shared" si="19"/>
        <v xml:space="preserve">["MIN_LVL"] = "10"; </v>
      </c>
      <c r="AK54" t="str">
        <f t="shared" si="20"/>
        <v/>
      </c>
      <c r="AL54" t="str">
        <f t="shared" si="21"/>
        <v xml:space="preserve">["NAME"] = { ["EN"] = "Wildwood Mission Slayer (Advanced)"; }; </v>
      </c>
      <c r="AM54" t="str">
        <f t="shared" si="22"/>
        <v xml:space="preserve">["LORE"] = { ["EN"] = "Defeat many foes during Missions in the Wildwood."; }; </v>
      </c>
      <c r="AN54" t="str">
        <f t="shared" si="23"/>
        <v xml:space="preserve">["SUMMARY"] = { ["EN"] = "Defeat 400 foes during Missions in the Wildwood"; }; </v>
      </c>
      <c r="AO54" t="str">
        <f t="shared" si="24"/>
        <v/>
      </c>
      <c r="AP54" t="str">
        <f t="shared" si="25"/>
        <v>};</v>
      </c>
    </row>
    <row r="55" spans="1:42" x14ac:dyDescent="0.25">
      <c r="A55">
        <v>1879414504</v>
      </c>
      <c r="B55">
        <v>54</v>
      </c>
      <c r="C55" t="s">
        <v>1227</v>
      </c>
      <c r="D55" t="s">
        <v>33</v>
      </c>
      <c r="E55">
        <v>3000</v>
      </c>
      <c r="G55">
        <v>5</v>
      </c>
      <c r="J55" t="s">
        <v>1231</v>
      </c>
      <c r="K55" t="s">
        <v>1229</v>
      </c>
      <c r="L55">
        <v>3</v>
      </c>
      <c r="M55">
        <v>10</v>
      </c>
      <c r="Q55" t="str">
        <f t="shared" si="2"/>
        <v>[54] = {["ID"] = 1879414504; }; -- Wildwood Mission Slayer (Intermediate)</v>
      </c>
      <c r="R55" s="1" t="str">
        <f t="shared" si="3"/>
        <v>[54] = {["ID"] = 1879414504; ["SAVE_INDEX"] = 54; ["TYPE"] =  4; ["VXP"] = 3000; ["LP"] =  5; ["REP"] =    0; ["FACTION"] =  1; ["TIER"] = 3; ["MIN_LVL"] = "10"; ["NAME"] = { ["EN"] = "Wildwood Mission Slayer (Intermediate)"; }; ["LORE"] = { ["EN"] = "Defeat many foes during Missions in the Wildwood."; }; ["SUMMARY"] = { ["EN"] = "Defeat 200 foes during Missions in the Wildwood"; }; };</v>
      </c>
      <c r="S55">
        <f t="shared" si="4"/>
        <v>54</v>
      </c>
      <c r="T55" t="str">
        <f t="shared" si="5"/>
        <v>[54] = {</v>
      </c>
      <c r="U55" t="str">
        <f t="shared" si="6"/>
        <v xml:space="preserve">["ID"] = 1879414504; </v>
      </c>
      <c r="V55" t="str">
        <f t="shared" si="7"/>
        <v xml:space="preserve">["ID"] = 1879414504; </v>
      </c>
      <c r="W55" t="str">
        <f t="shared" si="8"/>
        <v/>
      </c>
      <c r="X55" s="1" t="str">
        <f t="shared" si="9"/>
        <v xml:space="preserve">["SAVE_INDEX"] = 54; </v>
      </c>
      <c r="Y55">
        <f>VLOOKUP(D55,Type!A$2:B$14,2,FALSE)</f>
        <v>4</v>
      </c>
      <c r="Z55" t="str">
        <f t="shared" si="10"/>
        <v xml:space="preserve">["TYPE"] =  4; </v>
      </c>
      <c r="AA55" t="str">
        <f t="shared" si="11"/>
        <v>3000</v>
      </c>
      <c r="AB55" t="str">
        <f t="shared" si="12"/>
        <v xml:space="preserve">["VXP"] = 3000; </v>
      </c>
      <c r="AC55" t="str">
        <f t="shared" si="13"/>
        <v>5</v>
      </c>
      <c r="AD55" t="str">
        <f t="shared" si="14"/>
        <v xml:space="preserve">["LP"] =  5; </v>
      </c>
      <c r="AE55" t="str">
        <f t="shared" si="15"/>
        <v>0</v>
      </c>
      <c r="AF55" t="str">
        <f t="shared" si="16"/>
        <v xml:space="preserve">["REP"] =    0; </v>
      </c>
      <c r="AG55">
        <f>IF(LEN(I55)&gt;0,VLOOKUP(I55,Faction!A$2:B$84,2,FALSE),1)</f>
        <v>1</v>
      </c>
      <c r="AH55" t="str">
        <f t="shared" si="17"/>
        <v xml:space="preserve">["FACTION"] =  1; </v>
      </c>
      <c r="AI55" t="str">
        <f t="shared" si="18"/>
        <v xml:space="preserve">["TIER"] = 3; </v>
      </c>
      <c r="AJ55" t="str">
        <f t="shared" si="19"/>
        <v xml:space="preserve">["MIN_LVL"] = "10"; </v>
      </c>
      <c r="AK55" t="str">
        <f t="shared" si="20"/>
        <v/>
      </c>
      <c r="AL55" t="str">
        <f t="shared" si="21"/>
        <v xml:space="preserve">["NAME"] = { ["EN"] = "Wildwood Mission Slayer (Intermediate)"; }; </v>
      </c>
      <c r="AM55" t="str">
        <f t="shared" si="22"/>
        <v xml:space="preserve">["LORE"] = { ["EN"] = "Defeat many foes during Missions in the Wildwood."; }; </v>
      </c>
      <c r="AN55" t="str">
        <f t="shared" si="23"/>
        <v xml:space="preserve">["SUMMARY"] = { ["EN"] = "Defeat 200 foes during Missions in the Wildwood"; }; </v>
      </c>
      <c r="AO55" t="str">
        <f t="shared" si="24"/>
        <v/>
      </c>
      <c r="AP55" t="str">
        <f t="shared" si="25"/>
        <v>};</v>
      </c>
    </row>
    <row r="56" spans="1:42" x14ac:dyDescent="0.25">
      <c r="A56">
        <v>1879414496</v>
      </c>
      <c r="B56">
        <v>55</v>
      </c>
      <c r="C56" t="s">
        <v>1226</v>
      </c>
      <c r="D56" t="s">
        <v>33</v>
      </c>
      <c r="E56">
        <v>3000</v>
      </c>
      <c r="J56" t="s">
        <v>1232</v>
      </c>
      <c r="K56" t="s">
        <v>1229</v>
      </c>
      <c r="L56">
        <v>4</v>
      </c>
      <c r="M56">
        <v>10</v>
      </c>
      <c r="Q56" t="str">
        <f t="shared" si="2"/>
        <v>[55] = {["ID"] = 1879414496; }; -- Wildwood Mission Slayer</v>
      </c>
      <c r="R56" s="1" t="str">
        <f t="shared" si="3"/>
        <v>[55] = {["ID"] = 1879414496; ["SAVE_INDEX"] = 55; ["TYPE"] =  4; ["VXP"] = 3000; ["LP"] =  0; ["REP"] =    0; ["FACTION"] =  1; ["TIER"] = 4; ["MIN_LVL"] = "10"; ["NAME"] = { ["EN"] = "Wildwood Mission Slayer"; }; ["LORE"] = { ["EN"] = "Defeat many foes during Missions in the Wildwood."; }; ["SUMMARY"] = { ["EN"] = "Defeat 100 foes during Missions in the Wildwood"; }; };</v>
      </c>
      <c r="S56">
        <f t="shared" si="4"/>
        <v>55</v>
      </c>
      <c r="T56" t="str">
        <f t="shared" si="5"/>
        <v>[55] = {</v>
      </c>
      <c r="U56" t="str">
        <f t="shared" si="6"/>
        <v xml:space="preserve">["ID"] = 1879414496; </v>
      </c>
      <c r="V56" t="str">
        <f t="shared" si="7"/>
        <v xml:space="preserve">["ID"] = 1879414496; </v>
      </c>
      <c r="W56" t="str">
        <f t="shared" si="8"/>
        <v/>
      </c>
      <c r="X56" s="1" t="str">
        <f t="shared" si="9"/>
        <v xml:space="preserve">["SAVE_INDEX"] = 55; </v>
      </c>
      <c r="Y56">
        <f>VLOOKUP(D56,Type!A$2:B$14,2,FALSE)</f>
        <v>4</v>
      </c>
      <c r="Z56" t="str">
        <f t="shared" si="10"/>
        <v xml:space="preserve">["TYPE"] =  4; </v>
      </c>
      <c r="AA56" t="str">
        <f t="shared" si="11"/>
        <v>3000</v>
      </c>
      <c r="AB56" t="str">
        <f t="shared" si="12"/>
        <v xml:space="preserve">["VXP"] = 3000; </v>
      </c>
      <c r="AC56" t="str">
        <f t="shared" si="13"/>
        <v>0</v>
      </c>
      <c r="AD56" t="str">
        <f t="shared" si="14"/>
        <v xml:space="preserve">["LP"] =  0; </v>
      </c>
      <c r="AE56" t="str">
        <f t="shared" si="15"/>
        <v>0</v>
      </c>
      <c r="AF56" t="str">
        <f t="shared" si="16"/>
        <v xml:space="preserve">["REP"] =    0; </v>
      </c>
      <c r="AG56">
        <f>IF(LEN(I56)&gt;0,VLOOKUP(I56,Faction!A$2:B$84,2,FALSE),1)</f>
        <v>1</v>
      </c>
      <c r="AH56" t="str">
        <f t="shared" si="17"/>
        <v xml:space="preserve">["FACTION"] =  1; </v>
      </c>
      <c r="AI56" t="str">
        <f t="shared" si="18"/>
        <v xml:space="preserve">["TIER"] = 4; </v>
      </c>
      <c r="AJ56" t="str">
        <f t="shared" si="19"/>
        <v xml:space="preserve">["MIN_LVL"] = "10"; </v>
      </c>
      <c r="AK56" t="str">
        <f t="shared" si="20"/>
        <v/>
      </c>
      <c r="AL56" t="str">
        <f t="shared" si="21"/>
        <v xml:space="preserve">["NAME"] = { ["EN"] = "Wildwood Mission Slayer"; }; </v>
      </c>
      <c r="AM56" t="str">
        <f t="shared" si="22"/>
        <v xml:space="preserve">["LORE"] = { ["EN"] = "Defeat many foes during Missions in the Wildwood."; }; </v>
      </c>
      <c r="AN56" t="str">
        <f t="shared" si="23"/>
        <v xml:space="preserve">["SUMMARY"] = { ["EN"] = "Defeat 100 foes during Missions in the Wildwood"; }; </v>
      </c>
      <c r="AO56" t="str">
        <f t="shared" si="24"/>
        <v/>
      </c>
      <c r="AP56" t="str">
        <f t="shared" si="25"/>
        <v>};</v>
      </c>
    </row>
    <row r="57" spans="1:42" x14ac:dyDescent="0.25">
      <c r="A57">
        <v>1879414499</v>
      </c>
      <c r="B57">
        <v>56</v>
      </c>
      <c r="C57" t="s">
        <v>1233</v>
      </c>
      <c r="D57" t="s">
        <v>70</v>
      </c>
      <c r="F57" t="s">
        <v>1234</v>
      </c>
      <c r="J57" t="s">
        <v>1236</v>
      </c>
      <c r="K57" t="s">
        <v>1235</v>
      </c>
      <c r="L57">
        <v>1</v>
      </c>
      <c r="M57">
        <v>35</v>
      </c>
      <c r="Q57" t="str">
        <f t="shared" si="2"/>
        <v>[56] = {["ID"] = 1879414499; }; -- The League of the Wildwood</v>
      </c>
      <c r="R57" s="1" t="str">
        <f t="shared" si="3"/>
        <v>[56] = {["ID"] = 1879414499; ["SAVE_INDEX"] = 56; ["TYPE"] =  7; ["VXP"] =    0; ["LP"] =  0; ["REP"] =    0; ["FACTION"] =  1; ["TIER"] = 1; ["MIN_LVL"] = "35"; ["NAME"] = { ["EN"] = "The League of the Wildwood"; }; ["LORE"] = { ["EN"] = "There is much to do in assisting those in the Wildwood."; }; ["SUMMARY"] = { ["EN"] = "Complete: Ally to the League of the Axe, Kindred to the Woodcutter's Brotherhood"; }; ["TITLE"] = { ["EN"] = "League of the Wildwood"; }; };</v>
      </c>
      <c r="S57">
        <f t="shared" si="4"/>
        <v>56</v>
      </c>
      <c r="T57" t="str">
        <f t="shared" si="5"/>
        <v>[56] = {</v>
      </c>
      <c r="U57" t="str">
        <f t="shared" si="6"/>
        <v xml:space="preserve">["ID"] = 1879414499; </v>
      </c>
      <c r="V57" t="str">
        <f t="shared" si="7"/>
        <v xml:space="preserve">["ID"] = 1879414499; </v>
      </c>
      <c r="W57" t="str">
        <f t="shared" si="8"/>
        <v/>
      </c>
      <c r="X57" s="1" t="str">
        <f t="shared" si="9"/>
        <v xml:space="preserve">["SAVE_INDEX"] = 56; </v>
      </c>
      <c r="Y57">
        <f>VLOOKUP(D57,Type!A$2:B$14,2,FALSE)</f>
        <v>7</v>
      </c>
      <c r="Z57" t="str">
        <f t="shared" si="10"/>
        <v xml:space="preserve">["TYPE"] =  7; </v>
      </c>
      <c r="AA57" t="str">
        <f t="shared" si="11"/>
        <v>0</v>
      </c>
      <c r="AB57" t="str">
        <f t="shared" si="12"/>
        <v xml:space="preserve">["VXP"] =    0; </v>
      </c>
      <c r="AC57" t="str">
        <f t="shared" si="13"/>
        <v>0</v>
      </c>
      <c r="AD57" t="str">
        <f t="shared" si="14"/>
        <v xml:space="preserve">["LP"] =  0; </v>
      </c>
      <c r="AE57" t="str">
        <f t="shared" si="15"/>
        <v>0</v>
      </c>
      <c r="AF57" t="str">
        <f t="shared" si="16"/>
        <v xml:space="preserve">["REP"] =    0; </v>
      </c>
      <c r="AG57">
        <f>IF(LEN(I57)&gt;0,VLOOKUP(I57,Faction!A$2:B$84,2,FALSE),1)</f>
        <v>1</v>
      </c>
      <c r="AH57" t="str">
        <f t="shared" si="17"/>
        <v xml:space="preserve">["FACTION"] =  1; </v>
      </c>
      <c r="AI57" t="str">
        <f t="shared" si="18"/>
        <v xml:space="preserve">["TIER"] = 1; </v>
      </c>
      <c r="AJ57" t="str">
        <f t="shared" si="19"/>
        <v xml:space="preserve">["MIN_LVL"] = "35"; </v>
      </c>
      <c r="AK57" t="str">
        <f t="shared" si="20"/>
        <v/>
      </c>
      <c r="AL57" t="str">
        <f t="shared" si="21"/>
        <v xml:space="preserve">["NAME"] = { ["EN"] = "The League of the Wildwood"; }; </v>
      </c>
      <c r="AM57" t="str">
        <f t="shared" si="22"/>
        <v xml:space="preserve">["LORE"] = { ["EN"] = "There is much to do in assisting those in the Wildwood."; }; </v>
      </c>
      <c r="AN57" t="str">
        <f t="shared" si="23"/>
        <v xml:space="preserve">["SUMMARY"] = { ["EN"] = "Complete: Ally to the League of the Axe, Kindred to the Woodcutter's Brotherhood"; }; </v>
      </c>
      <c r="AO57" t="str">
        <f t="shared" si="24"/>
        <v xml:space="preserve">["TITLE"] = { ["EN"] = "League of the Wildwood"; }; </v>
      </c>
      <c r="AP57" t="str">
        <f t="shared" si="25"/>
        <v>};</v>
      </c>
    </row>
    <row r="58" spans="1:42" x14ac:dyDescent="0.25">
      <c r="A58">
        <v>1879414507</v>
      </c>
      <c r="B58">
        <v>57</v>
      </c>
      <c r="C58" t="s">
        <v>1244</v>
      </c>
      <c r="D58" t="s">
        <v>69</v>
      </c>
      <c r="E58">
        <v>2000</v>
      </c>
      <c r="G58">
        <v>5</v>
      </c>
      <c r="J58" t="s">
        <v>1246</v>
      </c>
      <c r="K58" t="s">
        <v>1245</v>
      </c>
      <c r="L58">
        <v>0</v>
      </c>
      <c r="M58">
        <v>35</v>
      </c>
      <c r="Q58" t="str">
        <f t="shared" si="2"/>
        <v>[57] = {["ID"] = 1879414507; }; -- Hidden Threats of the Wildwood</v>
      </c>
      <c r="R58" s="1" t="str">
        <f t="shared" si="3"/>
        <v>[57] = {["ID"] = 1879414507; ["SAVE_INDEX"] = 57; ["TYPE"] =  6; ["VXP"] = 2000; ["LP"] =  5; ["REP"] =    0; ["FACTION"] =  1; ["TIER"] = 0; ["MIN_LVL"] = "35"; ["NAME"] = { ["EN"] = "Hidden Threats of the Wildwood"; }; ["LORE"] = { ["EN"] = "Strong beasts and foes roam the Wildwood."; }; ["SUMMARY"] = { ["EN"] = "Defeat Master of the Wild-wood, Lord of the Stone-den, Grand Old Wild-tusk, Hull the Wolf-hearted, Azdág, Lagshal Bone-cracker, Thraumak, Broghosh, Dulglok, and Drúhuk."; }; };</v>
      </c>
      <c r="S58">
        <f t="shared" si="4"/>
        <v>57</v>
      </c>
      <c r="T58" t="str">
        <f t="shared" si="5"/>
        <v>[57] = {</v>
      </c>
      <c r="U58" t="str">
        <f t="shared" si="6"/>
        <v xml:space="preserve">["ID"] = 1879414507; </v>
      </c>
      <c r="V58" t="str">
        <f t="shared" si="7"/>
        <v xml:space="preserve">["ID"] = 1879414507; </v>
      </c>
      <c r="W58" t="str">
        <f t="shared" si="8"/>
        <v/>
      </c>
      <c r="X58" s="1" t="str">
        <f t="shared" si="9"/>
        <v xml:space="preserve">["SAVE_INDEX"] = 57; </v>
      </c>
      <c r="Y58">
        <f>VLOOKUP(D58,Type!A$2:B$14,2,FALSE)</f>
        <v>6</v>
      </c>
      <c r="Z58" t="str">
        <f t="shared" si="10"/>
        <v xml:space="preserve">["TYPE"] =  6; </v>
      </c>
      <c r="AA58" t="str">
        <f t="shared" si="11"/>
        <v>2000</v>
      </c>
      <c r="AB58" t="str">
        <f t="shared" si="12"/>
        <v xml:space="preserve">["VXP"] = 2000; </v>
      </c>
      <c r="AC58" t="str">
        <f t="shared" si="13"/>
        <v>5</v>
      </c>
      <c r="AD58" t="str">
        <f t="shared" si="14"/>
        <v xml:space="preserve">["LP"] =  5; </v>
      </c>
      <c r="AE58" t="str">
        <f t="shared" si="15"/>
        <v>0</v>
      </c>
      <c r="AF58" t="str">
        <f t="shared" si="16"/>
        <v xml:space="preserve">["REP"] =    0; </v>
      </c>
      <c r="AG58">
        <f>IF(LEN(I58)&gt;0,VLOOKUP(I58,Faction!A$2:B$84,2,FALSE),1)</f>
        <v>1</v>
      </c>
      <c r="AH58" t="str">
        <f t="shared" si="17"/>
        <v xml:space="preserve">["FACTION"] =  1; </v>
      </c>
      <c r="AI58" t="str">
        <f t="shared" si="18"/>
        <v xml:space="preserve">["TIER"] = 0; </v>
      </c>
      <c r="AJ58" t="str">
        <f t="shared" si="19"/>
        <v xml:space="preserve">["MIN_LVL"] = "35"; </v>
      </c>
      <c r="AK58" t="str">
        <f t="shared" si="20"/>
        <v/>
      </c>
      <c r="AL58" t="str">
        <f t="shared" si="21"/>
        <v xml:space="preserve">["NAME"] = { ["EN"] = "Hidden Threats of the Wildwood"; }; </v>
      </c>
      <c r="AM58" t="str">
        <f t="shared" si="22"/>
        <v xml:space="preserve">["LORE"] = { ["EN"] = "Strong beasts and foes roam the Wildwood."; }; </v>
      </c>
      <c r="AN58" t="str">
        <f t="shared" si="23"/>
        <v xml:space="preserve">["SUMMARY"] = { ["EN"] = "Defeat Master of the Wild-wood, Lord of the Stone-den, Grand Old Wild-tusk, Hull the Wolf-hearted, Azdág, Lagshal Bone-cracker, Thraumak, Broghosh, Dulglok, and Drúhuk."; }; </v>
      </c>
      <c r="AO58" t="str">
        <f t="shared" si="24"/>
        <v/>
      </c>
      <c r="AP58" t="str">
        <f t="shared" si="25"/>
        <v>};</v>
      </c>
    </row>
    <row r="59" spans="1:42" x14ac:dyDescent="0.25">
      <c r="C59" s="2" t="s">
        <v>1251</v>
      </c>
      <c r="D59" s="2" t="s">
        <v>1185</v>
      </c>
      <c r="O59">
        <v>250</v>
      </c>
      <c r="Q59" t="str">
        <f t="shared" si="2"/>
        <v>[58] = {["CAT_ID"] = 250; }; -- Other</v>
      </c>
      <c r="R59" s="1" t="str">
        <f t="shared" si="3"/>
        <v>[58] = {                                          ["TYPE"] = 14; ["VXP"] =    0; ["LP"] =  0; ["REP"] =    0; ["FACTION"] =  1; ["TIER"] = 0;                     ["NAME"] = { ["EN"] = "Other"; }; };</v>
      </c>
      <c r="S59">
        <f t="shared" si="4"/>
        <v>58</v>
      </c>
      <c r="T59" t="str">
        <f t="shared" si="5"/>
        <v>[58] = {</v>
      </c>
      <c r="U59" t="str">
        <f t="shared" si="6"/>
        <v xml:space="preserve">                     </v>
      </c>
      <c r="V59" t="str">
        <f t="shared" si="7"/>
        <v/>
      </c>
      <c r="W59" t="str">
        <f t="shared" si="8"/>
        <v xml:space="preserve">["CAT_ID"] = 250; </v>
      </c>
      <c r="X59" s="1" t="str">
        <f t="shared" si="9"/>
        <v xml:space="preserve">                     </v>
      </c>
      <c r="Y59">
        <f>VLOOKUP(D59,Type!A$2:B$14,2,FALSE)</f>
        <v>14</v>
      </c>
      <c r="Z59" t="str">
        <f t="shared" si="10"/>
        <v xml:space="preserve">["TYPE"] = 14; </v>
      </c>
      <c r="AA59" t="str">
        <f t="shared" si="11"/>
        <v>0</v>
      </c>
      <c r="AB59" t="str">
        <f t="shared" si="12"/>
        <v xml:space="preserve">["VXP"] =    0; </v>
      </c>
      <c r="AC59" t="str">
        <f t="shared" si="13"/>
        <v>0</v>
      </c>
      <c r="AD59" t="str">
        <f t="shared" si="14"/>
        <v xml:space="preserve">["LP"] =  0; </v>
      </c>
      <c r="AE59" t="str">
        <f t="shared" si="15"/>
        <v>0</v>
      </c>
      <c r="AF59" t="str">
        <f t="shared" si="16"/>
        <v xml:space="preserve">["REP"] =    0; </v>
      </c>
      <c r="AG59">
        <f>IF(LEN(I59)&gt;0,VLOOKUP(I59,Faction!A$2:B$84,2,FALSE),1)</f>
        <v>1</v>
      </c>
      <c r="AH59" t="str">
        <f t="shared" si="17"/>
        <v xml:space="preserve">["FACTION"] =  1; </v>
      </c>
      <c r="AI59" t="str">
        <f t="shared" si="18"/>
        <v xml:space="preserve">["TIER"] = 0; </v>
      </c>
      <c r="AJ59" t="str">
        <f t="shared" si="19"/>
        <v xml:space="preserve">                    </v>
      </c>
      <c r="AK59" t="str">
        <f t="shared" si="20"/>
        <v/>
      </c>
      <c r="AL59" t="str">
        <f t="shared" si="21"/>
        <v xml:space="preserve">["NAME"] = { ["EN"] = "Other"; }; </v>
      </c>
      <c r="AM59" t="str">
        <f t="shared" si="22"/>
        <v/>
      </c>
      <c r="AN59" t="str">
        <f t="shared" si="23"/>
        <v/>
      </c>
      <c r="AO59" t="str">
        <f t="shared" si="24"/>
        <v/>
      </c>
      <c r="AP59" t="str">
        <f t="shared" si="25"/>
        <v>};</v>
      </c>
    </row>
    <row r="60" spans="1:42" x14ac:dyDescent="0.25">
      <c r="A60">
        <v>1879210280</v>
      </c>
      <c r="B60">
        <v>36</v>
      </c>
      <c r="C60" t="s">
        <v>984</v>
      </c>
      <c r="D60" t="s">
        <v>69</v>
      </c>
      <c r="F60" t="s">
        <v>985</v>
      </c>
      <c r="J60" t="s">
        <v>986</v>
      </c>
      <c r="K60" t="s">
        <v>1041</v>
      </c>
      <c r="L60">
        <v>0</v>
      </c>
      <c r="M60">
        <v>64</v>
      </c>
      <c r="Q60" t="str">
        <f t="shared" si="2"/>
        <v>[59] = {["ID"] = 1879210280; }; -- One Thing Drives Out Another</v>
      </c>
      <c r="R60" s="1" t="str">
        <f t="shared" si="3"/>
        <v>[59] = {["ID"] = 1879210280; ["SAVE_INDEX"] = 36; ["TYPE"] =  6; ["VXP"] =    0; ["LP"] =  0; ["REP"] =    0; ["FACTION"] =  1; ["TIER"] = 0; ["MIN_LVL"] = "64"; ["NAME"] = { ["EN"] = "One Thing Drives Out Another"; }; ["LORE"] = { ["EN"] = "Barliman Butterbur had a letter to send you, but he misplaced it. One thing drives out another, after all! Now that he has remembered, he hopes his oversight will not cause trouble."; }; ["SUMMARY"] = { ["EN"] = "Reach level 65 and check mail"; }; ["TITLE"] = { ["EN"] = "Reminder"; }; };</v>
      </c>
      <c r="S60">
        <f t="shared" si="4"/>
        <v>59</v>
      </c>
      <c r="T60" t="str">
        <f t="shared" si="5"/>
        <v>[59] = {</v>
      </c>
      <c r="U60" t="str">
        <f t="shared" si="6"/>
        <v xml:space="preserve">["ID"] = 1879210280; </v>
      </c>
      <c r="V60" t="str">
        <f t="shared" si="7"/>
        <v xml:space="preserve">["ID"] = 1879210280; </v>
      </c>
      <c r="W60" t="str">
        <f t="shared" si="8"/>
        <v/>
      </c>
      <c r="X60" s="1" t="str">
        <f t="shared" si="9"/>
        <v xml:space="preserve">["SAVE_INDEX"] = 36; </v>
      </c>
      <c r="Y60">
        <f>VLOOKUP(D60,Type!A$2:B$14,2,FALSE)</f>
        <v>6</v>
      </c>
      <c r="Z60" t="str">
        <f t="shared" si="10"/>
        <v xml:space="preserve">["TYPE"] =  6; </v>
      </c>
      <c r="AA60" t="str">
        <f t="shared" si="11"/>
        <v>0</v>
      </c>
      <c r="AB60" t="str">
        <f t="shared" si="12"/>
        <v xml:space="preserve">["VXP"] =    0; </v>
      </c>
      <c r="AC60" t="str">
        <f t="shared" si="13"/>
        <v>0</v>
      </c>
      <c r="AD60" t="str">
        <f t="shared" si="14"/>
        <v xml:space="preserve">["LP"] =  0; </v>
      </c>
      <c r="AE60" t="str">
        <f t="shared" si="15"/>
        <v>0</v>
      </c>
      <c r="AF60" t="str">
        <f t="shared" si="16"/>
        <v xml:space="preserve">["REP"] =    0; </v>
      </c>
      <c r="AG60">
        <f>IF(LEN(I60)&gt;0,VLOOKUP(I60,Faction!A$2:B$84,2,FALSE),1)</f>
        <v>1</v>
      </c>
      <c r="AH60" t="str">
        <f t="shared" si="17"/>
        <v xml:space="preserve">["FACTION"] =  1; </v>
      </c>
      <c r="AI60" t="str">
        <f t="shared" si="18"/>
        <v xml:space="preserve">["TIER"] = 0; </v>
      </c>
      <c r="AJ60" t="str">
        <f t="shared" si="19"/>
        <v xml:space="preserve">["MIN_LVL"] = "64"; </v>
      </c>
      <c r="AK60" t="str">
        <f t="shared" si="20"/>
        <v/>
      </c>
      <c r="AL60" t="str">
        <f t="shared" si="21"/>
        <v xml:space="preserve">["NAME"] = { ["EN"] = "One Thing Drives Out Another"; }; </v>
      </c>
      <c r="AM60" t="str">
        <f t="shared" si="22"/>
        <v xml:space="preserve">["LORE"] = { ["EN"] = "Barliman Butterbur had a letter to send you, but he misplaced it. One thing drives out another, after all! Now that he has remembered, he hopes his oversight will not cause trouble."; }; </v>
      </c>
      <c r="AN60" t="str">
        <f t="shared" si="23"/>
        <v xml:space="preserve">["SUMMARY"] = { ["EN"] = "Reach level 65 and check mail"; }; </v>
      </c>
      <c r="AO60" t="str">
        <f t="shared" si="24"/>
        <v xml:space="preserve">["TITLE"] = { ["EN"] = "Reminder"; }; </v>
      </c>
      <c r="AP60" t="str">
        <f t="shared" si="25"/>
        <v>};</v>
      </c>
    </row>
    <row r="61" spans="1:42" x14ac:dyDescent="0.25">
      <c r="X61" s="1"/>
    </row>
    <row r="62" spans="1:42" x14ac:dyDescent="0.25">
      <c r="X62" s="1"/>
    </row>
    <row r="63" spans="1:42" x14ac:dyDescent="0.25">
      <c r="X63" s="1"/>
    </row>
    <row r="64" spans="1:42" x14ac:dyDescent="0.25">
      <c r="X64" s="1"/>
    </row>
    <row r="65" spans="24:24" x14ac:dyDescent="0.25">
      <c r="X65" s="1"/>
    </row>
    <row r="66" spans="24:24" x14ac:dyDescent="0.25">
      <c r="X66" s="1"/>
    </row>
    <row r="67" spans="24:24" x14ac:dyDescent="0.25">
      <c r="X67" s="1"/>
    </row>
    <row r="68" spans="24:24" x14ac:dyDescent="0.25">
      <c r="X68" s="1"/>
    </row>
    <row r="69" spans="24:24" x14ac:dyDescent="0.25">
      <c r="X69" s="1"/>
    </row>
    <row r="70" spans="24:24" x14ac:dyDescent="0.25">
      <c r="X70" s="1"/>
    </row>
    <row r="71" spans="24:24" x14ac:dyDescent="0.25">
      <c r="X71" s="1"/>
    </row>
    <row r="72" spans="24:24" x14ac:dyDescent="0.25">
      <c r="X72" s="1"/>
    </row>
    <row r="73" spans="24:24" x14ac:dyDescent="0.25">
      <c r="X73" s="1"/>
    </row>
    <row r="74" spans="24:24" x14ac:dyDescent="0.25">
      <c r="X74" s="1"/>
    </row>
    <row r="75" spans="24:24" x14ac:dyDescent="0.25">
      <c r="X75" s="1"/>
    </row>
    <row r="76" spans="24:24" x14ac:dyDescent="0.25">
      <c r="X76" s="1"/>
    </row>
    <row r="77" spans="24:24" x14ac:dyDescent="0.25">
      <c r="X77" s="1"/>
    </row>
    <row r="78" spans="24:24" x14ac:dyDescent="0.25">
      <c r="X78" s="1"/>
    </row>
    <row r="79" spans="24:24" x14ac:dyDescent="0.25">
      <c r="X79" s="1"/>
    </row>
    <row r="80" spans="24:24" x14ac:dyDescent="0.25">
      <c r="X80" s="1"/>
    </row>
    <row r="81" spans="24:24" x14ac:dyDescent="0.25">
      <c r="X81" s="1"/>
    </row>
    <row r="82" spans="24:24" x14ac:dyDescent="0.25">
      <c r="X82" s="1"/>
    </row>
    <row r="83" spans="24:24" x14ac:dyDescent="0.25">
      <c r="X83" s="1"/>
    </row>
    <row r="84" spans="24:24" x14ac:dyDescent="0.25">
      <c r="X84" s="1"/>
    </row>
    <row r="85" spans="24:24" x14ac:dyDescent="0.25">
      <c r="X85" s="1"/>
    </row>
    <row r="86" spans="24:24" x14ac:dyDescent="0.25">
      <c r="X86" s="1"/>
    </row>
    <row r="87" spans="24:24" x14ac:dyDescent="0.25">
      <c r="X87" s="1"/>
    </row>
    <row r="88" spans="24:24" x14ac:dyDescent="0.25">
      <c r="X88" s="1"/>
    </row>
    <row r="89" spans="24:24" x14ac:dyDescent="0.25">
      <c r="X89" s="1"/>
    </row>
    <row r="90" spans="24:24" x14ac:dyDescent="0.25">
      <c r="X90" s="1"/>
    </row>
    <row r="91" spans="24:24" x14ac:dyDescent="0.25">
      <c r="X91" s="1"/>
    </row>
    <row r="92" spans="24:24" x14ac:dyDescent="0.25">
      <c r="X92" s="1"/>
    </row>
    <row r="93" spans="24:24" x14ac:dyDescent="0.25">
      <c r="X93" s="1"/>
    </row>
    <row r="94" spans="24:24" x14ac:dyDescent="0.25">
      <c r="X94" s="1"/>
    </row>
    <row r="95" spans="24:24" x14ac:dyDescent="0.25">
      <c r="X95" s="1"/>
    </row>
    <row r="96" spans="24:24" x14ac:dyDescent="0.25">
      <c r="X96" s="1"/>
    </row>
    <row r="97" spans="24:24" x14ac:dyDescent="0.25">
      <c r="X97" s="1"/>
    </row>
    <row r="98" spans="24:24" x14ac:dyDescent="0.25">
      <c r="X98" s="1"/>
    </row>
    <row r="99" spans="24:24" x14ac:dyDescent="0.25">
      <c r="X99" s="1"/>
    </row>
    <row r="100" spans="24:24" x14ac:dyDescent="0.25">
      <c r="X100" s="1"/>
    </row>
    <row r="101" spans="24:24" x14ac:dyDescent="0.25">
      <c r="X101" s="1"/>
    </row>
    <row r="102" spans="24:24" x14ac:dyDescent="0.25">
      <c r="X102" s="1"/>
    </row>
    <row r="103" spans="24:24" x14ac:dyDescent="0.25">
      <c r="X103" s="1"/>
    </row>
    <row r="104" spans="24:24" x14ac:dyDescent="0.25">
      <c r="X104" s="1"/>
    </row>
    <row r="105" spans="24:24" x14ac:dyDescent="0.25">
      <c r="X105" s="1"/>
    </row>
    <row r="106" spans="24:24" x14ac:dyDescent="0.25">
      <c r="X106" s="1"/>
    </row>
    <row r="107" spans="24:24" x14ac:dyDescent="0.25">
      <c r="X107" s="1"/>
    </row>
    <row r="108" spans="24:24" x14ac:dyDescent="0.25">
      <c r="X108" s="1"/>
    </row>
    <row r="109" spans="24:24" x14ac:dyDescent="0.25">
      <c r="X109" s="1"/>
    </row>
    <row r="110" spans="24:24" x14ac:dyDescent="0.25">
      <c r="X110" s="1"/>
    </row>
    <row r="111" spans="24:24" x14ac:dyDescent="0.25">
      <c r="X111" s="1"/>
    </row>
    <row r="112" spans="24:24" x14ac:dyDescent="0.25">
      <c r="X112" s="1"/>
    </row>
    <row r="113" spans="24:24" x14ac:dyDescent="0.25">
      <c r="X113" s="1"/>
    </row>
    <row r="114" spans="24:24" x14ac:dyDescent="0.25">
      <c r="X114" s="1"/>
    </row>
    <row r="115" spans="24:24" x14ac:dyDescent="0.25">
      <c r="X115" s="1"/>
    </row>
    <row r="116" spans="24:24" x14ac:dyDescent="0.25">
      <c r="X116" s="1"/>
    </row>
    <row r="117" spans="24:24" x14ac:dyDescent="0.25">
      <c r="X117" s="1"/>
    </row>
    <row r="118" spans="24:24" x14ac:dyDescent="0.25">
      <c r="X118" s="1"/>
    </row>
    <row r="119" spans="24:24" x14ac:dyDescent="0.25">
      <c r="X119" s="1"/>
    </row>
    <row r="120" spans="24:24" x14ac:dyDescent="0.25">
      <c r="X120" s="1"/>
    </row>
    <row r="121" spans="24:24" x14ac:dyDescent="0.25">
      <c r="X121" s="1"/>
    </row>
    <row r="122" spans="24:24" x14ac:dyDescent="0.25">
      <c r="X122" s="1"/>
    </row>
    <row r="123" spans="24:24" x14ac:dyDescent="0.25">
      <c r="X123" s="1"/>
    </row>
    <row r="124" spans="24:24" x14ac:dyDescent="0.25">
      <c r="X124" s="1"/>
    </row>
    <row r="125" spans="24:24" x14ac:dyDescent="0.25">
      <c r="X125" s="1"/>
    </row>
    <row r="126" spans="24:24" x14ac:dyDescent="0.25">
      <c r="X126" s="1"/>
    </row>
    <row r="127" spans="24:24" x14ac:dyDescent="0.25">
      <c r="X127" s="1"/>
    </row>
    <row r="128" spans="24:24" x14ac:dyDescent="0.25">
      <c r="X128" s="1"/>
    </row>
    <row r="129" spans="24:24" x14ac:dyDescent="0.25">
      <c r="X129" s="1"/>
    </row>
    <row r="130" spans="24:24" x14ac:dyDescent="0.25">
      <c r="X130" s="1"/>
    </row>
    <row r="131" spans="24:24" x14ac:dyDescent="0.25">
      <c r="X131" s="1"/>
    </row>
    <row r="132" spans="24:24" x14ac:dyDescent="0.25">
      <c r="X132" s="1"/>
    </row>
    <row r="133" spans="24:24" x14ac:dyDescent="0.25">
      <c r="X133" s="1"/>
    </row>
    <row r="134" spans="24:24" x14ac:dyDescent="0.25">
      <c r="X134" s="1"/>
    </row>
    <row r="135" spans="24:24" x14ac:dyDescent="0.25">
      <c r="X135" s="1"/>
    </row>
    <row r="136" spans="24:24" x14ac:dyDescent="0.25">
      <c r="X136" s="1"/>
    </row>
    <row r="137" spans="24:24" x14ac:dyDescent="0.25">
      <c r="X137" s="1"/>
    </row>
    <row r="138" spans="24:24" x14ac:dyDescent="0.25">
      <c r="X138" s="1"/>
    </row>
    <row r="139" spans="24:24" x14ac:dyDescent="0.25">
      <c r="X139" s="1"/>
    </row>
    <row r="140" spans="24:24" x14ac:dyDescent="0.25">
      <c r="X140" s="1"/>
    </row>
    <row r="141" spans="24:24" x14ac:dyDescent="0.25">
      <c r="X141" s="1"/>
    </row>
    <row r="142" spans="24:24" x14ac:dyDescent="0.25">
      <c r="X142" s="1"/>
    </row>
    <row r="143" spans="24:24" x14ac:dyDescent="0.25">
      <c r="X143" s="1"/>
    </row>
    <row r="144" spans="24:24" x14ac:dyDescent="0.25">
      <c r="X144" s="1"/>
    </row>
    <row r="145" spans="24:24" x14ac:dyDescent="0.25">
      <c r="X145" s="1"/>
    </row>
    <row r="146" spans="24:24" x14ac:dyDescent="0.25">
      <c r="X146" s="1"/>
    </row>
    <row r="147" spans="24:24" x14ac:dyDescent="0.25">
      <c r="X147" s="1"/>
    </row>
    <row r="148" spans="24:24" x14ac:dyDescent="0.25">
      <c r="X148" s="1"/>
    </row>
    <row r="149" spans="24:24" x14ac:dyDescent="0.25">
      <c r="X149" s="1"/>
    </row>
    <row r="150" spans="24:24" x14ac:dyDescent="0.25">
      <c r="X150" s="1"/>
    </row>
    <row r="151" spans="24:24" x14ac:dyDescent="0.25">
      <c r="X151" s="1"/>
    </row>
    <row r="152" spans="24:24" x14ac:dyDescent="0.25">
      <c r="X152" s="1"/>
    </row>
    <row r="153" spans="24:24" x14ac:dyDescent="0.25">
      <c r="X153" s="1"/>
    </row>
    <row r="154" spans="24:24" x14ac:dyDescent="0.25">
      <c r="X154" s="1"/>
    </row>
    <row r="155" spans="24:24" x14ac:dyDescent="0.25">
      <c r="X155" s="1"/>
    </row>
    <row r="156" spans="24:24" x14ac:dyDescent="0.25">
      <c r="X156" s="1"/>
    </row>
    <row r="157" spans="24:24" x14ac:dyDescent="0.25">
      <c r="X157" s="1"/>
    </row>
    <row r="158" spans="24:24" x14ac:dyDescent="0.25">
      <c r="X158" s="1"/>
    </row>
    <row r="159" spans="24:24" x14ac:dyDescent="0.25">
      <c r="X159" s="1"/>
    </row>
    <row r="160" spans="24:24" x14ac:dyDescent="0.25">
      <c r="X160" s="1"/>
    </row>
    <row r="161" spans="24:24" x14ac:dyDescent="0.25">
      <c r="X161" s="1"/>
    </row>
    <row r="162" spans="24:24" x14ac:dyDescent="0.25">
      <c r="X162" s="1"/>
    </row>
    <row r="163" spans="24:24" x14ac:dyDescent="0.25">
      <c r="X163" s="1"/>
    </row>
    <row r="164" spans="24:24" x14ac:dyDescent="0.25">
      <c r="X164" s="1"/>
    </row>
    <row r="165" spans="24:24" x14ac:dyDescent="0.25">
      <c r="X165" s="1"/>
    </row>
    <row r="166" spans="24:24" x14ac:dyDescent="0.25">
      <c r="X166" s="1"/>
    </row>
    <row r="167" spans="24:24" x14ac:dyDescent="0.25">
      <c r="X167" s="1"/>
    </row>
    <row r="168" spans="24:24" x14ac:dyDescent="0.25">
      <c r="X168" s="1"/>
    </row>
    <row r="169" spans="24:24" x14ac:dyDescent="0.25">
      <c r="X169" s="1"/>
    </row>
    <row r="170" spans="24:24" x14ac:dyDescent="0.25">
      <c r="X170" s="1"/>
    </row>
    <row r="171" spans="24:24" x14ac:dyDescent="0.25">
      <c r="X171" s="1"/>
    </row>
    <row r="172" spans="24:24" x14ac:dyDescent="0.25">
      <c r="X172" s="1"/>
    </row>
    <row r="173" spans="24:24" x14ac:dyDescent="0.25">
      <c r="X173" s="1"/>
    </row>
    <row r="174" spans="24:24" x14ac:dyDescent="0.25">
      <c r="X174" s="1"/>
    </row>
    <row r="175" spans="24:24" x14ac:dyDescent="0.25">
      <c r="X175" s="1"/>
    </row>
    <row r="176" spans="24:24" x14ac:dyDescent="0.25">
      <c r="X176" s="1"/>
    </row>
    <row r="177" spans="24:24" x14ac:dyDescent="0.25">
      <c r="X177" s="1"/>
    </row>
    <row r="178" spans="24:24" x14ac:dyDescent="0.25">
      <c r="X178" s="1"/>
    </row>
    <row r="179" spans="24:24" x14ac:dyDescent="0.25">
      <c r="X179" s="1"/>
    </row>
    <row r="180" spans="24:24" x14ac:dyDescent="0.25">
      <c r="X180" s="1"/>
    </row>
    <row r="181" spans="24:24" x14ac:dyDescent="0.25">
      <c r="X181" s="1"/>
    </row>
    <row r="182" spans="24:24" x14ac:dyDescent="0.25">
      <c r="X182" s="1"/>
    </row>
    <row r="183" spans="24:24" x14ac:dyDescent="0.25">
      <c r="X183" s="1"/>
    </row>
    <row r="184" spans="24:24" x14ac:dyDescent="0.25">
      <c r="X184" s="1"/>
    </row>
    <row r="185" spans="24:24" x14ac:dyDescent="0.25">
      <c r="X185" s="1"/>
    </row>
    <row r="186" spans="24:24" x14ac:dyDescent="0.25">
      <c r="X186" s="1"/>
    </row>
    <row r="187" spans="24:24" x14ac:dyDescent="0.25">
      <c r="X187" s="1"/>
    </row>
    <row r="188" spans="24:24" x14ac:dyDescent="0.25">
      <c r="X188" s="1"/>
    </row>
    <row r="189" spans="24:24" x14ac:dyDescent="0.25">
      <c r="X189" s="1"/>
    </row>
    <row r="190" spans="24:24" x14ac:dyDescent="0.25">
      <c r="X190" s="1"/>
    </row>
    <row r="191" spans="24:24" x14ac:dyDescent="0.25">
      <c r="X191" s="1"/>
    </row>
    <row r="192" spans="24:24" x14ac:dyDescent="0.25">
      <c r="X192" s="1"/>
    </row>
    <row r="193" spans="24:24" x14ac:dyDescent="0.25">
      <c r="X193" s="1"/>
    </row>
    <row r="194" spans="24:24" x14ac:dyDescent="0.25">
      <c r="X194" s="1"/>
    </row>
    <row r="195" spans="24:24" x14ac:dyDescent="0.25">
      <c r="X195" s="1"/>
    </row>
    <row r="196" spans="24:24" x14ac:dyDescent="0.25">
      <c r="X196" s="1"/>
    </row>
    <row r="197" spans="24:24" x14ac:dyDescent="0.25">
      <c r="X197" s="1"/>
    </row>
    <row r="198" spans="24:24" x14ac:dyDescent="0.25">
      <c r="X198" s="1"/>
    </row>
    <row r="199" spans="24:24" x14ac:dyDescent="0.25">
      <c r="X199" s="1"/>
    </row>
    <row r="200" spans="24:24" x14ac:dyDescent="0.25">
      <c r="X200" s="1"/>
    </row>
    <row r="201" spans="24:24" x14ac:dyDescent="0.25">
      <c r="X201" s="1"/>
    </row>
    <row r="202" spans="24:24" x14ac:dyDescent="0.25">
      <c r="X202" s="1"/>
    </row>
    <row r="203" spans="24:24" x14ac:dyDescent="0.25">
      <c r="X203" s="1"/>
    </row>
    <row r="204" spans="24:24" x14ac:dyDescent="0.25">
      <c r="X204" s="1"/>
    </row>
    <row r="205" spans="24:24" x14ac:dyDescent="0.25">
      <c r="X205" s="1"/>
    </row>
    <row r="206" spans="24:24" x14ac:dyDescent="0.25">
      <c r="X206" s="1"/>
    </row>
    <row r="207" spans="24:24" x14ac:dyDescent="0.25">
      <c r="X207" s="1"/>
    </row>
    <row r="208" spans="24:24" x14ac:dyDescent="0.25">
      <c r="X208" s="1"/>
    </row>
    <row r="209" spans="24:24" x14ac:dyDescent="0.25">
      <c r="X209" s="1"/>
    </row>
    <row r="210" spans="24:24" x14ac:dyDescent="0.25">
      <c r="X210" s="1"/>
    </row>
    <row r="211" spans="24:24" x14ac:dyDescent="0.25">
      <c r="X211" s="1"/>
    </row>
    <row r="212" spans="24:24" x14ac:dyDescent="0.25">
      <c r="X212" s="1"/>
    </row>
    <row r="213" spans="24:24" x14ac:dyDescent="0.25">
      <c r="X213" s="1"/>
    </row>
    <row r="214" spans="24:24" x14ac:dyDescent="0.25">
      <c r="X214" s="1"/>
    </row>
    <row r="215" spans="24:24" x14ac:dyDescent="0.25">
      <c r="X215" s="1"/>
    </row>
    <row r="216" spans="24:24" x14ac:dyDescent="0.25">
      <c r="X216" s="1"/>
    </row>
    <row r="217" spans="24:24" x14ac:dyDescent="0.25">
      <c r="X217" s="1"/>
    </row>
    <row r="218" spans="24:24" x14ac:dyDescent="0.25">
      <c r="X218" s="1"/>
    </row>
    <row r="219" spans="24:24" x14ac:dyDescent="0.25">
      <c r="X219" s="1"/>
    </row>
    <row r="220" spans="24:24" x14ac:dyDescent="0.25">
      <c r="X220" s="1"/>
    </row>
    <row r="221" spans="24:24" x14ac:dyDescent="0.25">
      <c r="X221" s="1"/>
    </row>
    <row r="222" spans="24:24" x14ac:dyDescent="0.25">
      <c r="X222" s="1"/>
    </row>
    <row r="223" spans="24:24" x14ac:dyDescent="0.25">
      <c r="X223" s="1"/>
    </row>
    <row r="224" spans="24:24" x14ac:dyDescent="0.25">
      <c r="X224" s="1"/>
    </row>
    <row r="225" spans="24:24" x14ac:dyDescent="0.25">
      <c r="X225" s="1"/>
    </row>
    <row r="226" spans="24:24" x14ac:dyDescent="0.25">
      <c r="X226" s="1"/>
    </row>
    <row r="227" spans="24:24" x14ac:dyDescent="0.25">
      <c r="X227" s="1"/>
    </row>
    <row r="228" spans="24:24" x14ac:dyDescent="0.25">
      <c r="X228" s="1"/>
    </row>
    <row r="229" spans="24:24" x14ac:dyDescent="0.25">
      <c r="X229" s="1"/>
    </row>
    <row r="230" spans="24:24" x14ac:dyDescent="0.25">
      <c r="X230" s="1"/>
    </row>
    <row r="231" spans="24:24" x14ac:dyDescent="0.25">
      <c r="X231" s="1"/>
    </row>
    <row r="232" spans="24:24" x14ac:dyDescent="0.25">
      <c r="X232" s="1"/>
    </row>
    <row r="233" spans="24:24" x14ac:dyDescent="0.25">
      <c r="X233" s="1"/>
    </row>
    <row r="234" spans="24:24" x14ac:dyDescent="0.25">
      <c r="X234" s="1"/>
    </row>
    <row r="235" spans="24:24" x14ac:dyDescent="0.25">
      <c r="X235" s="1"/>
    </row>
    <row r="236" spans="24:24" x14ac:dyDescent="0.25">
      <c r="X236" s="1"/>
    </row>
    <row r="237" spans="24:24" x14ac:dyDescent="0.25">
      <c r="X237" s="1"/>
    </row>
    <row r="238" spans="24:24" x14ac:dyDescent="0.25">
      <c r="X238" s="1"/>
    </row>
    <row r="239" spans="24:24" x14ac:dyDescent="0.25">
      <c r="X239" s="1"/>
    </row>
    <row r="240" spans="24:24" x14ac:dyDescent="0.25">
      <c r="X240" s="1"/>
    </row>
    <row r="241" spans="24:24" x14ac:dyDescent="0.25">
      <c r="X241" s="1"/>
    </row>
    <row r="242" spans="24:24" x14ac:dyDescent="0.25">
      <c r="X242" s="1"/>
    </row>
    <row r="243" spans="24:24" x14ac:dyDescent="0.25">
      <c r="X243" s="1"/>
    </row>
    <row r="244" spans="24:24" x14ac:dyDescent="0.25">
      <c r="X244" s="1"/>
    </row>
    <row r="245" spans="24:24" x14ac:dyDescent="0.25">
      <c r="X245" s="1"/>
    </row>
    <row r="246" spans="24:24" x14ac:dyDescent="0.25">
      <c r="X246" s="1"/>
    </row>
    <row r="247" spans="24:24" x14ac:dyDescent="0.25">
      <c r="X247" s="1"/>
    </row>
    <row r="248" spans="24:24" x14ac:dyDescent="0.25">
      <c r="X248" s="1"/>
    </row>
    <row r="249" spans="24:24" x14ac:dyDescent="0.25">
      <c r="X249" s="1"/>
    </row>
    <row r="250" spans="24:24" x14ac:dyDescent="0.25">
      <c r="X250" s="1"/>
    </row>
    <row r="251" spans="24:24" x14ac:dyDescent="0.25">
      <c r="X251" s="1"/>
    </row>
    <row r="252" spans="24:24" x14ac:dyDescent="0.25">
      <c r="X252" s="1"/>
    </row>
    <row r="253" spans="24:24" x14ac:dyDescent="0.25">
      <c r="X253" s="1"/>
    </row>
    <row r="254" spans="24:24" x14ac:dyDescent="0.25">
      <c r="X254" s="1"/>
    </row>
    <row r="255" spans="24:24" x14ac:dyDescent="0.25">
      <c r="X255" s="1"/>
    </row>
    <row r="256" spans="24:24" x14ac:dyDescent="0.25">
      <c r="X256" s="1"/>
    </row>
    <row r="257" spans="24:24" x14ac:dyDescent="0.25">
      <c r="X257" s="1"/>
    </row>
    <row r="258" spans="24:24" x14ac:dyDescent="0.25">
      <c r="X258" s="1"/>
    </row>
    <row r="259" spans="24:24" x14ac:dyDescent="0.25">
      <c r="X259" s="1"/>
    </row>
    <row r="260" spans="24:24" x14ac:dyDescent="0.25">
      <c r="X260" s="1"/>
    </row>
    <row r="261" spans="24:24" x14ac:dyDescent="0.25">
      <c r="X261" s="1"/>
    </row>
    <row r="262" spans="24:24" x14ac:dyDescent="0.25">
      <c r="X262" s="1"/>
    </row>
    <row r="263" spans="24:24" x14ac:dyDescent="0.25">
      <c r="X263" s="1"/>
    </row>
    <row r="264" spans="24:24" x14ac:dyDescent="0.25">
      <c r="X264" s="1"/>
    </row>
    <row r="265" spans="24:24" x14ac:dyDescent="0.25">
      <c r="X265" s="1"/>
    </row>
    <row r="266" spans="24:24" x14ac:dyDescent="0.25">
      <c r="X266" s="1"/>
    </row>
    <row r="267" spans="24:24" x14ac:dyDescent="0.25">
      <c r="X267" s="1"/>
    </row>
    <row r="268" spans="24:24" x14ac:dyDescent="0.25">
      <c r="X268" s="1"/>
    </row>
    <row r="269" spans="24:24" x14ac:dyDescent="0.25">
      <c r="X269" s="1"/>
    </row>
    <row r="270" spans="24:24" x14ac:dyDescent="0.25">
      <c r="X270" s="1"/>
    </row>
    <row r="271" spans="24:24" x14ac:dyDescent="0.25">
      <c r="X271" s="1"/>
    </row>
    <row r="272" spans="24:24" x14ac:dyDescent="0.25">
      <c r="X272" s="1"/>
    </row>
    <row r="273" spans="24:24" x14ac:dyDescent="0.25">
      <c r="X273" s="1"/>
    </row>
    <row r="274" spans="24:24" x14ac:dyDescent="0.25">
      <c r="X274" s="1"/>
    </row>
    <row r="275" spans="24:24" x14ac:dyDescent="0.25">
      <c r="X275" s="1"/>
    </row>
    <row r="276" spans="24:24" x14ac:dyDescent="0.25">
      <c r="X276" s="1"/>
    </row>
    <row r="277" spans="24:24" x14ac:dyDescent="0.25">
      <c r="X277" s="1"/>
    </row>
    <row r="278" spans="24:24" x14ac:dyDescent="0.25">
      <c r="X278" s="1"/>
    </row>
    <row r="279" spans="24:24" x14ac:dyDescent="0.25">
      <c r="X279" s="1"/>
    </row>
    <row r="280" spans="24:24" x14ac:dyDescent="0.25">
      <c r="X280" s="1"/>
    </row>
    <row r="281" spans="24:24" x14ac:dyDescent="0.25">
      <c r="X281" s="1"/>
    </row>
    <row r="282" spans="24:24" x14ac:dyDescent="0.25">
      <c r="X282" s="1"/>
    </row>
    <row r="283" spans="24:24" x14ac:dyDescent="0.25">
      <c r="X283" s="1"/>
    </row>
    <row r="284" spans="24:24" x14ac:dyDescent="0.25">
      <c r="X284" s="1"/>
    </row>
    <row r="285" spans="24:24" x14ac:dyDescent="0.25">
      <c r="X285" s="1"/>
    </row>
    <row r="286" spans="24:24" x14ac:dyDescent="0.25">
      <c r="X286" s="1"/>
    </row>
    <row r="287" spans="24:24" x14ac:dyDescent="0.25">
      <c r="X287" s="1"/>
    </row>
    <row r="288" spans="24:24" x14ac:dyDescent="0.25">
      <c r="X288" s="1"/>
    </row>
    <row r="289" spans="24:24" x14ac:dyDescent="0.25">
      <c r="X289" s="1"/>
    </row>
    <row r="290" spans="24:24" x14ac:dyDescent="0.25">
      <c r="X290" s="1"/>
    </row>
    <row r="291" spans="24:24" x14ac:dyDescent="0.25">
      <c r="X291" s="1"/>
    </row>
    <row r="292" spans="24:24" x14ac:dyDescent="0.25">
      <c r="X292" s="1"/>
    </row>
    <row r="293" spans="24:24" x14ac:dyDescent="0.25">
      <c r="X293" s="1"/>
    </row>
    <row r="294" spans="24:24" x14ac:dyDescent="0.25">
      <c r="X294" s="1"/>
    </row>
    <row r="295" spans="24:24" x14ac:dyDescent="0.25">
      <c r="X295" s="1"/>
    </row>
    <row r="296" spans="24:24" x14ac:dyDescent="0.25">
      <c r="X296" s="1"/>
    </row>
    <row r="297" spans="24:24" x14ac:dyDescent="0.25">
      <c r="X297" s="1"/>
    </row>
    <row r="298" spans="24:24" x14ac:dyDescent="0.25">
      <c r="X298" s="1"/>
    </row>
    <row r="299" spans="24:24" x14ac:dyDescent="0.25">
      <c r="X299" s="1"/>
    </row>
    <row r="300" spans="24:24" x14ac:dyDescent="0.25">
      <c r="X300" s="1"/>
    </row>
    <row r="301" spans="24:24" x14ac:dyDescent="0.25">
      <c r="X301" s="1"/>
    </row>
    <row r="302" spans="24:24" x14ac:dyDescent="0.25">
      <c r="X302" s="1"/>
    </row>
    <row r="303" spans="24:24" x14ac:dyDescent="0.25">
      <c r="X303" s="1"/>
    </row>
    <row r="304" spans="24:24" x14ac:dyDescent="0.25">
      <c r="X304" s="1"/>
    </row>
    <row r="305" spans="24:24" x14ac:dyDescent="0.25">
      <c r="X305" s="1"/>
    </row>
    <row r="306" spans="24:24" x14ac:dyDescent="0.25">
      <c r="X306" s="1"/>
    </row>
    <row r="307" spans="24:24" x14ac:dyDescent="0.25">
      <c r="X307" s="1"/>
    </row>
    <row r="308" spans="24:24" x14ac:dyDescent="0.25">
      <c r="X308" s="1"/>
    </row>
    <row r="309" spans="24:24" x14ac:dyDescent="0.25">
      <c r="X309" s="1"/>
    </row>
    <row r="310" spans="24:24" x14ac:dyDescent="0.25">
      <c r="X310" s="1"/>
    </row>
    <row r="311" spans="24:24" x14ac:dyDescent="0.25">
      <c r="X311" s="1"/>
    </row>
    <row r="312" spans="24:24" x14ac:dyDescent="0.25">
      <c r="X312" s="1"/>
    </row>
    <row r="313" spans="24:24" x14ac:dyDescent="0.25">
      <c r="X313" s="1"/>
    </row>
    <row r="314" spans="24:24" x14ac:dyDescent="0.25">
      <c r="X314" s="1"/>
    </row>
  </sheetData>
  <conditionalFormatting sqref="B1">
    <cfRule type="duplicateValues" dxfId="43" priority="3"/>
  </conditionalFormatting>
  <conditionalFormatting sqref="B1:B1048576">
    <cfRule type="duplicateValues" dxfId="42" priority="4"/>
  </conditionalFormatting>
  <conditionalFormatting sqref="O2:O61">
    <cfRule type="duplicateValues" dxfId="41"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F9B2-CB16-48CD-B82C-13101F9AB0A6}">
  <dimension ref="A1:AP291"/>
  <sheetViews>
    <sheetView workbookViewId="0">
      <pane xSplit="3" ySplit="1" topLeftCell="J2" activePane="bottomRight" state="frozen"/>
      <selection pane="topRight" activeCell="C1" sqref="C1"/>
      <selection pane="bottomLeft" activeCell="A2" sqref="A2"/>
      <selection pane="bottomRight" activeCell="Q36" sqref="Q2:Q36"/>
    </sheetView>
  </sheetViews>
  <sheetFormatPr defaultRowHeight="15" x14ac:dyDescent="0.25"/>
  <cols>
    <col min="1" max="1" width="11" bestFit="1" customWidth="1"/>
    <col min="3" max="3" width="32" customWidth="1"/>
    <col min="5" max="9" width="9.140625" customWidth="1"/>
    <col min="10" max="10" width="27.42578125" customWidth="1"/>
    <col min="11" max="11" width="9.140625" customWidth="1"/>
    <col min="16" max="16" width="12.140625" bestFit="1" customWidth="1"/>
    <col min="17" max="17" width="12.140625" customWidth="1"/>
    <col min="18" max="18" width="19.5703125" customWidth="1"/>
    <col min="19" max="23" width="9.140625" customWidth="1"/>
    <col min="24" max="24" width="14" customWidth="1"/>
    <col min="25" max="34" width="9.140625" customWidth="1"/>
  </cols>
  <sheetData>
    <row r="1" spans="1:42" x14ac:dyDescent="0.25">
      <c r="A1" t="s">
        <v>1253</v>
      </c>
      <c r="B1" t="s">
        <v>1050</v>
      </c>
      <c r="C1" t="s">
        <v>1074</v>
      </c>
      <c r="D1" t="s">
        <v>0</v>
      </c>
      <c r="E1" t="s">
        <v>1</v>
      </c>
      <c r="F1" t="s">
        <v>403</v>
      </c>
      <c r="G1" t="s">
        <v>2</v>
      </c>
      <c r="H1" t="s">
        <v>3</v>
      </c>
      <c r="I1" t="s">
        <v>4</v>
      </c>
      <c r="J1" t="s">
        <v>156</v>
      </c>
      <c r="K1" t="s">
        <v>7</v>
      </c>
      <c r="L1" t="s">
        <v>5</v>
      </c>
      <c r="M1" t="s">
        <v>1180</v>
      </c>
      <c r="N1" t="s">
        <v>1181</v>
      </c>
      <c r="O1" t="s">
        <v>1585</v>
      </c>
      <c r="P1" t="s">
        <v>169</v>
      </c>
      <c r="Q1" t="s">
        <v>1587</v>
      </c>
      <c r="R1" t="s">
        <v>172</v>
      </c>
      <c r="S1" t="s">
        <v>168</v>
      </c>
      <c r="T1" t="s">
        <v>170</v>
      </c>
      <c r="U1" t="s">
        <v>1253</v>
      </c>
      <c r="V1" t="s">
        <v>1586</v>
      </c>
      <c r="W1" t="s">
        <v>1585</v>
      </c>
      <c r="X1" t="s">
        <v>1050</v>
      </c>
      <c r="Y1" t="s">
        <v>67</v>
      </c>
      <c r="Z1" t="s">
        <v>76</v>
      </c>
      <c r="AA1" t="s">
        <v>173</v>
      </c>
      <c r="AB1" t="s">
        <v>1</v>
      </c>
      <c r="AC1" t="s">
        <v>174</v>
      </c>
      <c r="AD1" t="s">
        <v>2</v>
      </c>
      <c r="AE1" t="s">
        <v>175</v>
      </c>
      <c r="AF1" t="s">
        <v>3</v>
      </c>
      <c r="AG1" t="s">
        <v>155</v>
      </c>
      <c r="AH1" t="s">
        <v>4</v>
      </c>
      <c r="AI1" t="s">
        <v>5</v>
      </c>
      <c r="AJ1" t="s">
        <v>1180</v>
      </c>
      <c r="AK1" t="s">
        <v>1181</v>
      </c>
      <c r="AL1" t="s">
        <v>1073</v>
      </c>
      <c r="AM1" t="s">
        <v>1072</v>
      </c>
      <c r="AN1" t="s">
        <v>156</v>
      </c>
      <c r="AO1" t="s">
        <v>6</v>
      </c>
      <c r="AP1" t="s">
        <v>171</v>
      </c>
    </row>
    <row r="2" spans="1:42" x14ac:dyDescent="0.25">
      <c r="A2">
        <v>1879303548</v>
      </c>
      <c r="B2">
        <v>1</v>
      </c>
      <c r="C2" t="s">
        <v>898</v>
      </c>
      <c r="D2" t="s">
        <v>70</v>
      </c>
      <c r="E2">
        <v>2000</v>
      </c>
      <c r="H2">
        <v>1200</v>
      </c>
      <c r="I2" t="s">
        <v>81</v>
      </c>
      <c r="J2" t="s">
        <v>899</v>
      </c>
      <c r="K2" t="s">
        <v>943</v>
      </c>
      <c r="L2">
        <v>0</v>
      </c>
      <c r="M2">
        <v>6</v>
      </c>
      <c r="Q2" t="str">
        <f>CONCATENATE(T2,V2,W2,AP2," -- ",C2)</f>
        <v xml:space="preserve"> [1] = {["ID"] = 1879303548; }; -- Deeds of the Shire</v>
      </c>
      <c r="R2" s="1" t="str">
        <f>CONCATENATE(T2,U2,X2,Z2,AB2,AD2,AF2,AH2,AI2,AJ2,AK2,AL2,AM2,AN2,AO2,AP2)</f>
        <v xml:space="preserve"> [1] = {["ID"] = 1879303548; ["SAVE_INDEX"] =  1; ["TYPE"] = 7; ["VXP"] = 2000; ["LP"] =  0; ["REP"] = 1200; ["FACTION"] = 3; ["TIER"] = 0; ["MIN_LVL"] = "6"; ["NAME"] = { ["EN"] = "Deeds of the Shire"; }; ["LORE"] = { ["EN"] = "There is much to do while travelling through the lands of the Shire."; }; ["SUMMARY"] = { ["EN"] = "Complete 2 meta deeds and 4 quest deeds"; }; };</v>
      </c>
      <c r="S2">
        <f>ROW()-1</f>
        <v>1</v>
      </c>
      <c r="T2" t="str">
        <f t="shared" ref="T2" si="0">CONCATENATE(REPT(" ",2-LEN(S2)),"[",S2,"] = {")</f>
        <v xml:space="preserve"> [1] = {</v>
      </c>
      <c r="U2" t="str">
        <f>IF(LEN(A2)&gt;0,CONCATENATE("[""ID""] = ",A2,"; "),"                     ")</f>
        <v xml:space="preserve">["ID"] = 1879303548; </v>
      </c>
      <c r="V2" t="str">
        <f>IF(LEN(A2)&gt;0,CONCATENATE("[""ID""] = ",A2,"; "),"")</f>
        <v xml:space="preserve">["ID"] = 1879303548; </v>
      </c>
      <c r="W2" t="str">
        <f>IF(LEN(O2)&gt;0,CONCATENATE("[""CAT_ID""] = ",O2,"; "),"")</f>
        <v/>
      </c>
      <c r="X2" s="1" t="str">
        <f>IF(LEN(B2)&gt;0,CONCATENATE("[""SAVE_INDEX""] = ",REPT(" ",2-LEN(B2)),B2,"; "),"")</f>
        <v xml:space="preserve">["SAVE_INDEX"] =  1; </v>
      </c>
      <c r="Y2">
        <f>VLOOKUP(D2,Type!A$2:B$14,2,FALSE)</f>
        <v>7</v>
      </c>
      <c r="Z2" t="str">
        <f t="shared" ref="Z2" si="1">CONCATENATE("[""TYPE""] = ",Y2,"; ")</f>
        <v xml:space="preserve">["TYPE"] = 7; </v>
      </c>
      <c r="AA2" t="str">
        <f>TEXT(E2,0)</f>
        <v>2000</v>
      </c>
      <c r="AB2" t="str">
        <f>CONCATENATE("[""VXP""] = ",REPT(" ",4-LEN(AA2)),TEXT(AA2,"0"),"; ")</f>
        <v xml:space="preserve">["VXP"] = 2000; </v>
      </c>
      <c r="AC2" t="str">
        <f>TEXT(G2,0)</f>
        <v>0</v>
      </c>
      <c r="AD2" t="str">
        <f>CONCATENATE("[""LP""] = ",REPT(" ",2-LEN(AC2)),TEXT(AC2,"0"),"; ")</f>
        <v xml:space="preserve">["LP"] =  0; </v>
      </c>
      <c r="AE2" t="str">
        <f>TEXT(H2,0)</f>
        <v>1200</v>
      </c>
      <c r="AF2" t="str">
        <f>CONCATENATE("[""REP""] = ",REPT(" ",4-LEN(AE2)),TEXT(AE2,"0"),"; ")</f>
        <v xml:space="preserve">["REP"] = 1200; </v>
      </c>
      <c r="AG2">
        <f>IF(LEN(I2)&gt;0,VLOOKUP(I2,Faction!A$2:B$84,2,FALSE),1)</f>
        <v>3</v>
      </c>
      <c r="AH2" t="str">
        <f t="shared" ref="AH2" si="2">CONCATENATE("[""FACTION""] = ",TEXT(AG2,"0"),"; ")</f>
        <v xml:space="preserve">["FACTION"] = 3; </v>
      </c>
      <c r="AI2" t="str">
        <f t="shared" ref="AI2" si="3">CONCATENATE("[""TIER""] = ",TEXT(L2,"0"),"; ")</f>
        <v xml:space="preserve">["TIER"] = 0; </v>
      </c>
      <c r="AJ2" t="str">
        <f>IF(LEN(M2)&gt;0,CONCATENATE("[""MIN_LVL""] = ",REPT(" ",1-LEN(M2)),"""",M2,"""; "),"                   ")</f>
        <v xml:space="preserve">["MIN_LVL"] = "6"; </v>
      </c>
      <c r="AK2" t="str">
        <f>IF(LEN(N2)&gt;0,CONCATENATE("[""MIN_LVL""] = ",REPT(" ",3-LEN(N2)),"""",N2,"""; "),"")</f>
        <v/>
      </c>
      <c r="AL2" t="str">
        <f>CONCATENATE("[""NAME""] = { [""EN""] = """,C2,"""; }; ")</f>
        <v xml:space="preserve">["NAME"] = { ["EN"] = "Deeds of the Shire"; }; </v>
      </c>
      <c r="AM2" t="str">
        <f>CONCATENATE("[""LORE""] = { [""EN""] = """,K2,"""; }; ")</f>
        <v xml:space="preserve">["LORE"] = { ["EN"] = "There is much to do while travelling through the lands of the Shire."; }; </v>
      </c>
      <c r="AN2" t="str">
        <f t="shared" ref="AN2" si="4">CONCATENATE("[""SUMMARY""] = { [""EN""] = """,J2,"""; }; ")</f>
        <v xml:space="preserve">["SUMMARY"] = { ["EN"] = "Complete 2 meta deeds and 4 quest deeds"; }; </v>
      </c>
      <c r="AO2" t="str">
        <f t="shared" ref="AO2" si="5">IF(LEN(F2)&gt;0,CONCATENATE("[""TITLE""] = { [""EN""] = """,F2,"""; }; "),"")</f>
        <v/>
      </c>
      <c r="AP2" t="str">
        <f>CONCATENATE("};")</f>
        <v>};</v>
      </c>
    </row>
    <row r="3" spans="1:42" x14ac:dyDescent="0.25">
      <c r="A3">
        <v>1879303443</v>
      </c>
      <c r="B3">
        <v>2</v>
      </c>
      <c r="C3" t="s">
        <v>900</v>
      </c>
      <c r="D3" t="s">
        <v>17</v>
      </c>
      <c r="E3">
        <v>2000</v>
      </c>
      <c r="H3">
        <v>900</v>
      </c>
      <c r="I3" t="s">
        <v>81</v>
      </c>
      <c r="J3" t="s">
        <v>600</v>
      </c>
      <c r="K3" t="s">
        <v>944</v>
      </c>
      <c r="L3">
        <v>1</v>
      </c>
      <c r="Q3" t="str">
        <f t="shared" ref="Q3:Q36" si="6">CONCATENATE(T3,V3,W3,AP3," -- ",C3)</f>
        <v xml:space="preserve"> [2] = {["ID"] = 1879303443; }; -- Explorer of the Shire</v>
      </c>
      <c r="R3" s="1" t="str">
        <f t="shared" ref="R3:R23" si="7">CONCATENATE(T3,U3,X3,Z3,AB3,AD3,AF3,AH3,AI3,AJ3,AK3,AL3,AM3,AN3,AO3,AP3)</f>
        <v xml:space="preserve"> [2] = {["ID"] = 1879303443; ["SAVE_INDEX"] =  2; ["TYPE"] = 3; ["VXP"] = 2000; ["LP"] =  0; ["REP"] =  900; ["FACTION"] = 3; ["TIER"] = 1;                    ["NAME"] = { ["EN"] = "Explorer of the Shire"; }; ["LORE"] = { ["EN"] = "Explore the historical and cultural places as well as the farmsteads that can be found throughout the Shire."; }; ["SUMMARY"] = { ["EN"] = "Complete 2 explorer deeds"; }; };</v>
      </c>
      <c r="S3">
        <f t="shared" ref="S3:S36" si="8">ROW()-1</f>
        <v>2</v>
      </c>
      <c r="T3" t="str">
        <f t="shared" ref="T3:T23" si="9">CONCATENATE(REPT(" ",2-LEN(S3)),"[",S3,"] = {")</f>
        <v xml:space="preserve"> [2] = {</v>
      </c>
      <c r="U3" t="str">
        <f t="shared" ref="U3:U23" si="10">IF(LEN(A3)&gt;0,CONCATENATE("[""ID""] = ",A3,"; "),"                     ")</f>
        <v xml:space="preserve">["ID"] = 1879303443; </v>
      </c>
      <c r="V3" t="str">
        <f t="shared" ref="V3:V36" si="11">IF(LEN(A3)&gt;0,CONCATENATE("[""ID""] = ",A3,"; "),"")</f>
        <v xml:space="preserve">["ID"] = 1879303443; </v>
      </c>
      <c r="W3" t="str">
        <f t="shared" ref="W3:W36" si="12">IF(LEN(O3)&gt;0,CONCATENATE("[""CAT_ID""] = ",O3,"; "),"")</f>
        <v/>
      </c>
      <c r="X3" s="1" t="str">
        <f t="shared" ref="X3:X23" si="13">IF(LEN(B3)&gt;0,CONCATENATE("[""SAVE_INDEX""] = ",REPT(" ",2-LEN(B3)),B3,"; "),"")</f>
        <v xml:space="preserve">["SAVE_INDEX"] =  2; </v>
      </c>
      <c r="Y3">
        <f>VLOOKUP(D3,Type!A$2:B$14,2,FALSE)</f>
        <v>3</v>
      </c>
      <c r="Z3" t="str">
        <f t="shared" ref="Z3:Z23" si="14">CONCATENATE("[""TYPE""] = ",Y3,"; ")</f>
        <v xml:space="preserve">["TYPE"] = 3; </v>
      </c>
      <c r="AA3" t="str">
        <f t="shared" ref="AA3:AA23" si="15">TEXT(E3,0)</f>
        <v>2000</v>
      </c>
      <c r="AB3" t="str">
        <f t="shared" ref="AB3:AB23" si="16">CONCATENATE("[""VXP""] = ",REPT(" ",4-LEN(AA3)),TEXT(AA3,"0"),"; ")</f>
        <v xml:space="preserve">["VXP"] = 2000; </v>
      </c>
      <c r="AC3" t="str">
        <f t="shared" ref="AC3:AC23" si="17">TEXT(G3,0)</f>
        <v>0</v>
      </c>
      <c r="AD3" t="str">
        <f t="shared" ref="AD3:AD23" si="18">CONCATENATE("[""LP""] = ",REPT(" ",2-LEN(AC3)),TEXT(AC3,"0"),"; ")</f>
        <v xml:space="preserve">["LP"] =  0; </v>
      </c>
      <c r="AE3" t="str">
        <f t="shared" ref="AE3:AE23" si="19">TEXT(H3,0)</f>
        <v>900</v>
      </c>
      <c r="AF3" t="str">
        <f t="shared" ref="AF3:AF23" si="20">CONCATENATE("[""REP""] = ",REPT(" ",4-LEN(AE3)),TEXT(AE3,"0"),"; ")</f>
        <v xml:space="preserve">["REP"] =  900; </v>
      </c>
      <c r="AG3">
        <f>IF(LEN(I3)&gt;0,VLOOKUP(I3,Faction!A$2:B$84,2,FALSE),1)</f>
        <v>3</v>
      </c>
      <c r="AH3" t="str">
        <f t="shared" ref="AH3:AH23" si="21">CONCATENATE("[""FACTION""] = ",TEXT(AG3,"0"),"; ")</f>
        <v xml:space="preserve">["FACTION"] = 3; </v>
      </c>
      <c r="AI3" t="str">
        <f t="shared" ref="AI3:AI23" si="22">CONCATENATE("[""TIER""] = ",TEXT(L3,"0"),"; ")</f>
        <v xml:space="preserve">["TIER"] = 1; </v>
      </c>
      <c r="AJ3" t="str">
        <f t="shared" ref="AJ3:AJ23" si="23">IF(LEN(M3)&gt;0,CONCATENATE("[""MIN_LVL""] = ",REPT(" ",3-LEN(M3)),"""",M3,"""; "),"                   ")</f>
        <v xml:space="preserve">                   </v>
      </c>
      <c r="AK3" t="str">
        <f t="shared" ref="AK3:AK23" si="24">IF(LEN(N3)&gt;0,CONCATENATE("[""MIN_LVL""] = ",REPT(" ",3-LEN(N3)),"""",N3,"""; "),"")</f>
        <v/>
      </c>
      <c r="AL3" t="str">
        <f t="shared" ref="AL3:AL23" si="25">CONCATENATE("[""NAME""] = { [""EN""] = """,C3,"""; }; ")</f>
        <v xml:space="preserve">["NAME"] = { ["EN"] = "Explorer of the Shire"; }; </v>
      </c>
      <c r="AM3" t="str">
        <f t="shared" ref="AM3:AM23" si="26">CONCATENATE("[""LORE""] = { [""EN""] = """,K3,"""; }; ")</f>
        <v xml:space="preserve">["LORE"] = { ["EN"] = "Explore the historical and cultural places as well as the farmsteads that can be found throughout the Shire."; }; </v>
      </c>
      <c r="AN3" t="str">
        <f t="shared" ref="AN3:AN23" si="27">CONCATENATE("[""SUMMARY""] = { [""EN""] = """,J3,"""; }; ")</f>
        <v xml:space="preserve">["SUMMARY"] = { ["EN"] = "Complete 2 explorer deeds"; }; </v>
      </c>
      <c r="AO3" t="str">
        <f t="shared" ref="AO3:AO23" si="28">IF(LEN(F3)&gt;0,CONCATENATE("[""TITLE""] = { [""EN""] = """,F3,"""; }; "),"")</f>
        <v/>
      </c>
      <c r="AP3" t="str">
        <f t="shared" ref="AP3:AP36" si="29">CONCATENATE("};")</f>
        <v>};</v>
      </c>
    </row>
    <row r="4" spans="1:42" x14ac:dyDescent="0.25">
      <c r="A4">
        <v>1879071668</v>
      </c>
      <c r="B4">
        <v>3</v>
      </c>
      <c r="C4" t="s">
        <v>903</v>
      </c>
      <c r="D4" t="s">
        <v>17</v>
      </c>
      <c r="E4">
        <v>2000</v>
      </c>
      <c r="G4">
        <v>5</v>
      </c>
      <c r="H4">
        <v>500</v>
      </c>
      <c r="I4" t="s">
        <v>81</v>
      </c>
      <c r="J4" t="s">
        <v>904</v>
      </c>
      <c r="K4" t="s">
        <v>1087</v>
      </c>
      <c r="L4">
        <v>2</v>
      </c>
      <c r="Q4" t="str">
        <f t="shared" si="6"/>
        <v xml:space="preserve"> [3] = {["ID"] = 1879071668; }; -- The Farms of the Shire</v>
      </c>
      <c r="R4" s="1" t="str">
        <f t="shared" si="7"/>
        <v xml:space="preserve"> [3] = {["ID"] = 1879071668; ["SAVE_INDEX"] =  3; ["TYPE"] = 3; ["VXP"] = 2000; ["LP"] =  5; ["REP"] =  500; ["FACTION"] = 3; ["TIER"] = 2;                    ["NAME"] = { ["EN"] = "The Farms of the Shire"; }; ["LORE"] = { ["EN"] = "Farming represents the heart of the Shire, and farmsteads can be found throughout -- the largest of which surround the town of Michel Delving."; }; ["SUMMARY"] = { ["EN"] = "Find the 6 farms across the Shire"; }; };</v>
      </c>
      <c r="S4">
        <f t="shared" si="8"/>
        <v>3</v>
      </c>
      <c r="T4" t="str">
        <f t="shared" si="9"/>
        <v xml:space="preserve"> [3] = {</v>
      </c>
      <c r="U4" t="str">
        <f t="shared" si="10"/>
        <v xml:space="preserve">["ID"] = 1879071668; </v>
      </c>
      <c r="V4" t="str">
        <f t="shared" si="11"/>
        <v xml:space="preserve">["ID"] = 1879071668; </v>
      </c>
      <c r="W4" t="str">
        <f t="shared" si="12"/>
        <v/>
      </c>
      <c r="X4" s="1" t="str">
        <f t="shared" si="13"/>
        <v xml:space="preserve">["SAVE_INDEX"] =  3; </v>
      </c>
      <c r="Y4">
        <f>VLOOKUP(D4,Type!A$2:B$14,2,FALSE)</f>
        <v>3</v>
      </c>
      <c r="Z4" t="str">
        <f t="shared" si="14"/>
        <v xml:space="preserve">["TYPE"] = 3; </v>
      </c>
      <c r="AA4" t="str">
        <f t="shared" si="15"/>
        <v>2000</v>
      </c>
      <c r="AB4" t="str">
        <f t="shared" si="16"/>
        <v xml:space="preserve">["VXP"] = 2000; </v>
      </c>
      <c r="AC4" t="str">
        <f t="shared" si="17"/>
        <v>5</v>
      </c>
      <c r="AD4" t="str">
        <f t="shared" si="18"/>
        <v xml:space="preserve">["LP"] =  5; </v>
      </c>
      <c r="AE4" t="str">
        <f t="shared" si="19"/>
        <v>500</v>
      </c>
      <c r="AF4" t="str">
        <f t="shared" si="20"/>
        <v xml:space="preserve">["REP"] =  500; </v>
      </c>
      <c r="AG4">
        <f>IF(LEN(I4)&gt;0,VLOOKUP(I4,Faction!A$2:B$84,2,FALSE),1)</f>
        <v>3</v>
      </c>
      <c r="AH4" t="str">
        <f t="shared" si="21"/>
        <v xml:space="preserve">["FACTION"] = 3; </v>
      </c>
      <c r="AI4" t="str">
        <f t="shared" si="22"/>
        <v xml:space="preserve">["TIER"] = 2; </v>
      </c>
      <c r="AJ4" t="str">
        <f t="shared" si="23"/>
        <v xml:space="preserve">                   </v>
      </c>
      <c r="AK4" t="str">
        <f t="shared" si="24"/>
        <v/>
      </c>
      <c r="AL4" t="str">
        <f t="shared" si="25"/>
        <v xml:space="preserve">["NAME"] = { ["EN"] = "The Farms of the Shire"; }; </v>
      </c>
      <c r="AM4" t="str">
        <f t="shared" si="26"/>
        <v xml:space="preserve">["LORE"] = { ["EN"] = "Farming represents the heart of the Shire, and farmsteads can be found throughout -- the largest of which surround the town of Michel Delving."; }; </v>
      </c>
      <c r="AN4" t="str">
        <f t="shared" si="27"/>
        <v xml:space="preserve">["SUMMARY"] = { ["EN"] = "Find the 6 farms across the Shire"; }; </v>
      </c>
      <c r="AO4" t="str">
        <f t="shared" si="28"/>
        <v/>
      </c>
      <c r="AP4" t="str">
        <f t="shared" si="29"/>
        <v>};</v>
      </c>
    </row>
    <row r="5" spans="1:42" x14ac:dyDescent="0.25">
      <c r="A5">
        <v>1879071669</v>
      </c>
      <c r="B5">
        <v>4</v>
      </c>
      <c r="C5" t="s">
        <v>905</v>
      </c>
      <c r="D5" t="s">
        <v>17</v>
      </c>
      <c r="E5">
        <v>2000</v>
      </c>
      <c r="G5">
        <v>5</v>
      </c>
      <c r="H5">
        <v>500</v>
      </c>
      <c r="I5" t="s">
        <v>81</v>
      </c>
      <c r="J5" t="s">
        <v>906</v>
      </c>
      <c r="K5" t="s">
        <v>946</v>
      </c>
      <c r="L5">
        <v>2</v>
      </c>
      <c r="Q5" t="str">
        <f t="shared" si="6"/>
        <v xml:space="preserve"> [4] = {["ID"] = 1879071669; }; -- The Sights of the Shire</v>
      </c>
      <c r="R5" s="1" t="str">
        <f t="shared" si="7"/>
        <v xml:space="preserve"> [4] = {["ID"] = 1879071669; ["SAVE_INDEX"] =  4; ["TYPE"] = 3; ["VXP"] = 2000; ["LP"] =  5; ["REP"] =  500; ["FACTION"] = 3; ["TIER"] = 2;                    ["NAME"] = { ["EN"] = "The Sights of the Shire"; }; ["LORE"] = { ["EN"] = "The pastoral peace of the Shire presents travellers with an excellent opportunity to explore its historical and cultural places."; }; ["SUMMARY"] = { ["EN"] = "Find 6 points of interest in the Shire"; }; };</v>
      </c>
      <c r="S5">
        <f t="shared" si="8"/>
        <v>4</v>
      </c>
      <c r="T5" t="str">
        <f t="shared" si="9"/>
        <v xml:space="preserve"> [4] = {</v>
      </c>
      <c r="U5" t="str">
        <f t="shared" si="10"/>
        <v xml:space="preserve">["ID"] = 1879071669; </v>
      </c>
      <c r="V5" t="str">
        <f t="shared" si="11"/>
        <v xml:space="preserve">["ID"] = 1879071669; </v>
      </c>
      <c r="W5" t="str">
        <f t="shared" si="12"/>
        <v/>
      </c>
      <c r="X5" s="1" t="str">
        <f t="shared" si="13"/>
        <v xml:space="preserve">["SAVE_INDEX"] =  4; </v>
      </c>
      <c r="Y5">
        <f>VLOOKUP(D5,Type!A$2:B$14,2,FALSE)</f>
        <v>3</v>
      </c>
      <c r="Z5" t="str">
        <f t="shared" si="14"/>
        <v xml:space="preserve">["TYPE"] = 3; </v>
      </c>
      <c r="AA5" t="str">
        <f t="shared" si="15"/>
        <v>2000</v>
      </c>
      <c r="AB5" t="str">
        <f t="shared" si="16"/>
        <v xml:space="preserve">["VXP"] = 2000; </v>
      </c>
      <c r="AC5" t="str">
        <f t="shared" si="17"/>
        <v>5</v>
      </c>
      <c r="AD5" t="str">
        <f t="shared" si="18"/>
        <v xml:space="preserve">["LP"] =  5; </v>
      </c>
      <c r="AE5" t="str">
        <f t="shared" si="19"/>
        <v>500</v>
      </c>
      <c r="AF5" t="str">
        <f t="shared" si="20"/>
        <v xml:space="preserve">["REP"] =  500; </v>
      </c>
      <c r="AG5">
        <f>IF(LEN(I5)&gt;0,VLOOKUP(I5,Faction!A$2:B$84,2,FALSE),1)</f>
        <v>3</v>
      </c>
      <c r="AH5" t="str">
        <f t="shared" si="21"/>
        <v xml:space="preserve">["FACTION"] = 3; </v>
      </c>
      <c r="AI5" t="str">
        <f t="shared" si="22"/>
        <v xml:space="preserve">["TIER"] = 2; </v>
      </c>
      <c r="AJ5" t="str">
        <f t="shared" si="23"/>
        <v xml:space="preserve">                   </v>
      </c>
      <c r="AK5" t="str">
        <f t="shared" si="24"/>
        <v/>
      </c>
      <c r="AL5" t="str">
        <f t="shared" si="25"/>
        <v xml:space="preserve">["NAME"] = { ["EN"] = "The Sights of the Shire"; }; </v>
      </c>
      <c r="AM5" t="str">
        <f t="shared" si="26"/>
        <v xml:space="preserve">["LORE"] = { ["EN"] = "The pastoral peace of the Shire presents travellers with an excellent opportunity to explore its historical and cultural places."; }; </v>
      </c>
      <c r="AN5" t="str">
        <f t="shared" si="27"/>
        <v xml:space="preserve">["SUMMARY"] = { ["EN"] = "Find 6 points of interest in the Shire"; }; </v>
      </c>
      <c r="AO5" t="str">
        <f t="shared" si="28"/>
        <v/>
      </c>
      <c r="AP5" t="str">
        <f t="shared" si="29"/>
        <v>};</v>
      </c>
    </row>
    <row r="6" spans="1:42" x14ac:dyDescent="0.25">
      <c r="A6">
        <v>1879051515</v>
      </c>
      <c r="B6">
        <v>5</v>
      </c>
      <c r="C6" t="s">
        <v>1075</v>
      </c>
      <c r="D6" t="s">
        <v>70</v>
      </c>
      <c r="E6">
        <v>4000</v>
      </c>
      <c r="G6">
        <v>15</v>
      </c>
      <c r="H6">
        <v>700</v>
      </c>
      <c r="I6" t="s">
        <v>81</v>
      </c>
      <c r="J6" t="s">
        <v>911</v>
      </c>
      <c r="K6" t="s">
        <v>947</v>
      </c>
      <c r="L6">
        <v>1</v>
      </c>
      <c r="Q6" t="str">
        <f t="shared" si="6"/>
        <v xml:space="preserve"> [5] = {["ID"] = 1879051515; }; -- The Life of a Bounder (final)</v>
      </c>
      <c r="R6" s="1" t="str">
        <f t="shared" si="7"/>
        <v xml:space="preserve"> [5] = {["ID"] = 1879051515; ["SAVE_INDEX"] =  5; ["TYPE"] = 7; ["VXP"] = 4000; ["LP"] = 15; ["REP"] =  700; ["FACTION"] = 3; ["TIER"] = 1;                    ["NAME"] = { ["EN"] = "The Life of a Bounder (final)"; }; ["LORE"] = { ["EN"] = "Meet the needs of a very large number of Shire-folk."; }; ["SUMMARY"] = { ["EN"] = "Complete 75 quests in the Shire"; }; };</v>
      </c>
      <c r="S6">
        <f t="shared" si="8"/>
        <v>5</v>
      </c>
      <c r="T6" t="str">
        <f t="shared" si="9"/>
        <v xml:space="preserve"> [5] = {</v>
      </c>
      <c r="U6" t="str">
        <f t="shared" si="10"/>
        <v xml:space="preserve">["ID"] = 1879051515; </v>
      </c>
      <c r="V6" t="str">
        <f t="shared" si="11"/>
        <v xml:space="preserve">["ID"] = 1879051515; </v>
      </c>
      <c r="W6" t="str">
        <f t="shared" si="12"/>
        <v/>
      </c>
      <c r="X6" s="1" t="str">
        <f t="shared" si="13"/>
        <v xml:space="preserve">["SAVE_INDEX"] =  5; </v>
      </c>
      <c r="Y6">
        <f>VLOOKUP(D6,Type!A$2:B$14,2,FALSE)</f>
        <v>7</v>
      </c>
      <c r="Z6" t="str">
        <f t="shared" si="14"/>
        <v xml:space="preserve">["TYPE"] = 7; </v>
      </c>
      <c r="AA6" t="str">
        <f t="shared" si="15"/>
        <v>4000</v>
      </c>
      <c r="AB6" t="str">
        <f t="shared" si="16"/>
        <v xml:space="preserve">["VXP"] = 4000; </v>
      </c>
      <c r="AC6" t="str">
        <f t="shared" si="17"/>
        <v>15</v>
      </c>
      <c r="AD6" t="str">
        <f t="shared" si="18"/>
        <v xml:space="preserve">["LP"] = 15; </v>
      </c>
      <c r="AE6" t="str">
        <f t="shared" si="19"/>
        <v>700</v>
      </c>
      <c r="AF6" t="str">
        <f t="shared" si="20"/>
        <v xml:space="preserve">["REP"] =  700; </v>
      </c>
      <c r="AG6">
        <f>IF(LEN(I6)&gt;0,VLOOKUP(I6,Faction!A$2:B$84,2,FALSE),1)</f>
        <v>3</v>
      </c>
      <c r="AH6" t="str">
        <f t="shared" si="21"/>
        <v xml:space="preserve">["FACTION"] = 3; </v>
      </c>
      <c r="AI6" t="str">
        <f t="shared" si="22"/>
        <v xml:space="preserve">["TIER"] = 1; </v>
      </c>
      <c r="AJ6" t="str">
        <f t="shared" si="23"/>
        <v xml:space="preserve">                   </v>
      </c>
      <c r="AK6" t="str">
        <f t="shared" si="24"/>
        <v/>
      </c>
      <c r="AL6" t="str">
        <f t="shared" si="25"/>
        <v xml:space="preserve">["NAME"] = { ["EN"] = "The Life of a Bounder (final)"; }; </v>
      </c>
      <c r="AM6" t="str">
        <f t="shared" si="26"/>
        <v xml:space="preserve">["LORE"] = { ["EN"] = "Meet the needs of a very large number of Shire-folk."; }; </v>
      </c>
      <c r="AN6" t="str">
        <f t="shared" si="27"/>
        <v xml:space="preserve">["SUMMARY"] = { ["EN"] = "Complete 75 quests in the Shire"; }; </v>
      </c>
      <c r="AO6" t="str">
        <f t="shared" si="28"/>
        <v/>
      </c>
      <c r="AP6" t="str">
        <f t="shared" si="29"/>
        <v>};</v>
      </c>
    </row>
    <row r="7" spans="1:42" x14ac:dyDescent="0.25">
      <c r="A7">
        <v>1879051519</v>
      </c>
      <c r="B7">
        <v>6</v>
      </c>
      <c r="C7" t="s">
        <v>909</v>
      </c>
      <c r="D7" t="s">
        <v>70</v>
      </c>
      <c r="E7">
        <v>2000</v>
      </c>
      <c r="G7">
        <v>10</v>
      </c>
      <c r="H7">
        <v>500</v>
      </c>
      <c r="I7" t="s">
        <v>81</v>
      </c>
      <c r="J7" t="s">
        <v>910</v>
      </c>
      <c r="K7" t="s">
        <v>1182</v>
      </c>
      <c r="L7">
        <v>2</v>
      </c>
      <c r="Q7" t="str">
        <f t="shared" si="6"/>
        <v xml:space="preserve"> [6] = {["ID"] = 1879051519; }; -- The Life of a Bounder (Advanced)</v>
      </c>
      <c r="R7" s="1" t="str">
        <f t="shared" si="7"/>
        <v xml:space="preserve"> [6] = {["ID"] = 1879051519; ["SAVE_INDEX"] =  6; ["TYPE"] = 7; ["VXP"] = 2000; ["LP"] = 10; ["REP"] =  500; ["FACTION"] = 3; ["TIER"] = 2;                    ["NAME"] = { ["EN"] = "The Life of a Bounder (Advanced)"; }; ["LORE"] = { ["EN"] = "Continue meeting the needs of the Shire-folk."; }; ["SUMMARY"] = { ["EN"] = "Complete 40 quests in the Shire"; }; };</v>
      </c>
      <c r="S7">
        <f t="shared" si="8"/>
        <v>6</v>
      </c>
      <c r="T7" t="str">
        <f t="shared" si="9"/>
        <v xml:space="preserve"> [6] = {</v>
      </c>
      <c r="U7" t="str">
        <f t="shared" si="10"/>
        <v xml:space="preserve">["ID"] = 1879051519; </v>
      </c>
      <c r="V7" t="str">
        <f t="shared" si="11"/>
        <v xml:space="preserve">["ID"] = 1879051519; </v>
      </c>
      <c r="W7" t="str">
        <f t="shared" si="12"/>
        <v/>
      </c>
      <c r="X7" s="1" t="str">
        <f t="shared" si="13"/>
        <v xml:space="preserve">["SAVE_INDEX"] =  6; </v>
      </c>
      <c r="Y7">
        <f>VLOOKUP(D7,Type!A$2:B$14,2,FALSE)</f>
        <v>7</v>
      </c>
      <c r="Z7" t="str">
        <f t="shared" si="14"/>
        <v xml:space="preserve">["TYPE"] = 7; </v>
      </c>
      <c r="AA7" t="str">
        <f t="shared" si="15"/>
        <v>2000</v>
      </c>
      <c r="AB7" t="str">
        <f t="shared" si="16"/>
        <v xml:space="preserve">["VXP"] = 2000; </v>
      </c>
      <c r="AC7" t="str">
        <f t="shared" si="17"/>
        <v>10</v>
      </c>
      <c r="AD7" t="str">
        <f t="shared" si="18"/>
        <v xml:space="preserve">["LP"] = 10; </v>
      </c>
      <c r="AE7" t="str">
        <f t="shared" si="19"/>
        <v>500</v>
      </c>
      <c r="AF7" t="str">
        <f t="shared" si="20"/>
        <v xml:space="preserve">["REP"] =  500; </v>
      </c>
      <c r="AG7">
        <f>IF(LEN(I7)&gt;0,VLOOKUP(I7,Faction!A$2:B$84,2,FALSE),1)</f>
        <v>3</v>
      </c>
      <c r="AH7" t="str">
        <f t="shared" si="21"/>
        <v xml:space="preserve">["FACTION"] = 3; </v>
      </c>
      <c r="AI7" t="str">
        <f t="shared" si="22"/>
        <v xml:space="preserve">["TIER"] = 2; </v>
      </c>
      <c r="AJ7" t="str">
        <f t="shared" si="23"/>
        <v xml:space="preserve">                   </v>
      </c>
      <c r="AK7" t="str">
        <f t="shared" si="24"/>
        <v/>
      </c>
      <c r="AL7" t="str">
        <f t="shared" si="25"/>
        <v xml:space="preserve">["NAME"] = { ["EN"] = "The Life of a Bounder (Advanced)"; }; </v>
      </c>
      <c r="AM7" t="str">
        <f t="shared" si="26"/>
        <v xml:space="preserve">["LORE"] = { ["EN"] = "Continue meeting the needs of the Shire-folk."; }; </v>
      </c>
      <c r="AN7" t="str">
        <f t="shared" si="27"/>
        <v xml:space="preserve">["SUMMARY"] = { ["EN"] = "Complete 40 quests in the Shire"; }; </v>
      </c>
      <c r="AO7" t="str">
        <f t="shared" si="28"/>
        <v/>
      </c>
      <c r="AP7" t="str">
        <f t="shared" si="29"/>
        <v>};</v>
      </c>
    </row>
    <row r="8" spans="1:42" x14ac:dyDescent="0.25">
      <c r="A8">
        <v>1879051521</v>
      </c>
      <c r="B8">
        <v>7</v>
      </c>
      <c r="C8" t="s">
        <v>907</v>
      </c>
      <c r="D8" t="s">
        <v>70</v>
      </c>
      <c r="E8">
        <v>2000</v>
      </c>
      <c r="G8">
        <v>10</v>
      </c>
      <c r="H8">
        <v>300</v>
      </c>
      <c r="I8" t="s">
        <v>81</v>
      </c>
      <c r="J8" t="s">
        <v>908</v>
      </c>
      <c r="K8" t="s">
        <v>1183</v>
      </c>
      <c r="L8">
        <v>3</v>
      </c>
      <c r="Q8" t="str">
        <f t="shared" si="6"/>
        <v xml:space="preserve"> [7] = {["ID"] = 1879051521; }; -- The Life of a Bounder</v>
      </c>
      <c r="R8" s="1" t="str">
        <f t="shared" si="7"/>
        <v xml:space="preserve"> [7] = {["ID"] = 1879051521; ["SAVE_INDEX"] =  7; ["TYPE"] = 7; ["VXP"] = 2000; ["LP"] = 10; ["REP"] =  300; ["FACTION"] = 3; ["TIER"] = 3;                    ["NAME"] = { ["EN"] = "The Life of a Bounder"; }; ["LORE"] = { ["EN"] = "Satisfy the needs of the Shire-folk."; }; ["SUMMARY"] = { ["EN"] = "Complete 15 quests in the Shire"; }; };</v>
      </c>
      <c r="S8">
        <f t="shared" si="8"/>
        <v>7</v>
      </c>
      <c r="T8" t="str">
        <f t="shared" si="9"/>
        <v xml:space="preserve"> [7] = {</v>
      </c>
      <c r="U8" t="str">
        <f t="shared" si="10"/>
        <v xml:space="preserve">["ID"] = 1879051521; </v>
      </c>
      <c r="V8" t="str">
        <f t="shared" si="11"/>
        <v xml:space="preserve">["ID"] = 1879051521; </v>
      </c>
      <c r="W8" t="str">
        <f t="shared" si="12"/>
        <v/>
      </c>
      <c r="X8" s="1" t="str">
        <f t="shared" si="13"/>
        <v xml:space="preserve">["SAVE_INDEX"] =  7; </v>
      </c>
      <c r="Y8">
        <f>VLOOKUP(D8,Type!A$2:B$14,2,FALSE)</f>
        <v>7</v>
      </c>
      <c r="Z8" t="str">
        <f t="shared" si="14"/>
        <v xml:space="preserve">["TYPE"] = 7; </v>
      </c>
      <c r="AA8" t="str">
        <f t="shared" si="15"/>
        <v>2000</v>
      </c>
      <c r="AB8" t="str">
        <f t="shared" si="16"/>
        <v xml:space="preserve">["VXP"] = 2000; </v>
      </c>
      <c r="AC8" t="str">
        <f t="shared" si="17"/>
        <v>10</v>
      </c>
      <c r="AD8" t="str">
        <f t="shared" si="18"/>
        <v xml:space="preserve">["LP"] = 10; </v>
      </c>
      <c r="AE8" t="str">
        <f t="shared" si="19"/>
        <v>300</v>
      </c>
      <c r="AF8" t="str">
        <f t="shared" si="20"/>
        <v xml:space="preserve">["REP"] =  300; </v>
      </c>
      <c r="AG8">
        <f>IF(LEN(I8)&gt;0,VLOOKUP(I8,Faction!A$2:B$84,2,FALSE),1)</f>
        <v>3</v>
      </c>
      <c r="AH8" t="str">
        <f t="shared" si="21"/>
        <v xml:space="preserve">["FACTION"] = 3; </v>
      </c>
      <c r="AI8" t="str">
        <f t="shared" si="22"/>
        <v xml:space="preserve">["TIER"] = 3; </v>
      </c>
      <c r="AJ8" t="str">
        <f t="shared" si="23"/>
        <v xml:space="preserve">                   </v>
      </c>
      <c r="AK8" t="str">
        <f t="shared" si="24"/>
        <v/>
      </c>
      <c r="AL8" t="str">
        <f t="shared" si="25"/>
        <v xml:space="preserve">["NAME"] = { ["EN"] = "The Life of a Bounder"; }; </v>
      </c>
      <c r="AM8" t="str">
        <f t="shared" si="26"/>
        <v xml:space="preserve">["LORE"] = { ["EN"] = "Satisfy the needs of the Shire-folk."; }; </v>
      </c>
      <c r="AN8" t="str">
        <f t="shared" si="27"/>
        <v xml:space="preserve">["SUMMARY"] = { ["EN"] = "Complete 15 quests in the Shire"; }; </v>
      </c>
      <c r="AO8" t="str">
        <f t="shared" si="28"/>
        <v/>
      </c>
      <c r="AP8" t="str">
        <f t="shared" si="29"/>
        <v>};</v>
      </c>
    </row>
    <row r="9" spans="1:42" x14ac:dyDescent="0.25">
      <c r="A9">
        <v>1879303323</v>
      </c>
      <c r="B9">
        <v>8</v>
      </c>
      <c r="C9" t="s">
        <v>901</v>
      </c>
      <c r="D9" t="s">
        <v>33</v>
      </c>
      <c r="E9">
        <v>2000</v>
      </c>
      <c r="H9">
        <v>900</v>
      </c>
      <c r="I9" t="s">
        <v>81</v>
      </c>
      <c r="J9" t="s">
        <v>902</v>
      </c>
      <c r="K9" t="s">
        <v>945</v>
      </c>
      <c r="L9">
        <v>1</v>
      </c>
      <c r="Q9" t="str">
        <f t="shared" si="6"/>
        <v xml:space="preserve"> [8] = {["ID"] = 1879303323; }; -- Slayer of the Shire</v>
      </c>
      <c r="R9" s="1" t="str">
        <f t="shared" si="7"/>
        <v xml:space="preserve"> [8] = {["ID"] = 1879303323; ["SAVE_INDEX"] =  8; ["TYPE"] = 4; ["VXP"] = 2000; ["LP"] =  0; ["REP"] =  900; ["FACTION"] = 3; ["TIER"] = 1;                    ["NAME"] = { ["EN"] = "Slayer of the Shire"; }; ["LORE"] = { ["EN"] = "There are many villainous monsters roaming the Shire, and the Free Peoples must do their part to slay them."; }; ["SUMMARY"] = { ["EN"] = "Complete 6 slayer deeds in the Shire"; }; };</v>
      </c>
      <c r="S9">
        <f t="shared" si="8"/>
        <v>8</v>
      </c>
      <c r="T9" t="str">
        <f t="shared" si="9"/>
        <v xml:space="preserve"> [8] = {</v>
      </c>
      <c r="U9" t="str">
        <f t="shared" si="10"/>
        <v xml:space="preserve">["ID"] = 1879303323; </v>
      </c>
      <c r="V9" t="str">
        <f t="shared" si="11"/>
        <v xml:space="preserve">["ID"] = 1879303323; </v>
      </c>
      <c r="W9" t="str">
        <f t="shared" si="12"/>
        <v/>
      </c>
      <c r="X9" s="1" t="str">
        <f t="shared" si="13"/>
        <v xml:space="preserve">["SAVE_INDEX"] =  8; </v>
      </c>
      <c r="Y9">
        <f>VLOOKUP(D9,Type!A$2:B$14,2,FALSE)</f>
        <v>4</v>
      </c>
      <c r="Z9" t="str">
        <f t="shared" si="14"/>
        <v xml:space="preserve">["TYPE"] = 4; </v>
      </c>
      <c r="AA9" t="str">
        <f t="shared" si="15"/>
        <v>2000</v>
      </c>
      <c r="AB9" t="str">
        <f t="shared" si="16"/>
        <v xml:space="preserve">["VXP"] = 2000; </v>
      </c>
      <c r="AC9" t="str">
        <f t="shared" si="17"/>
        <v>0</v>
      </c>
      <c r="AD9" t="str">
        <f t="shared" si="18"/>
        <v xml:space="preserve">["LP"] =  0; </v>
      </c>
      <c r="AE9" t="str">
        <f t="shared" si="19"/>
        <v>900</v>
      </c>
      <c r="AF9" t="str">
        <f t="shared" si="20"/>
        <v xml:space="preserve">["REP"] =  900; </v>
      </c>
      <c r="AG9">
        <f>IF(LEN(I9)&gt;0,VLOOKUP(I9,Faction!A$2:B$84,2,FALSE),1)</f>
        <v>3</v>
      </c>
      <c r="AH9" t="str">
        <f t="shared" si="21"/>
        <v xml:space="preserve">["FACTION"] = 3; </v>
      </c>
      <c r="AI9" t="str">
        <f t="shared" si="22"/>
        <v xml:space="preserve">["TIER"] = 1; </v>
      </c>
      <c r="AJ9" t="str">
        <f t="shared" si="23"/>
        <v xml:space="preserve">                   </v>
      </c>
      <c r="AK9" t="str">
        <f t="shared" si="24"/>
        <v/>
      </c>
      <c r="AL9" t="str">
        <f t="shared" si="25"/>
        <v xml:space="preserve">["NAME"] = { ["EN"] = "Slayer of the Shire"; }; </v>
      </c>
      <c r="AM9" t="str">
        <f t="shared" si="26"/>
        <v xml:space="preserve">["LORE"] = { ["EN"] = "There are many villainous monsters roaming the Shire, and the Free Peoples must do their part to slay them."; }; </v>
      </c>
      <c r="AN9" t="str">
        <f t="shared" si="27"/>
        <v xml:space="preserve">["SUMMARY"] = { ["EN"] = "Complete 6 slayer deeds in the Shire"; }; </v>
      </c>
      <c r="AO9" t="str">
        <f t="shared" si="28"/>
        <v/>
      </c>
      <c r="AP9" t="str">
        <f t="shared" si="29"/>
        <v>};</v>
      </c>
    </row>
    <row r="10" spans="1:42" x14ac:dyDescent="0.25">
      <c r="A10">
        <v>1879071739</v>
      </c>
      <c r="B10">
        <v>9</v>
      </c>
      <c r="C10" t="s">
        <v>35</v>
      </c>
      <c r="D10" t="s">
        <v>33</v>
      </c>
      <c r="E10">
        <v>2000</v>
      </c>
      <c r="G10">
        <v>10</v>
      </c>
      <c r="H10">
        <v>700</v>
      </c>
      <c r="I10" t="s">
        <v>81</v>
      </c>
      <c r="J10" t="s">
        <v>923</v>
      </c>
      <c r="K10" t="s">
        <v>952</v>
      </c>
      <c r="L10">
        <v>2</v>
      </c>
      <c r="Q10" t="str">
        <f t="shared" si="6"/>
        <v xml:space="preserve"> [9] = {["ID"] = 1879071739; }; -- Brigand-slayer (Advanced)</v>
      </c>
      <c r="R10" s="1" t="str">
        <f t="shared" si="7"/>
        <v xml:space="preserve"> [9] = {["ID"] = 1879071739; ["SAVE_INDEX"] =  9; ["TYPE"] = 4; ["VXP"] = 2000; ["LP"] = 10; ["REP"] =  700; ["FACTION"] = 3; ["TIER"] = 2;                    ["NAME"] = { ["EN"] = "Brigand-slayer (Advanced)"; }; ["LORE"] = { ["EN"] = "Defeat many brigands in the Shire."; }; ["SUMMARY"] = { ["EN"] = "Defeat 60 brigands in The Shire"; }; };</v>
      </c>
      <c r="S10">
        <f t="shared" si="8"/>
        <v>9</v>
      </c>
      <c r="T10" t="str">
        <f t="shared" si="9"/>
        <v xml:space="preserve"> [9] = {</v>
      </c>
      <c r="U10" t="str">
        <f t="shared" si="10"/>
        <v xml:space="preserve">["ID"] = 1879071739; </v>
      </c>
      <c r="V10" t="str">
        <f t="shared" si="11"/>
        <v xml:space="preserve">["ID"] = 1879071739; </v>
      </c>
      <c r="W10" t="str">
        <f t="shared" si="12"/>
        <v/>
      </c>
      <c r="X10" s="1" t="str">
        <f t="shared" si="13"/>
        <v xml:space="preserve">["SAVE_INDEX"] =  9; </v>
      </c>
      <c r="Y10">
        <f>VLOOKUP(D10,Type!A$2:B$14,2,FALSE)</f>
        <v>4</v>
      </c>
      <c r="Z10" t="str">
        <f t="shared" si="14"/>
        <v xml:space="preserve">["TYPE"] = 4; </v>
      </c>
      <c r="AA10" t="str">
        <f t="shared" si="15"/>
        <v>2000</v>
      </c>
      <c r="AB10" t="str">
        <f t="shared" si="16"/>
        <v xml:space="preserve">["VXP"] = 2000; </v>
      </c>
      <c r="AC10" t="str">
        <f t="shared" si="17"/>
        <v>10</v>
      </c>
      <c r="AD10" t="str">
        <f t="shared" si="18"/>
        <v xml:space="preserve">["LP"] = 10; </v>
      </c>
      <c r="AE10" t="str">
        <f t="shared" si="19"/>
        <v>700</v>
      </c>
      <c r="AF10" t="str">
        <f t="shared" si="20"/>
        <v xml:space="preserve">["REP"] =  700; </v>
      </c>
      <c r="AG10">
        <f>IF(LEN(I10)&gt;0,VLOOKUP(I10,Faction!A$2:B$84,2,FALSE),1)</f>
        <v>3</v>
      </c>
      <c r="AH10" t="str">
        <f t="shared" si="21"/>
        <v xml:space="preserve">["FACTION"] = 3; </v>
      </c>
      <c r="AI10" t="str">
        <f t="shared" si="22"/>
        <v xml:space="preserve">["TIER"] = 2; </v>
      </c>
      <c r="AJ10" t="str">
        <f t="shared" si="23"/>
        <v xml:space="preserve">                   </v>
      </c>
      <c r="AK10" t="str">
        <f t="shared" si="24"/>
        <v/>
      </c>
      <c r="AL10" t="str">
        <f t="shared" si="25"/>
        <v xml:space="preserve">["NAME"] = { ["EN"] = "Brigand-slayer (Advanced)"; }; </v>
      </c>
      <c r="AM10" t="str">
        <f t="shared" si="26"/>
        <v xml:space="preserve">["LORE"] = { ["EN"] = "Defeat many brigands in the Shire."; }; </v>
      </c>
      <c r="AN10" t="str">
        <f t="shared" si="27"/>
        <v xml:space="preserve">["SUMMARY"] = { ["EN"] = "Defeat 60 brigands in The Shire"; }; </v>
      </c>
      <c r="AO10" t="str">
        <f t="shared" si="28"/>
        <v/>
      </c>
      <c r="AP10" t="str">
        <f t="shared" si="29"/>
        <v>};</v>
      </c>
    </row>
    <row r="11" spans="1:42" x14ac:dyDescent="0.25">
      <c r="A11">
        <v>1879071738</v>
      </c>
      <c r="B11">
        <v>10</v>
      </c>
      <c r="C11" t="s">
        <v>32</v>
      </c>
      <c r="D11" t="s">
        <v>33</v>
      </c>
      <c r="F11" t="s">
        <v>921</v>
      </c>
      <c r="G11">
        <v>5</v>
      </c>
      <c r="H11">
        <v>500</v>
      </c>
      <c r="I11" t="s">
        <v>81</v>
      </c>
      <c r="J11" t="s">
        <v>922</v>
      </c>
      <c r="K11" t="s">
        <v>951</v>
      </c>
      <c r="L11">
        <v>3</v>
      </c>
      <c r="Q11" t="str">
        <f t="shared" si="6"/>
        <v>[10] = {["ID"] = 1879071738; }; -- Brigand-slayer</v>
      </c>
      <c r="R11" s="1" t="str">
        <f t="shared" si="7"/>
        <v>[10] = {["ID"] = 1879071738; ["SAVE_INDEX"] = 10; ["TYPE"] = 4; ["VXP"] =    0; ["LP"] =  5; ["REP"] =  500; ["FACTION"] = 3; ["TIER"] = 3;                    ["NAME"] = { ["EN"] = "Brigand-slayer"; }; ["LORE"] = { ["EN"] = "Defeat brigands in the Shire."; }; ["SUMMARY"] = { ["EN"] = "Defeat 30 brigands in the Shire"; }; ["TITLE"] = { ["EN"] = "Bounders-friend"; }; };</v>
      </c>
      <c r="S11">
        <f t="shared" si="8"/>
        <v>10</v>
      </c>
      <c r="T11" t="str">
        <f t="shared" si="9"/>
        <v>[10] = {</v>
      </c>
      <c r="U11" t="str">
        <f t="shared" si="10"/>
        <v xml:space="preserve">["ID"] = 1879071738; </v>
      </c>
      <c r="V11" t="str">
        <f t="shared" si="11"/>
        <v xml:space="preserve">["ID"] = 1879071738; </v>
      </c>
      <c r="W11" t="str">
        <f t="shared" si="12"/>
        <v/>
      </c>
      <c r="X11" s="1" t="str">
        <f t="shared" si="13"/>
        <v xml:space="preserve">["SAVE_INDEX"] = 10; </v>
      </c>
      <c r="Y11">
        <f>VLOOKUP(D11,Type!A$2:B$14,2,FALSE)</f>
        <v>4</v>
      </c>
      <c r="Z11" t="str">
        <f t="shared" si="14"/>
        <v xml:space="preserve">["TYPE"] = 4; </v>
      </c>
      <c r="AA11" t="str">
        <f t="shared" si="15"/>
        <v>0</v>
      </c>
      <c r="AB11" t="str">
        <f t="shared" si="16"/>
        <v xml:space="preserve">["VXP"] =    0; </v>
      </c>
      <c r="AC11" t="str">
        <f t="shared" si="17"/>
        <v>5</v>
      </c>
      <c r="AD11" t="str">
        <f t="shared" si="18"/>
        <v xml:space="preserve">["LP"] =  5; </v>
      </c>
      <c r="AE11" t="str">
        <f t="shared" si="19"/>
        <v>500</v>
      </c>
      <c r="AF11" t="str">
        <f t="shared" si="20"/>
        <v xml:space="preserve">["REP"] =  500; </v>
      </c>
      <c r="AG11">
        <f>IF(LEN(I11)&gt;0,VLOOKUP(I11,Faction!A$2:B$84,2,FALSE),1)</f>
        <v>3</v>
      </c>
      <c r="AH11" t="str">
        <f t="shared" si="21"/>
        <v xml:space="preserve">["FACTION"] = 3; </v>
      </c>
      <c r="AI11" t="str">
        <f t="shared" si="22"/>
        <v xml:space="preserve">["TIER"] = 3; </v>
      </c>
      <c r="AJ11" t="str">
        <f t="shared" si="23"/>
        <v xml:space="preserve">                   </v>
      </c>
      <c r="AK11" t="str">
        <f t="shared" si="24"/>
        <v/>
      </c>
      <c r="AL11" t="str">
        <f t="shared" si="25"/>
        <v xml:space="preserve">["NAME"] = { ["EN"] = "Brigand-slayer"; }; </v>
      </c>
      <c r="AM11" t="str">
        <f t="shared" si="26"/>
        <v xml:space="preserve">["LORE"] = { ["EN"] = "Defeat brigands in the Shire."; }; </v>
      </c>
      <c r="AN11" t="str">
        <f t="shared" si="27"/>
        <v xml:space="preserve">["SUMMARY"] = { ["EN"] = "Defeat 30 brigands in the Shire"; }; </v>
      </c>
      <c r="AO11" t="str">
        <f t="shared" si="28"/>
        <v xml:space="preserve">["TITLE"] = { ["EN"] = "Bounders-friend"; }; </v>
      </c>
      <c r="AP11" t="str">
        <f t="shared" si="29"/>
        <v>};</v>
      </c>
    </row>
    <row r="12" spans="1:42" x14ac:dyDescent="0.25">
      <c r="A12">
        <v>1879071741</v>
      </c>
      <c r="B12">
        <v>11</v>
      </c>
      <c r="C12" t="s">
        <v>39</v>
      </c>
      <c r="D12" t="s">
        <v>33</v>
      </c>
      <c r="E12">
        <v>2000</v>
      </c>
      <c r="G12">
        <v>10</v>
      </c>
      <c r="H12">
        <v>700</v>
      </c>
      <c r="I12" t="s">
        <v>81</v>
      </c>
      <c r="J12" t="s">
        <v>926</v>
      </c>
      <c r="K12" t="s">
        <v>954</v>
      </c>
      <c r="L12">
        <v>2</v>
      </c>
      <c r="Q12" t="str">
        <f t="shared" si="6"/>
        <v>[11] = {["ID"] = 1879071741; }; -- Goblin-slayer (Advanced)</v>
      </c>
      <c r="R12" s="1" t="str">
        <f t="shared" si="7"/>
        <v>[11] = {["ID"] = 1879071741; ["SAVE_INDEX"] = 11; ["TYPE"] = 4; ["VXP"] = 2000; ["LP"] = 10; ["REP"] =  700; ["FACTION"] = 3; ["TIER"] = 2;                    ["NAME"] = { ["EN"] = "Goblin-slayer (Advanced)"; }; ["LORE"] = { ["EN"] = "Defeat many goblins in the Shire."; }; ["SUMMARY"] = { ["EN"] = "Defeat 60 goblins in The Shire"; }; };</v>
      </c>
      <c r="S12">
        <f t="shared" si="8"/>
        <v>11</v>
      </c>
      <c r="T12" t="str">
        <f t="shared" si="9"/>
        <v>[11] = {</v>
      </c>
      <c r="U12" t="str">
        <f t="shared" si="10"/>
        <v xml:space="preserve">["ID"] = 1879071741; </v>
      </c>
      <c r="V12" t="str">
        <f t="shared" si="11"/>
        <v xml:space="preserve">["ID"] = 1879071741; </v>
      </c>
      <c r="W12" t="str">
        <f t="shared" si="12"/>
        <v/>
      </c>
      <c r="X12" s="1" t="str">
        <f t="shared" si="13"/>
        <v xml:space="preserve">["SAVE_INDEX"] = 11; </v>
      </c>
      <c r="Y12">
        <f>VLOOKUP(D12,Type!A$2:B$14,2,FALSE)</f>
        <v>4</v>
      </c>
      <c r="Z12" t="str">
        <f t="shared" si="14"/>
        <v xml:space="preserve">["TYPE"] = 4; </v>
      </c>
      <c r="AA12" t="str">
        <f t="shared" si="15"/>
        <v>2000</v>
      </c>
      <c r="AB12" t="str">
        <f t="shared" si="16"/>
        <v xml:space="preserve">["VXP"] = 2000; </v>
      </c>
      <c r="AC12" t="str">
        <f t="shared" si="17"/>
        <v>10</v>
      </c>
      <c r="AD12" t="str">
        <f t="shared" si="18"/>
        <v xml:space="preserve">["LP"] = 10; </v>
      </c>
      <c r="AE12" t="str">
        <f t="shared" si="19"/>
        <v>700</v>
      </c>
      <c r="AF12" t="str">
        <f t="shared" si="20"/>
        <v xml:space="preserve">["REP"] =  700; </v>
      </c>
      <c r="AG12">
        <f>IF(LEN(I12)&gt;0,VLOOKUP(I12,Faction!A$2:B$84,2,FALSE),1)</f>
        <v>3</v>
      </c>
      <c r="AH12" t="str">
        <f t="shared" si="21"/>
        <v xml:space="preserve">["FACTION"] = 3; </v>
      </c>
      <c r="AI12" t="str">
        <f t="shared" si="22"/>
        <v xml:space="preserve">["TIER"] = 2; </v>
      </c>
      <c r="AJ12" t="str">
        <f t="shared" si="23"/>
        <v xml:space="preserve">                   </v>
      </c>
      <c r="AK12" t="str">
        <f t="shared" si="24"/>
        <v/>
      </c>
      <c r="AL12" t="str">
        <f t="shared" si="25"/>
        <v xml:space="preserve">["NAME"] = { ["EN"] = "Goblin-slayer (Advanced)"; }; </v>
      </c>
      <c r="AM12" t="str">
        <f t="shared" si="26"/>
        <v xml:space="preserve">["LORE"] = { ["EN"] = "Defeat many goblins in the Shire."; }; </v>
      </c>
      <c r="AN12" t="str">
        <f t="shared" si="27"/>
        <v xml:space="preserve">["SUMMARY"] = { ["EN"] = "Defeat 60 goblins in The Shire"; }; </v>
      </c>
      <c r="AO12" t="str">
        <f t="shared" si="28"/>
        <v/>
      </c>
      <c r="AP12" t="str">
        <f t="shared" si="29"/>
        <v>};</v>
      </c>
    </row>
    <row r="13" spans="1:42" x14ac:dyDescent="0.25">
      <c r="A13">
        <v>1879071740</v>
      </c>
      <c r="B13">
        <v>12</v>
      </c>
      <c r="C13" t="s">
        <v>37</v>
      </c>
      <c r="D13" t="s">
        <v>33</v>
      </c>
      <c r="F13" t="s">
        <v>924</v>
      </c>
      <c r="G13">
        <v>5</v>
      </c>
      <c r="H13">
        <v>500</v>
      </c>
      <c r="I13" t="s">
        <v>81</v>
      </c>
      <c r="J13" t="s">
        <v>925</v>
      </c>
      <c r="K13" t="s">
        <v>953</v>
      </c>
      <c r="L13">
        <v>3</v>
      </c>
      <c r="Q13" t="str">
        <f t="shared" si="6"/>
        <v>[12] = {["ID"] = 1879071740; }; -- Goblin-slayer</v>
      </c>
      <c r="R13" s="1" t="str">
        <f t="shared" si="7"/>
        <v>[12] = {["ID"] = 1879071740; ["SAVE_INDEX"] = 12; ["TYPE"] = 4; ["VXP"] =    0; ["LP"] =  5; ["REP"] =  500; ["FACTION"] = 3; ["TIER"] = 3;                    ["NAME"] = { ["EN"] = "Goblin-slayer"; }; ["LORE"] = { ["EN"] = "Defeat goblins in the Shire."; }; ["SUMMARY"] = { ["EN"] = "Defeat 30 goblins in The Shire"; }; ["TITLE"] = { ["EN"] = "Protector of the Shire"; }; };</v>
      </c>
      <c r="S13">
        <f t="shared" si="8"/>
        <v>12</v>
      </c>
      <c r="T13" t="str">
        <f t="shared" si="9"/>
        <v>[12] = {</v>
      </c>
      <c r="U13" t="str">
        <f t="shared" si="10"/>
        <v xml:space="preserve">["ID"] = 1879071740; </v>
      </c>
      <c r="V13" t="str">
        <f t="shared" si="11"/>
        <v xml:space="preserve">["ID"] = 1879071740; </v>
      </c>
      <c r="W13" t="str">
        <f t="shared" si="12"/>
        <v/>
      </c>
      <c r="X13" s="1" t="str">
        <f t="shared" si="13"/>
        <v xml:space="preserve">["SAVE_INDEX"] = 12; </v>
      </c>
      <c r="Y13">
        <f>VLOOKUP(D13,Type!A$2:B$14,2,FALSE)</f>
        <v>4</v>
      </c>
      <c r="Z13" t="str">
        <f t="shared" si="14"/>
        <v xml:space="preserve">["TYPE"] = 4; </v>
      </c>
      <c r="AA13" t="str">
        <f t="shared" si="15"/>
        <v>0</v>
      </c>
      <c r="AB13" t="str">
        <f t="shared" si="16"/>
        <v xml:space="preserve">["VXP"] =    0; </v>
      </c>
      <c r="AC13" t="str">
        <f t="shared" si="17"/>
        <v>5</v>
      </c>
      <c r="AD13" t="str">
        <f t="shared" si="18"/>
        <v xml:space="preserve">["LP"] =  5; </v>
      </c>
      <c r="AE13" t="str">
        <f t="shared" si="19"/>
        <v>500</v>
      </c>
      <c r="AF13" t="str">
        <f t="shared" si="20"/>
        <v xml:space="preserve">["REP"] =  500; </v>
      </c>
      <c r="AG13">
        <f>IF(LEN(I13)&gt;0,VLOOKUP(I13,Faction!A$2:B$84,2,FALSE),1)</f>
        <v>3</v>
      </c>
      <c r="AH13" t="str">
        <f t="shared" si="21"/>
        <v xml:space="preserve">["FACTION"] = 3; </v>
      </c>
      <c r="AI13" t="str">
        <f t="shared" si="22"/>
        <v xml:space="preserve">["TIER"] = 3; </v>
      </c>
      <c r="AJ13" t="str">
        <f t="shared" si="23"/>
        <v xml:space="preserve">                   </v>
      </c>
      <c r="AK13" t="str">
        <f t="shared" si="24"/>
        <v/>
      </c>
      <c r="AL13" t="str">
        <f t="shared" si="25"/>
        <v xml:space="preserve">["NAME"] = { ["EN"] = "Goblin-slayer"; }; </v>
      </c>
      <c r="AM13" t="str">
        <f t="shared" si="26"/>
        <v xml:space="preserve">["LORE"] = { ["EN"] = "Defeat goblins in the Shire."; }; </v>
      </c>
      <c r="AN13" t="str">
        <f t="shared" si="27"/>
        <v xml:space="preserve">["SUMMARY"] = { ["EN"] = "Defeat 30 goblins in The Shire"; }; </v>
      </c>
      <c r="AO13" t="str">
        <f t="shared" si="28"/>
        <v xml:space="preserve">["TITLE"] = { ["EN"] = "Protector of the Shire"; }; </v>
      </c>
      <c r="AP13" t="str">
        <f t="shared" si="29"/>
        <v>};</v>
      </c>
    </row>
    <row r="14" spans="1:42" x14ac:dyDescent="0.25">
      <c r="A14">
        <v>1879071743</v>
      </c>
      <c r="B14">
        <v>13</v>
      </c>
      <c r="C14" t="s">
        <v>930</v>
      </c>
      <c r="D14" t="s">
        <v>33</v>
      </c>
      <c r="E14">
        <v>2000</v>
      </c>
      <c r="G14">
        <v>10</v>
      </c>
      <c r="H14">
        <v>700</v>
      </c>
      <c r="I14" t="s">
        <v>81</v>
      </c>
      <c r="J14" t="s">
        <v>931</v>
      </c>
      <c r="K14" t="s">
        <v>955</v>
      </c>
      <c r="L14">
        <v>2</v>
      </c>
      <c r="Q14" t="str">
        <f t="shared" si="6"/>
        <v>[13] = {["ID"] = 1879071743; }; -- Harvest-fly Slayer (Advanced)</v>
      </c>
      <c r="R14" s="1" t="str">
        <f t="shared" si="7"/>
        <v>[13] = {["ID"] = 1879071743; ["SAVE_INDEX"] = 13; ["TYPE"] = 4; ["VXP"] = 2000; ["LP"] = 10; ["REP"] =  700; ["FACTION"] = 3; ["TIER"] = 2;                    ["NAME"] = { ["EN"] = "Harvest-fly Slayer (Advanced)"; }; ["LORE"] = { ["EN"] = "Defeat many harvest-flies in the Shire."; }; ["SUMMARY"] = { ["EN"] = "Defeat 40 harvest-flies in The Shire"; }; };</v>
      </c>
      <c r="S14">
        <f t="shared" si="8"/>
        <v>13</v>
      </c>
      <c r="T14" t="str">
        <f t="shared" si="9"/>
        <v>[13] = {</v>
      </c>
      <c r="U14" t="str">
        <f t="shared" si="10"/>
        <v xml:space="preserve">["ID"] = 1879071743; </v>
      </c>
      <c r="V14" t="str">
        <f t="shared" si="11"/>
        <v xml:space="preserve">["ID"] = 1879071743; </v>
      </c>
      <c r="W14" t="str">
        <f t="shared" si="12"/>
        <v/>
      </c>
      <c r="X14" s="1" t="str">
        <f t="shared" si="13"/>
        <v xml:space="preserve">["SAVE_INDEX"] = 13; </v>
      </c>
      <c r="Y14">
        <f>VLOOKUP(D14,Type!A$2:B$14,2,FALSE)</f>
        <v>4</v>
      </c>
      <c r="Z14" t="str">
        <f t="shared" si="14"/>
        <v xml:space="preserve">["TYPE"] = 4; </v>
      </c>
      <c r="AA14" t="str">
        <f t="shared" si="15"/>
        <v>2000</v>
      </c>
      <c r="AB14" t="str">
        <f t="shared" si="16"/>
        <v xml:space="preserve">["VXP"] = 2000; </v>
      </c>
      <c r="AC14" t="str">
        <f t="shared" si="17"/>
        <v>10</v>
      </c>
      <c r="AD14" t="str">
        <f t="shared" si="18"/>
        <v xml:space="preserve">["LP"] = 10; </v>
      </c>
      <c r="AE14" t="str">
        <f t="shared" si="19"/>
        <v>700</v>
      </c>
      <c r="AF14" t="str">
        <f t="shared" si="20"/>
        <v xml:space="preserve">["REP"] =  700; </v>
      </c>
      <c r="AG14">
        <f>IF(LEN(I14)&gt;0,VLOOKUP(I14,Faction!A$2:B$84,2,FALSE),1)</f>
        <v>3</v>
      </c>
      <c r="AH14" t="str">
        <f t="shared" si="21"/>
        <v xml:space="preserve">["FACTION"] = 3; </v>
      </c>
      <c r="AI14" t="str">
        <f t="shared" si="22"/>
        <v xml:space="preserve">["TIER"] = 2; </v>
      </c>
      <c r="AJ14" t="str">
        <f t="shared" si="23"/>
        <v xml:space="preserve">                   </v>
      </c>
      <c r="AK14" t="str">
        <f t="shared" si="24"/>
        <v/>
      </c>
      <c r="AL14" t="str">
        <f t="shared" si="25"/>
        <v xml:space="preserve">["NAME"] = { ["EN"] = "Harvest-fly Slayer (Advanced)"; }; </v>
      </c>
      <c r="AM14" t="str">
        <f t="shared" si="26"/>
        <v xml:space="preserve">["LORE"] = { ["EN"] = "Defeat many harvest-flies in the Shire."; }; </v>
      </c>
      <c r="AN14" t="str">
        <f t="shared" si="27"/>
        <v xml:space="preserve">["SUMMARY"] = { ["EN"] = "Defeat 40 harvest-flies in The Shire"; }; </v>
      </c>
      <c r="AO14" t="str">
        <f t="shared" si="28"/>
        <v/>
      </c>
      <c r="AP14" t="str">
        <f t="shared" si="29"/>
        <v>};</v>
      </c>
    </row>
    <row r="15" spans="1:42" x14ac:dyDescent="0.25">
      <c r="A15">
        <v>1879071742</v>
      </c>
      <c r="B15">
        <v>14</v>
      </c>
      <c r="C15" t="s">
        <v>927</v>
      </c>
      <c r="D15" t="s">
        <v>33</v>
      </c>
      <c r="F15" t="s">
        <v>928</v>
      </c>
      <c r="G15">
        <v>5</v>
      </c>
      <c r="H15">
        <v>500</v>
      </c>
      <c r="I15" t="s">
        <v>81</v>
      </c>
      <c r="J15" t="s">
        <v>929</v>
      </c>
      <c r="K15" t="s">
        <v>1088</v>
      </c>
      <c r="L15">
        <v>3</v>
      </c>
      <c r="Q15" t="str">
        <f t="shared" si="6"/>
        <v>[14] = {["ID"] = 1879071742; }; -- Harvest-fly Slayer</v>
      </c>
      <c r="R15" s="1" t="str">
        <f t="shared" si="7"/>
        <v>[14] = {["ID"] = 1879071742; ["SAVE_INDEX"] = 14; ["TYPE"] = 4; ["VXP"] =    0; ["LP"] =  5; ["REP"] =  500; ["FACTION"] = 3; ["TIER"] = 3;                    ["NAME"] = { ["EN"] = "Harvest-fly Slayer"; }; ["LORE"] = { ["EN"] = "Defeat harvest-flies in the Shire."; }; ["SUMMARY"] = { ["EN"] = "Defeat 20 harvest-flies in The Shire"; }; ["TITLE"] = { ["EN"] = "Crop-saviour"; }; };</v>
      </c>
      <c r="S15">
        <f t="shared" si="8"/>
        <v>14</v>
      </c>
      <c r="T15" t="str">
        <f t="shared" si="9"/>
        <v>[14] = {</v>
      </c>
      <c r="U15" t="str">
        <f t="shared" si="10"/>
        <v xml:space="preserve">["ID"] = 1879071742; </v>
      </c>
      <c r="V15" t="str">
        <f t="shared" si="11"/>
        <v xml:space="preserve">["ID"] = 1879071742; </v>
      </c>
      <c r="W15" t="str">
        <f t="shared" si="12"/>
        <v/>
      </c>
      <c r="X15" s="1" t="str">
        <f t="shared" si="13"/>
        <v xml:space="preserve">["SAVE_INDEX"] = 14; </v>
      </c>
      <c r="Y15">
        <f>VLOOKUP(D15,Type!A$2:B$14,2,FALSE)</f>
        <v>4</v>
      </c>
      <c r="Z15" t="str">
        <f t="shared" si="14"/>
        <v xml:space="preserve">["TYPE"] = 4; </v>
      </c>
      <c r="AA15" t="str">
        <f t="shared" si="15"/>
        <v>0</v>
      </c>
      <c r="AB15" t="str">
        <f t="shared" si="16"/>
        <v xml:space="preserve">["VXP"] =    0; </v>
      </c>
      <c r="AC15" t="str">
        <f t="shared" si="17"/>
        <v>5</v>
      </c>
      <c r="AD15" t="str">
        <f t="shared" si="18"/>
        <v xml:space="preserve">["LP"] =  5; </v>
      </c>
      <c r="AE15" t="str">
        <f t="shared" si="19"/>
        <v>500</v>
      </c>
      <c r="AF15" t="str">
        <f t="shared" si="20"/>
        <v xml:space="preserve">["REP"] =  500; </v>
      </c>
      <c r="AG15">
        <f>IF(LEN(I15)&gt;0,VLOOKUP(I15,Faction!A$2:B$84,2,FALSE),1)</f>
        <v>3</v>
      </c>
      <c r="AH15" t="str">
        <f t="shared" si="21"/>
        <v xml:space="preserve">["FACTION"] = 3; </v>
      </c>
      <c r="AI15" t="str">
        <f t="shared" si="22"/>
        <v xml:space="preserve">["TIER"] = 3; </v>
      </c>
      <c r="AJ15" t="str">
        <f t="shared" si="23"/>
        <v xml:space="preserve">                   </v>
      </c>
      <c r="AK15" t="str">
        <f t="shared" si="24"/>
        <v/>
      </c>
      <c r="AL15" t="str">
        <f t="shared" si="25"/>
        <v xml:space="preserve">["NAME"] = { ["EN"] = "Harvest-fly Slayer"; }; </v>
      </c>
      <c r="AM15" t="str">
        <f t="shared" si="26"/>
        <v xml:space="preserve">["LORE"] = { ["EN"] = "Defeat harvest-flies in the Shire."; }; </v>
      </c>
      <c r="AN15" t="str">
        <f t="shared" si="27"/>
        <v xml:space="preserve">["SUMMARY"] = { ["EN"] = "Defeat 20 harvest-flies in The Shire"; }; </v>
      </c>
      <c r="AO15" t="str">
        <f t="shared" si="28"/>
        <v xml:space="preserve">["TITLE"] = { ["EN"] = "Crop-saviour"; }; </v>
      </c>
      <c r="AP15" t="str">
        <f t="shared" si="29"/>
        <v>};</v>
      </c>
    </row>
    <row r="16" spans="1:42" x14ac:dyDescent="0.25">
      <c r="A16">
        <v>1879071745</v>
      </c>
      <c r="B16">
        <v>15</v>
      </c>
      <c r="C16" t="s">
        <v>935</v>
      </c>
      <c r="D16" t="s">
        <v>33</v>
      </c>
      <c r="E16">
        <v>2000</v>
      </c>
      <c r="G16">
        <v>10</v>
      </c>
      <c r="H16">
        <v>700</v>
      </c>
      <c r="I16" t="s">
        <v>81</v>
      </c>
      <c r="J16" t="s">
        <v>936</v>
      </c>
      <c r="K16" t="s">
        <v>957</v>
      </c>
      <c r="L16">
        <v>2</v>
      </c>
      <c r="Q16" t="str">
        <f t="shared" si="6"/>
        <v>[15] = {["ID"] = 1879071745; }; -- Slug-slayer (Advanced)</v>
      </c>
      <c r="R16" s="1" t="str">
        <f t="shared" si="7"/>
        <v>[15] = {["ID"] = 1879071745; ["SAVE_INDEX"] = 15; ["TYPE"] = 4; ["VXP"] = 2000; ["LP"] = 10; ["REP"] =  700; ["FACTION"] = 3; ["TIER"] = 2;                    ["NAME"] = { ["EN"] = "Slug-slayer (Advanced)"; }; ["LORE"] = { ["EN"] = "Defeat many slugs in the Shire."; }; ["SUMMARY"] = { ["EN"] = "Defeat 40 slugs in The Shire"; }; };</v>
      </c>
      <c r="S16">
        <f t="shared" si="8"/>
        <v>15</v>
      </c>
      <c r="T16" t="str">
        <f t="shared" si="9"/>
        <v>[15] = {</v>
      </c>
      <c r="U16" t="str">
        <f t="shared" si="10"/>
        <v xml:space="preserve">["ID"] = 1879071745; </v>
      </c>
      <c r="V16" t="str">
        <f t="shared" si="11"/>
        <v xml:space="preserve">["ID"] = 1879071745; </v>
      </c>
      <c r="W16" t="str">
        <f t="shared" si="12"/>
        <v/>
      </c>
      <c r="X16" s="1" t="str">
        <f t="shared" si="13"/>
        <v xml:space="preserve">["SAVE_INDEX"] = 15; </v>
      </c>
      <c r="Y16">
        <f>VLOOKUP(D16,Type!A$2:B$14,2,FALSE)</f>
        <v>4</v>
      </c>
      <c r="Z16" t="str">
        <f t="shared" si="14"/>
        <v xml:space="preserve">["TYPE"] = 4; </v>
      </c>
      <c r="AA16" t="str">
        <f t="shared" si="15"/>
        <v>2000</v>
      </c>
      <c r="AB16" t="str">
        <f t="shared" si="16"/>
        <v xml:space="preserve">["VXP"] = 2000; </v>
      </c>
      <c r="AC16" t="str">
        <f t="shared" si="17"/>
        <v>10</v>
      </c>
      <c r="AD16" t="str">
        <f t="shared" si="18"/>
        <v xml:space="preserve">["LP"] = 10; </v>
      </c>
      <c r="AE16" t="str">
        <f t="shared" si="19"/>
        <v>700</v>
      </c>
      <c r="AF16" t="str">
        <f t="shared" si="20"/>
        <v xml:space="preserve">["REP"] =  700; </v>
      </c>
      <c r="AG16">
        <f>IF(LEN(I16)&gt;0,VLOOKUP(I16,Faction!A$2:B$84,2,FALSE),1)</f>
        <v>3</v>
      </c>
      <c r="AH16" t="str">
        <f t="shared" si="21"/>
        <v xml:space="preserve">["FACTION"] = 3; </v>
      </c>
      <c r="AI16" t="str">
        <f t="shared" si="22"/>
        <v xml:space="preserve">["TIER"] = 2; </v>
      </c>
      <c r="AJ16" t="str">
        <f t="shared" si="23"/>
        <v xml:space="preserve">                   </v>
      </c>
      <c r="AK16" t="str">
        <f t="shared" si="24"/>
        <v/>
      </c>
      <c r="AL16" t="str">
        <f t="shared" si="25"/>
        <v xml:space="preserve">["NAME"] = { ["EN"] = "Slug-slayer (Advanced)"; }; </v>
      </c>
      <c r="AM16" t="str">
        <f t="shared" si="26"/>
        <v xml:space="preserve">["LORE"] = { ["EN"] = "Defeat many slugs in the Shire."; }; </v>
      </c>
      <c r="AN16" t="str">
        <f t="shared" si="27"/>
        <v xml:space="preserve">["SUMMARY"] = { ["EN"] = "Defeat 40 slugs in The Shire"; }; </v>
      </c>
      <c r="AO16" t="str">
        <f t="shared" si="28"/>
        <v/>
      </c>
      <c r="AP16" t="str">
        <f t="shared" si="29"/>
        <v>};</v>
      </c>
    </row>
    <row r="17" spans="1:42" x14ac:dyDescent="0.25">
      <c r="A17">
        <v>1879071744</v>
      </c>
      <c r="B17">
        <v>16</v>
      </c>
      <c r="C17" t="s">
        <v>932</v>
      </c>
      <c r="D17" t="s">
        <v>33</v>
      </c>
      <c r="F17" t="s">
        <v>933</v>
      </c>
      <c r="G17">
        <v>5</v>
      </c>
      <c r="H17">
        <v>500</v>
      </c>
      <c r="I17" t="s">
        <v>81</v>
      </c>
      <c r="J17" t="s">
        <v>934</v>
      </c>
      <c r="K17" t="s">
        <v>956</v>
      </c>
      <c r="L17">
        <v>3</v>
      </c>
      <c r="Q17" t="str">
        <f t="shared" si="6"/>
        <v>[16] = {["ID"] = 1879071744; }; -- Slug-slayer</v>
      </c>
      <c r="R17" s="1" t="str">
        <f t="shared" si="7"/>
        <v>[16] = {["ID"] = 1879071744; ["SAVE_INDEX"] = 16; ["TYPE"] = 4; ["VXP"] =    0; ["LP"] =  5; ["REP"] =  500; ["FACTION"] = 3; ["TIER"] = 3;                    ["NAME"] = { ["EN"] = "Slug-slayer"; }; ["LORE"] = { ["EN"] = "Defeat slugs in the Shire."; }; ["SUMMARY"] = { ["EN"] = "Defeat 20 slugs in The Shire"; }; ["TITLE"] = { ["EN"] = "Slug-squasher"; }; };</v>
      </c>
      <c r="S17">
        <f t="shared" si="8"/>
        <v>16</v>
      </c>
      <c r="T17" t="str">
        <f t="shared" si="9"/>
        <v>[16] = {</v>
      </c>
      <c r="U17" t="str">
        <f t="shared" si="10"/>
        <v xml:space="preserve">["ID"] = 1879071744; </v>
      </c>
      <c r="V17" t="str">
        <f t="shared" si="11"/>
        <v xml:space="preserve">["ID"] = 1879071744; </v>
      </c>
      <c r="W17" t="str">
        <f t="shared" si="12"/>
        <v/>
      </c>
      <c r="X17" s="1" t="str">
        <f t="shared" si="13"/>
        <v xml:space="preserve">["SAVE_INDEX"] = 16; </v>
      </c>
      <c r="Y17">
        <f>VLOOKUP(D17,Type!A$2:B$14,2,FALSE)</f>
        <v>4</v>
      </c>
      <c r="Z17" t="str">
        <f t="shared" si="14"/>
        <v xml:space="preserve">["TYPE"] = 4; </v>
      </c>
      <c r="AA17" t="str">
        <f t="shared" si="15"/>
        <v>0</v>
      </c>
      <c r="AB17" t="str">
        <f t="shared" si="16"/>
        <v xml:space="preserve">["VXP"] =    0; </v>
      </c>
      <c r="AC17" t="str">
        <f t="shared" si="17"/>
        <v>5</v>
      </c>
      <c r="AD17" t="str">
        <f t="shared" si="18"/>
        <v xml:space="preserve">["LP"] =  5; </v>
      </c>
      <c r="AE17" t="str">
        <f t="shared" si="19"/>
        <v>500</v>
      </c>
      <c r="AF17" t="str">
        <f t="shared" si="20"/>
        <v xml:space="preserve">["REP"] =  500; </v>
      </c>
      <c r="AG17">
        <f>IF(LEN(I17)&gt;0,VLOOKUP(I17,Faction!A$2:B$84,2,FALSE),1)</f>
        <v>3</v>
      </c>
      <c r="AH17" t="str">
        <f t="shared" si="21"/>
        <v xml:space="preserve">["FACTION"] = 3; </v>
      </c>
      <c r="AI17" t="str">
        <f t="shared" si="22"/>
        <v xml:space="preserve">["TIER"] = 3; </v>
      </c>
      <c r="AJ17" t="str">
        <f t="shared" si="23"/>
        <v xml:space="preserve">                   </v>
      </c>
      <c r="AK17" t="str">
        <f t="shared" si="24"/>
        <v/>
      </c>
      <c r="AL17" t="str">
        <f t="shared" si="25"/>
        <v xml:space="preserve">["NAME"] = { ["EN"] = "Slug-slayer"; }; </v>
      </c>
      <c r="AM17" t="str">
        <f t="shared" si="26"/>
        <v xml:space="preserve">["LORE"] = { ["EN"] = "Defeat slugs in the Shire."; }; </v>
      </c>
      <c r="AN17" t="str">
        <f t="shared" si="27"/>
        <v xml:space="preserve">["SUMMARY"] = { ["EN"] = "Defeat 20 slugs in The Shire"; }; </v>
      </c>
      <c r="AO17" t="str">
        <f t="shared" si="28"/>
        <v xml:space="preserve">["TITLE"] = { ["EN"] = "Slug-squasher"; }; </v>
      </c>
      <c r="AP17" t="str">
        <f t="shared" si="29"/>
        <v>};</v>
      </c>
    </row>
    <row r="18" spans="1:42" x14ac:dyDescent="0.25">
      <c r="A18">
        <v>1879071747</v>
      </c>
      <c r="B18">
        <v>17</v>
      </c>
      <c r="C18" t="s">
        <v>47</v>
      </c>
      <c r="D18" t="s">
        <v>33</v>
      </c>
      <c r="E18">
        <v>2000</v>
      </c>
      <c r="G18">
        <v>10</v>
      </c>
      <c r="H18">
        <v>700</v>
      </c>
      <c r="I18" t="s">
        <v>81</v>
      </c>
      <c r="J18" t="s">
        <v>939</v>
      </c>
      <c r="K18" t="s">
        <v>959</v>
      </c>
      <c r="L18">
        <v>2</v>
      </c>
      <c r="Q18" t="str">
        <f t="shared" si="6"/>
        <v>[17] = {["ID"] = 1879071747; }; -- Spider-slayer (Advanced)</v>
      </c>
      <c r="R18" s="1" t="str">
        <f t="shared" si="7"/>
        <v>[17] = {["ID"] = 1879071747; ["SAVE_INDEX"] = 17; ["TYPE"] = 4; ["VXP"] = 2000; ["LP"] = 10; ["REP"] =  700; ["FACTION"] = 3; ["TIER"] = 2;                    ["NAME"] = { ["EN"] = "Spider-slayer (Advanced)"; }; ["LORE"] = { ["EN"] = "Defeat many spiders in the Shire."; }; ["SUMMARY"] = { ["EN"] = "Defeat 40 spiders in The Shire"; }; };</v>
      </c>
      <c r="S18">
        <f t="shared" si="8"/>
        <v>17</v>
      </c>
      <c r="T18" t="str">
        <f t="shared" si="9"/>
        <v>[17] = {</v>
      </c>
      <c r="U18" t="str">
        <f t="shared" si="10"/>
        <v xml:space="preserve">["ID"] = 1879071747; </v>
      </c>
      <c r="V18" t="str">
        <f t="shared" si="11"/>
        <v xml:space="preserve">["ID"] = 1879071747; </v>
      </c>
      <c r="W18" t="str">
        <f t="shared" si="12"/>
        <v/>
      </c>
      <c r="X18" s="1" t="str">
        <f t="shared" si="13"/>
        <v xml:space="preserve">["SAVE_INDEX"] = 17; </v>
      </c>
      <c r="Y18">
        <f>VLOOKUP(D18,Type!A$2:B$14,2,FALSE)</f>
        <v>4</v>
      </c>
      <c r="Z18" t="str">
        <f t="shared" si="14"/>
        <v xml:space="preserve">["TYPE"] = 4; </v>
      </c>
      <c r="AA18" t="str">
        <f t="shared" si="15"/>
        <v>2000</v>
      </c>
      <c r="AB18" t="str">
        <f t="shared" si="16"/>
        <v xml:space="preserve">["VXP"] = 2000; </v>
      </c>
      <c r="AC18" t="str">
        <f t="shared" si="17"/>
        <v>10</v>
      </c>
      <c r="AD18" t="str">
        <f t="shared" si="18"/>
        <v xml:space="preserve">["LP"] = 10; </v>
      </c>
      <c r="AE18" t="str">
        <f t="shared" si="19"/>
        <v>700</v>
      </c>
      <c r="AF18" t="str">
        <f t="shared" si="20"/>
        <v xml:space="preserve">["REP"] =  700; </v>
      </c>
      <c r="AG18">
        <f>IF(LEN(I18)&gt;0,VLOOKUP(I18,Faction!A$2:B$84,2,FALSE),1)</f>
        <v>3</v>
      </c>
      <c r="AH18" t="str">
        <f t="shared" si="21"/>
        <v xml:space="preserve">["FACTION"] = 3; </v>
      </c>
      <c r="AI18" t="str">
        <f t="shared" si="22"/>
        <v xml:space="preserve">["TIER"] = 2; </v>
      </c>
      <c r="AJ18" t="str">
        <f t="shared" si="23"/>
        <v xml:space="preserve">                   </v>
      </c>
      <c r="AK18" t="str">
        <f t="shared" si="24"/>
        <v/>
      </c>
      <c r="AL18" t="str">
        <f t="shared" si="25"/>
        <v xml:space="preserve">["NAME"] = { ["EN"] = "Spider-slayer (Advanced)"; }; </v>
      </c>
      <c r="AM18" t="str">
        <f t="shared" si="26"/>
        <v xml:space="preserve">["LORE"] = { ["EN"] = "Defeat many spiders in the Shire."; }; </v>
      </c>
      <c r="AN18" t="str">
        <f t="shared" si="27"/>
        <v xml:space="preserve">["SUMMARY"] = { ["EN"] = "Defeat 40 spiders in The Shire"; }; </v>
      </c>
      <c r="AO18" t="str">
        <f t="shared" si="28"/>
        <v/>
      </c>
      <c r="AP18" t="str">
        <f t="shared" si="29"/>
        <v>};</v>
      </c>
    </row>
    <row r="19" spans="1:42" x14ac:dyDescent="0.25">
      <c r="A19">
        <v>1879071746</v>
      </c>
      <c r="B19">
        <v>18</v>
      </c>
      <c r="C19" t="s">
        <v>45</v>
      </c>
      <c r="D19" t="s">
        <v>33</v>
      </c>
      <c r="F19" t="s">
        <v>937</v>
      </c>
      <c r="G19">
        <v>5</v>
      </c>
      <c r="H19">
        <v>500</v>
      </c>
      <c r="I19" t="s">
        <v>81</v>
      </c>
      <c r="J19" t="s">
        <v>938</v>
      </c>
      <c r="K19" t="s">
        <v>958</v>
      </c>
      <c r="L19">
        <v>3</v>
      </c>
      <c r="Q19" t="str">
        <f t="shared" si="6"/>
        <v>[18] = {["ID"] = 1879071746; }; -- Spider-slayer</v>
      </c>
      <c r="R19" s="1" t="str">
        <f t="shared" si="7"/>
        <v>[18] = {["ID"] = 1879071746; ["SAVE_INDEX"] = 18; ["TYPE"] = 4; ["VXP"] =    0; ["LP"] =  5; ["REP"] =  500; ["FACTION"] = 3; ["TIER"] = 3;                    ["NAME"] = { ["EN"] = "Spider-slayer"; }; ["LORE"] = { ["EN"] = "Defeat spiders in the Shire."; }; ["SUMMARY"] = { ["EN"] = "Defeat 20 spiders in The Shire"; }; ["TITLE"] = { ["EN"] = "Spider-sting"; }; };</v>
      </c>
      <c r="S19">
        <f t="shared" si="8"/>
        <v>18</v>
      </c>
      <c r="T19" t="str">
        <f t="shared" si="9"/>
        <v>[18] = {</v>
      </c>
      <c r="U19" t="str">
        <f t="shared" si="10"/>
        <v xml:space="preserve">["ID"] = 1879071746; </v>
      </c>
      <c r="V19" t="str">
        <f t="shared" si="11"/>
        <v xml:space="preserve">["ID"] = 1879071746; </v>
      </c>
      <c r="W19" t="str">
        <f t="shared" si="12"/>
        <v/>
      </c>
      <c r="X19" s="1" t="str">
        <f t="shared" si="13"/>
        <v xml:space="preserve">["SAVE_INDEX"] = 18; </v>
      </c>
      <c r="Y19">
        <f>VLOOKUP(D19,Type!A$2:B$14,2,FALSE)</f>
        <v>4</v>
      </c>
      <c r="Z19" t="str">
        <f t="shared" si="14"/>
        <v xml:space="preserve">["TYPE"] = 4; </v>
      </c>
      <c r="AA19" t="str">
        <f t="shared" si="15"/>
        <v>0</v>
      </c>
      <c r="AB19" t="str">
        <f t="shared" si="16"/>
        <v xml:space="preserve">["VXP"] =    0; </v>
      </c>
      <c r="AC19" t="str">
        <f t="shared" si="17"/>
        <v>5</v>
      </c>
      <c r="AD19" t="str">
        <f t="shared" si="18"/>
        <v xml:space="preserve">["LP"] =  5; </v>
      </c>
      <c r="AE19" t="str">
        <f t="shared" si="19"/>
        <v>500</v>
      </c>
      <c r="AF19" t="str">
        <f t="shared" si="20"/>
        <v xml:space="preserve">["REP"] =  500; </v>
      </c>
      <c r="AG19">
        <f>IF(LEN(I19)&gt;0,VLOOKUP(I19,Faction!A$2:B$84,2,FALSE),1)</f>
        <v>3</v>
      </c>
      <c r="AH19" t="str">
        <f t="shared" si="21"/>
        <v xml:space="preserve">["FACTION"] = 3; </v>
      </c>
      <c r="AI19" t="str">
        <f t="shared" si="22"/>
        <v xml:space="preserve">["TIER"] = 3; </v>
      </c>
      <c r="AJ19" t="str">
        <f t="shared" si="23"/>
        <v xml:space="preserve">                   </v>
      </c>
      <c r="AK19" t="str">
        <f t="shared" si="24"/>
        <v/>
      </c>
      <c r="AL19" t="str">
        <f t="shared" si="25"/>
        <v xml:space="preserve">["NAME"] = { ["EN"] = "Spider-slayer"; }; </v>
      </c>
      <c r="AM19" t="str">
        <f t="shared" si="26"/>
        <v xml:space="preserve">["LORE"] = { ["EN"] = "Defeat spiders in the Shire."; }; </v>
      </c>
      <c r="AN19" t="str">
        <f t="shared" si="27"/>
        <v xml:space="preserve">["SUMMARY"] = { ["EN"] = "Defeat 20 spiders in The Shire"; }; </v>
      </c>
      <c r="AO19" t="str">
        <f t="shared" si="28"/>
        <v xml:space="preserve">["TITLE"] = { ["EN"] = "Spider-sting"; }; </v>
      </c>
      <c r="AP19" t="str">
        <f t="shared" si="29"/>
        <v>};</v>
      </c>
    </row>
    <row r="20" spans="1:42" x14ac:dyDescent="0.25">
      <c r="A20">
        <v>1879071749</v>
      </c>
      <c r="B20">
        <v>19</v>
      </c>
      <c r="C20" t="s">
        <v>51</v>
      </c>
      <c r="D20" t="s">
        <v>33</v>
      </c>
      <c r="E20">
        <v>2000</v>
      </c>
      <c r="G20">
        <v>10</v>
      </c>
      <c r="H20">
        <v>700</v>
      </c>
      <c r="I20" t="s">
        <v>81</v>
      </c>
      <c r="J20" t="s">
        <v>942</v>
      </c>
      <c r="K20" t="s">
        <v>961</v>
      </c>
      <c r="L20">
        <v>2</v>
      </c>
      <c r="Q20" t="str">
        <f t="shared" si="6"/>
        <v>[19] = {["ID"] = 1879071749; }; -- Wolf-slayer (Advanced)</v>
      </c>
      <c r="R20" s="1" t="str">
        <f t="shared" si="7"/>
        <v>[19] = {["ID"] = 1879071749; ["SAVE_INDEX"] = 19; ["TYPE"] = 4; ["VXP"] = 2000; ["LP"] = 10; ["REP"] =  700; ["FACTION"] = 3; ["TIER"] = 2;                    ["NAME"] = { ["EN"] = "Wolf-slayer (Advanced)"; }; ["LORE"] = { ["EN"] = "Slay many wolves within the Shire."; }; ["SUMMARY"] = { ["EN"] = "Defeat 60 wolves in The Shire"; }; };</v>
      </c>
      <c r="S20">
        <f t="shared" si="8"/>
        <v>19</v>
      </c>
      <c r="T20" t="str">
        <f t="shared" si="9"/>
        <v>[19] = {</v>
      </c>
      <c r="U20" t="str">
        <f t="shared" si="10"/>
        <v xml:space="preserve">["ID"] = 1879071749; </v>
      </c>
      <c r="V20" t="str">
        <f t="shared" si="11"/>
        <v xml:space="preserve">["ID"] = 1879071749; </v>
      </c>
      <c r="W20" t="str">
        <f t="shared" si="12"/>
        <v/>
      </c>
      <c r="X20" s="1" t="str">
        <f t="shared" si="13"/>
        <v xml:space="preserve">["SAVE_INDEX"] = 19; </v>
      </c>
      <c r="Y20">
        <f>VLOOKUP(D20,Type!A$2:B$14,2,FALSE)</f>
        <v>4</v>
      </c>
      <c r="Z20" t="str">
        <f t="shared" si="14"/>
        <v xml:space="preserve">["TYPE"] = 4; </v>
      </c>
      <c r="AA20" t="str">
        <f t="shared" si="15"/>
        <v>2000</v>
      </c>
      <c r="AB20" t="str">
        <f t="shared" si="16"/>
        <v xml:space="preserve">["VXP"] = 2000; </v>
      </c>
      <c r="AC20" t="str">
        <f t="shared" si="17"/>
        <v>10</v>
      </c>
      <c r="AD20" t="str">
        <f t="shared" si="18"/>
        <v xml:space="preserve">["LP"] = 10; </v>
      </c>
      <c r="AE20" t="str">
        <f t="shared" si="19"/>
        <v>700</v>
      </c>
      <c r="AF20" t="str">
        <f t="shared" si="20"/>
        <v xml:space="preserve">["REP"] =  700; </v>
      </c>
      <c r="AG20">
        <f>IF(LEN(I20)&gt;0,VLOOKUP(I20,Faction!A$2:B$84,2,FALSE),1)</f>
        <v>3</v>
      </c>
      <c r="AH20" t="str">
        <f t="shared" si="21"/>
        <v xml:space="preserve">["FACTION"] = 3; </v>
      </c>
      <c r="AI20" t="str">
        <f t="shared" si="22"/>
        <v xml:space="preserve">["TIER"] = 2; </v>
      </c>
      <c r="AJ20" t="str">
        <f t="shared" si="23"/>
        <v xml:space="preserve">                   </v>
      </c>
      <c r="AK20" t="str">
        <f t="shared" si="24"/>
        <v/>
      </c>
      <c r="AL20" t="str">
        <f t="shared" si="25"/>
        <v xml:space="preserve">["NAME"] = { ["EN"] = "Wolf-slayer (Advanced)"; }; </v>
      </c>
      <c r="AM20" t="str">
        <f t="shared" si="26"/>
        <v xml:space="preserve">["LORE"] = { ["EN"] = "Slay many wolves within the Shire."; }; </v>
      </c>
      <c r="AN20" t="str">
        <f t="shared" si="27"/>
        <v xml:space="preserve">["SUMMARY"] = { ["EN"] = "Defeat 60 wolves in The Shire"; }; </v>
      </c>
      <c r="AO20" t="str">
        <f t="shared" si="28"/>
        <v/>
      </c>
      <c r="AP20" t="str">
        <f t="shared" si="29"/>
        <v>};</v>
      </c>
    </row>
    <row r="21" spans="1:42" x14ac:dyDescent="0.25">
      <c r="A21">
        <v>1879071748</v>
      </c>
      <c r="B21">
        <v>20</v>
      </c>
      <c r="C21" t="s">
        <v>49</v>
      </c>
      <c r="D21" t="s">
        <v>33</v>
      </c>
      <c r="F21" t="s">
        <v>940</v>
      </c>
      <c r="G21">
        <v>5</v>
      </c>
      <c r="H21">
        <v>500</v>
      </c>
      <c r="I21" t="s">
        <v>81</v>
      </c>
      <c r="J21" t="s">
        <v>941</v>
      </c>
      <c r="K21" t="s">
        <v>960</v>
      </c>
      <c r="L21">
        <v>3</v>
      </c>
      <c r="Q21" t="str">
        <f t="shared" si="6"/>
        <v>[20] = {["ID"] = 1879071748; }; -- Wolf-slayer</v>
      </c>
      <c r="R21" s="1" t="str">
        <f t="shared" si="7"/>
        <v>[20] = {["ID"] = 1879071748; ["SAVE_INDEX"] = 20; ["TYPE"] = 4; ["VXP"] =    0; ["LP"] =  5; ["REP"] =  500; ["FACTION"] = 3; ["TIER"] = 3;                    ["NAME"] = { ["EN"] = "Wolf-slayer"; }; ["LORE"] = { ["EN"] = "Defeat wolves within the Shire."; }; ["SUMMARY"] = { ["EN"] = "Defeat 30 wolves in The Shire"; }; ["TITLE"] = { ["EN"] = "Fur-cutter"; }; };</v>
      </c>
      <c r="S21">
        <f t="shared" si="8"/>
        <v>20</v>
      </c>
      <c r="T21" t="str">
        <f t="shared" si="9"/>
        <v>[20] = {</v>
      </c>
      <c r="U21" t="str">
        <f t="shared" si="10"/>
        <v xml:space="preserve">["ID"] = 1879071748; </v>
      </c>
      <c r="V21" t="str">
        <f t="shared" si="11"/>
        <v xml:space="preserve">["ID"] = 1879071748; </v>
      </c>
      <c r="W21" t="str">
        <f t="shared" si="12"/>
        <v/>
      </c>
      <c r="X21" s="1" t="str">
        <f t="shared" si="13"/>
        <v xml:space="preserve">["SAVE_INDEX"] = 20; </v>
      </c>
      <c r="Y21">
        <f>VLOOKUP(D21,Type!A$2:B$14,2,FALSE)</f>
        <v>4</v>
      </c>
      <c r="Z21" t="str">
        <f t="shared" si="14"/>
        <v xml:space="preserve">["TYPE"] = 4; </v>
      </c>
      <c r="AA21" t="str">
        <f t="shared" si="15"/>
        <v>0</v>
      </c>
      <c r="AB21" t="str">
        <f t="shared" si="16"/>
        <v xml:space="preserve">["VXP"] =    0; </v>
      </c>
      <c r="AC21" t="str">
        <f t="shared" si="17"/>
        <v>5</v>
      </c>
      <c r="AD21" t="str">
        <f t="shared" si="18"/>
        <v xml:space="preserve">["LP"] =  5; </v>
      </c>
      <c r="AE21" t="str">
        <f t="shared" si="19"/>
        <v>500</v>
      </c>
      <c r="AF21" t="str">
        <f t="shared" si="20"/>
        <v xml:space="preserve">["REP"] =  500; </v>
      </c>
      <c r="AG21">
        <f>IF(LEN(I21)&gt;0,VLOOKUP(I21,Faction!A$2:B$84,2,FALSE),1)</f>
        <v>3</v>
      </c>
      <c r="AH21" t="str">
        <f t="shared" si="21"/>
        <v xml:space="preserve">["FACTION"] = 3; </v>
      </c>
      <c r="AI21" t="str">
        <f t="shared" si="22"/>
        <v xml:space="preserve">["TIER"] = 3; </v>
      </c>
      <c r="AJ21" t="str">
        <f t="shared" si="23"/>
        <v xml:space="preserve">                   </v>
      </c>
      <c r="AK21" t="str">
        <f t="shared" si="24"/>
        <v/>
      </c>
      <c r="AL21" t="str">
        <f t="shared" si="25"/>
        <v xml:space="preserve">["NAME"] = { ["EN"] = "Wolf-slayer"; }; </v>
      </c>
      <c r="AM21" t="str">
        <f t="shared" si="26"/>
        <v xml:space="preserve">["LORE"] = { ["EN"] = "Defeat wolves within the Shire."; }; </v>
      </c>
      <c r="AN21" t="str">
        <f t="shared" si="27"/>
        <v xml:space="preserve">["SUMMARY"] = { ["EN"] = "Defeat 30 wolves in The Shire"; }; </v>
      </c>
      <c r="AO21" t="str">
        <f t="shared" si="28"/>
        <v xml:space="preserve">["TITLE"] = { ["EN"] = "Fur-cutter"; }; </v>
      </c>
      <c r="AP21" t="str">
        <f t="shared" si="29"/>
        <v>};</v>
      </c>
    </row>
    <row r="22" spans="1:42" x14ac:dyDescent="0.25">
      <c r="A22">
        <v>1879071685</v>
      </c>
      <c r="B22">
        <v>22</v>
      </c>
      <c r="C22" t="s">
        <v>915</v>
      </c>
      <c r="D22" t="s">
        <v>70</v>
      </c>
      <c r="E22">
        <v>2000</v>
      </c>
      <c r="F22" t="s">
        <v>916</v>
      </c>
      <c r="G22">
        <v>5</v>
      </c>
      <c r="H22">
        <v>700</v>
      </c>
      <c r="I22" t="s">
        <v>81</v>
      </c>
      <c r="J22" t="s">
        <v>917</v>
      </c>
      <c r="K22" t="s">
        <v>949</v>
      </c>
      <c r="L22">
        <v>1</v>
      </c>
      <c r="Q22" t="str">
        <f t="shared" si="6"/>
        <v>[21] = {["ID"] = 1879071685; }; -- Restoring the Quick Post</v>
      </c>
      <c r="R22" s="1" t="str">
        <f>CONCATENATE(T22,U22,X22,Z22,AB22,AD22,AF22,AH22,AI22,AJ22,AK22,AL22,AM22,AN22,AO22,AP22)</f>
        <v>[21] = {["ID"] = 1879071685; ["SAVE_INDEX"] = 22; ["TYPE"] = 7; ["VXP"] = 2000; ["LP"] =  5; ["REP"] =  700; ["FACTION"] = 3; ["TIER"] = 1;                    ["NAME"] = { ["EN"] = "Restoring the Quick Post"; }; ["LORE"] = { ["EN"] = "Restore the good name of the Quick Post service."; }; ["SUMMARY"] = { ["EN"] = "Complete postmaster questline"; }; ["TITLE"] = { ["EN"] = "of the Quick Post"; }; };</v>
      </c>
      <c r="S22">
        <f t="shared" si="8"/>
        <v>21</v>
      </c>
      <c r="T22" t="str">
        <f>CONCATENATE(REPT(" ",2-LEN(S22)),"[",S22,"] = {")</f>
        <v>[21] = {</v>
      </c>
      <c r="U22" t="str">
        <f>IF(LEN(A22)&gt;0,CONCATENATE("[""ID""] = ",A22,"; "),"                     ")</f>
        <v xml:space="preserve">["ID"] = 1879071685; </v>
      </c>
      <c r="V22" t="str">
        <f t="shared" si="11"/>
        <v xml:space="preserve">["ID"] = 1879071685; </v>
      </c>
      <c r="W22" t="str">
        <f t="shared" si="12"/>
        <v/>
      </c>
      <c r="X22" s="1" t="str">
        <f>IF(LEN(B22)&gt;0,CONCATENATE("[""SAVE_INDEX""] = ",REPT(" ",2-LEN(B22)),B22,"; "),"")</f>
        <v xml:space="preserve">["SAVE_INDEX"] = 22; </v>
      </c>
      <c r="Y22">
        <f>VLOOKUP(D22,Type!A$2:B$14,2,FALSE)</f>
        <v>7</v>
      </c>
      <c r="Z22" t="str">
        <f>CONCATENATE("[""TYPE""] = ",Y22,"; ")</f>
        <v xml:space="preserve">["TYPE"] = 7; </v>
      </c>
      <c r="AA22" t="str">
        <f>TEXT(E22,0)</f>
        <v>2000</v>
      </c>
      <c r="AB22" t="str">
        <f>CONCATENATE("[""VXP""] = ",REPT(" ",4-LEN(AA22)),TEXT(AA22,"0"),"; ")</f>
        <v xml:space="preserve">["VXP"] = 2000; </v>
      </c>
      <c r="AC22" t="str">
        <f>TEXT(G22,0)</f>
        <v>5</v>
      </c>
      <c r="AD22" t="str">
        <f>CONCATENATE("[""LP""] = ",REPT(" ",2-LEN(AC22)),TEXT(AC22,"0"),"; ")</f>
        <v xml:space="preserve">["LP"] =  5; </v>
      </c>
      <c r="AE22" t="str">
        <f>TEXT(H22,0)</f>
        <v>700</v>
      </c>
      <c r="AF22" t="str">
        <f>CONCATENATE("[""REP""] = ",REPT(" ",4-LEN(AE22)),TEXT(AE22,"0"),"; ")</f>
        <v xml:space="preserve">["REP"] =  700; </v>
      </c>
      <c r="AG22">
        <f>IF(LEN(I22)&gt;0,VLOOKUP(I22,Faction!A$2:B$84,2,FALSE),1)</f>
        <v>3</v>
      </c>
      <c r="AH22" t="str">
        <f>CONCATENATE("[""FACTION""] = ",TEXT(AG22,"0"),"; ")</f>
        <v xml:space="preserve">["FACTION"] = 3; </v>
      </c>
      <c r="AI22" t="str">
        <f>CONCATENATE("[""TIER""] = ",TEXT(L22,"0"),"; ")</f>
        <v xml:space="preserve">["TIER"] = 1; </v>
      </c>
      <c r="AJ22" t="str">
        <f>IF(LEN(M22)&gt;0,CONCATENATE("[""MIN_LVL""] = ",REPT(" ",3-LEN(M22)),"""",M22,"""; "),"                   ")</f>
        <v xml:space="preserve">                   </v>
      </c>
      <c r="AK22" t="str">
        <f>IF(LEN(N22)&gt;0,CONCATENATE("[""MIN_LVL""] = ",REPT(" ",3-LEN(N22)),"""",N22,"""; "),"")</f>
        <v/>
      </c>
      <c r="AL22" t="str">
        <f>CONCATENATE("[""NAME""] = { [""EN""] = """,C22,"""; }; ")</f>
        <v xml:space="preserve">["NAME"] = { ["EN"] = "Restoring the Quick Post"; }; </v>
      </c>
      <c r="AM22" t="str">
        <f>CONCATENATE("[""LORE""] = { [""EN""] = """,K22,"""; }; ")</f>
        <v xml:space="preserve">["LORE"] = { ["EN"] = "Restore the good name of the Quick Post service."; }; </v>
      </c>
      <c r="AN22" t="str">
        <f>CONCATENATE("[""SUMMARY""] = { [""EN""] = """,J22,"""; }; ")</f>
        <v xml:space="preserve">["SUMMARY"] = { ["EN"] = "Complete postmaster questline"; }; </v>
      </c>
      <c r="AO22" t="str">
        <f>IF(LEN(F22)&gt;0,CONCATENATE("[""TITLE""] = { [""EN""] = """,F22,"""; }; "),"")</f>
        <v xml:space="preserve">["TITLE"] = { ["EN"] = "of the Quick Post"; }; </v>
      </c>
      <c r="AP22" t="str">
        <f t="shared" si="29"/>
        <v>};</v>
      </c>
    </row>
    <row r="23" spans="1:42" x14ac:dyDescent="0.25">
      <c r="A23">
        <v>1879061177</v>
      </c>
      <c r="B23">
        <v>21</v>
      </c>
      <c r="C23" t="s">
        <v>912</v>
      </c>
      <c r="D23" t="s">
        <v>70</v>
      </c>
      <c r="E23">
        <v>2000</v>
      </c>
      <c r="F23" t="s">
        <v>913</v>
      </c>
      <c r="G23">
        <v>5</v>
      </c>
      <c r="H23">
        <v>700</v>
      </c>
      <c r="I23" t="s">
        <v>81</v>
      </c>
      <c r="J23" t="s">
        <v>914</v>
      </c>
      <c r="K23" t="s">
        <v>948</v>
      </c>
      <c r="L23">
        <v>1</v>
      </c>
      <c r="Q23" t="str">
        <f t="shared" si="6"/>
        <v>[22] = {["ID"] = 1879061177; }; -- No Place for Spoiled Pies</v>
      </c>
      <c r="R23" s="1" t="str">
        <f t="shared" si="7"/>
        <v>[22] = {["ID"] = 1879061177; ["SAVE_INDEX"] = 21; ["TYPE"] = 7; ["VXP"] = 2000; ["LP"] =  5; ["REP"] =  700; ["FACTION"] = 3; ["TIER"] = 1;                    ["NAME"] = { ["EN"] = "No Place for Spoiled Pies"; }; ["LORE"] = { ["EN"] = "Recover Holly Hornblower's spoiled pies"; }; ["SUMMARY"] = { ["EN"] = "Complete spoiled pies questline"; }; ["TITLE"] = { ["EN"] = "Pie-runner"; }; };</v>
      </c>
      <c r="S23">
        <f t="shared" si="8"/>
        <v>22</v>
      </c>
      <c r="T23" t="str">
        <f t="shared" si="9"/>
        <v>[22] = {</v>
      </c>
      <c r="U23" t="str">
        <f t="shared" si="10"/>
        <v xml:space="preserve">["ID"] = 1879061177; </v>
      </c>
      <c r="V23" t="str">
        <f t="shared" si="11"/>
        <v xml:space="preserve">["ID"] = 1879061177; </v>
      </c>
      <c r="W23" t="str">
        <f t="shared" si="12"/>
        <v/>
      </c>
      <c r="X23" s="1" t="str">
        <f t="shared" si="13"/>
        <v xml:space="preserve">["SAVE_INDEX"] = 21; </v>
      </c>
      <c r="Y23">
        <f>VLOOKUP(D23,Type!A$2:B$14,2,FALSE)</f>
        <v>7</v>
      </c>
      <c r="Z23" t="str">
        <f t="shared" si="14"/>
        <v xml:space="preserve">["TYPE"] = 7; </v>
      </c>
      <c r="AA23" t="str">
        <f t="shared" si="15"/>
        <v>2000</v>
      </c>
      <c r="AB23" t="str">
        <f t="shared" si="16"/>
        <v xml:space="preserve">["VXP"] = 2000; </v>
      </c>
      <c r="AC23" t="str">
        <f t="shared" si="17"/>
        <v>5</v>
      </c>
      <c r="AD23" t="str">
        <f t="shared" si="18"/>
        <v xml:space="preserve">["LP"] =  5; </v>
      </c>
      <c r="AE23" t="str">
        <f t="shared" si="19"/>
        <v>700</v>
      </c>
      <c r="AF23" t="str">
        <f t="shared" si="20"/>
        <v xml:space="preserve">["REP"] =  700; </v>
      </c>
      <c r="AG23">
        <f>IF(LEN(I23)&gt;0,VLOOKUP(I23,Faction!A$2:B$84,2,FALSE),1)</f>
        <v>3</v>
      </c>
      <c r="AH23" t="str">
        <f t="shared" si="21"/>
        <v xml:space="preserve">["FACTION"] = 3; </v>
      </c>
      <c r="AI23" t="str">
        <f t="shared" si="22"/>
        <v xml:space="preserve">["TIER"] = 1; </v>
      </c>
      <c r="AJ23" t="str">
        <f t="shared" si="23"/>
        <v xml:space="preserve">                   </v>
      </c>
      <c r="AK23" t="str">
        <f t="shared" si="24"/>
        <v/>
      </c>
      <c r="AL23" t="str">
        <f t="shared" si="25"/>
        <v xml:space="preserve">["NAME"] = { ["EN"] = "No Place for Spoiled Pies"; }; </v>
      </c>
      <c r="AM23" t="str">
        <f t="shared" si="26"/>
        <v xml:space="preserve">["LORE"] = { ["EN"] = "Recover Holly Hornblower's spoiled pies"; }; </v>
      </c>
      <c r="AN23" t="str">
        <f t="shared" si="27"/>
        <v xml:space="preserve">["SUMMARY"] = { ["EN"] = "Complete spoiled pies questline"; }; </v>
      </c>
      <c r="AO23" t="str">
        <f t="shared" si="28"/>
        <v xml:space="preserve">["TITLE"] = { ["EN"] = "Pie-runner"; }; </v>
      </c>
      <c r="AP23" t="str">
        <f t="shared" si="29"/>
        <v>};</v>
      </c>
    </row>
    <row r="24" spans="1:42" x14ac:dyDescent="0.25">
      <c r="A24">
        <v>1879071839</v>
      </c>
      <c r="B24">
        <v>23</v>
      </c>
      <c r="C24" t="s">
        <v>918</v>
      </c>
      <c r="D24" t="s">
        <v>70</v>
      </c>
      <c r="E24">
        <v>2000</v>
      </c>
      <c r="F24" t="s">
        <v>919</v>
      </c>
      <c r="G24">
        <v>5</v>
      </c>
      <c r="H24">
        <v>700</v>
      </c>
      <c r="I24" t="s">
        <v>81</v>
      </c>
      <c r="J24" t="s">
        <v>920</v>
      </c>
      <c r="K24" t="s">
        <v>950</v>
      </c>
      <c r="L24">
        <v>1</v>
      </c>
      <c r="Q24" t="str">
        <f t="shared" si="6"/>
        <v>[23] = {["ID"] = 1879071839; }; -- Shire Brew-master</v>
      </c>
      <c r="R24" s="1" t="str">
        <f t="shared" ref="R24:R36" si="30">CONCATENATE(T24,U24,X24,Z24,AB24,AD24,AF24,AH24,AI24,AJ24,AK24,AL24,AM24,AN24,AO24,AP24)</f>
        <v>[23] = {["ID"] = 1879071839; ["SAVE_INDEX"] = 23; ["TYPE"] = 7; ["VXP"] = 2000; ["LP"] =  5; ["REP"] =  700; ["FACTION"] = 3; ["TIER"] = 1;                    ["NAME"] = { ["EN"] = "Shire Brew-master"; }; ["LORE"] = { ["EN"] = "Preparations for the Four Farthings Brewing-moot are complete!"; }; ["SUMMARY"] = { ["EN"] = "Assist the 5 Innkeepers"; }; ["TITLE"] = { ["EN"] = "Shire Brewmaster"; }; };</v>
      </c>
      <c r="S24">
        <f t="shared" si="8"/>
        <v>23</v>
      </c>
      <c r="T24" t="str">
        <f t="shared" ref="T24:T36" si="31">CONCATENATE(REPT(" ",2-LEN(S24)),"[",S24,"] = {")</f>
        <v>[23] = {</v>
      </c>
      <c r="U24" t="str">
        <f t="shared" ref="U24:U36" si="32">IF(LEN(A24)&gt;0,CONCATENATE("[""ID""] = ",A24,"; "),"                     ")</f>
        <v xml:space="preserve">["ID"] = 1879071839; </v>
      </c>
      <c r="V24" t="str">
        <f t="shared" si="11"/>
        <v xml:space="preserve">["ID"] = 1879071839; </v>
      </c>
      <c r="W24" t="str">
        <f t="shared" si="12"/>
        <v/>
      </c>
      <c r="X24" s="1" t="str">
        <f t="shared" ref="X24:X36" si="33">IF(LEN(B24)&gt;0,CONCATENATE("[""SAVE_INDEX""] = ",REPT(" ",2-LEN(B24)),B24,"; "),"")</f>
        <v xml:space="preserve">["SAVE_INDEX"] = 23; </v>
      </c>
      <c r="Y24">
        <f>VLOOKUP(D24,Type!A$2:B$14,2,FALSE)</f>
        <v>7</v>
      </c>
      <c r="Z24" t="str">
        <f t="shared" ref="Z24:Z36" si="34">CONCATENATE("[""TYPE""] = ",Y24,"; ")</f>
        <v xml:space="preserve">["TYPE"] = 7; </v>
      </c>
      <c r="AA24" t="str">
        <f t="shared" ref="AA24:AA36" si="35">TEXT(E24,0)</f>
        <v>2000</v>
      </c>
      <c r="AB24" t="str">
        <f t="shared" ref="AB24:AB36" si="36">CONCATENATE("[""VXP""] = ",REPT(" ",4-LEN(AA24)),TEXT(AA24,"0"),"; ")</f>
        <v xml:space="preserve">["VXP"] = 2000; </v>
      </c>
      <c r="AC24" t="str">
        <f t="shared" ref="AC24:AC36" si="37">TEXT(G24,0)</f>
        <v>5</v>
      </c>
      <c r="AD24" t="str">
        <f t="shared" ref="AD24:AD36" si="38">CONCATENATE("[""LP""] = ",REPT(" ",2-LEN(AC24)),TEXT(AC24,"0"),"; ")</f>
        <v xml:space="preserve">["LP"] =  5; </v>
      </c>
      <c r="AE24" t="str">
        <f t="shared" ref="AE24:AE36" si="39">TEXT(H24,0)</f>
        <v>700</v>
      </c>
      <c r="AF24" t="str">
        <f t="shared" ref="AF24:AF36" si="40">CONCATENATE("[""REP""] = ",REPT(" ",4-LEN(AE24)),TEXT(AE24,"0"),"; ")</f>
        <v xml:space="preserve">["REP"] =  700; </v>
      </c>
      <c r="AG24">
        <f>IF(LEN(I24)&gt;0,VLOOKUP(I24,Faction!A$2:B$84,2,FALSE),1)</f>
        <v>3</v>
      </c>
      <c r="AH24" t="str">
        <f t="shared" ref="AH24:AH36" si="41">CONCATENATE("[""FACTION""] = ",TEXT(AG24,"0"),"; ")</f>
        <v xml:space="preserve">["FACTION"] = 3; </v>
      </c>
      <c r="AI24" t="str">
        <f t="shared" ref="AI24:AI36" si="42">CONCATENATE("[""TIER""] = ",TEXT(L24,"0"),"; ")</f>
        <v xml:space="preserve">["TIER"] = 1; </v>
      </c>
      <c r="AJ24" t="str">
        <f t="shared" ref="AJ24:AJ36" si="43">IF(LEN(M24)&gt;0,CONCATENATE("[""MIN_LVL""] = ",REPT(" ",3-LEN(M24)),"""",M24,"""; "),"                   ")</f>
        <v xml:space="preserve">                   </v>
      </c>
      <c r="AK24" t="str">
        <f t="shared" ref="AK24:AK36" si="44">IF(LEN(N24)&gt;0,CONCATENATE("[""MIN_LVL""] = ",REPT(" ",3-LEN(N24)),"""",N24,"""; "),"")</f>
        <v/>
      </c>
      <c r="AL24" t="str">
        <f t="shared" ref="AL24:AL36" si="45">CONCATENATE("[""NAME""] = { [""EN""] = """,C24,"""; }; ")</f>
        <v xml:space="preserve">["NAME"] = { ["EN"] = "Shire Brew-master"; }; </v>
      </c>
      <c r="AM24" t="str">
        <f t="shared" ref="AM24:AM36" si="46">CONCATENATE("[""LORE""] = { [""EN""] = """,K24,"""; }; ")</f>
        <v xml:space="preserve">["LORE"] = { ["EN"] = "Preparations for the Four Farthings Brewing-moot are complete!"; }; </v>
      </c>
      <c r="AN24" t="str">
        <f t="shared" ref="AN24:AN36" si="47">CONCATENATE("[""SUMMARY""] = { [""EN""] = """,J24,"""; }; ")</f>
        <v xml:space="preserve">["SUMMARY"] = { ["EN"] = "Assist the 5 Innkeepers"; }; </v>
      </c>
      <c r="AO24" t="str">
        <f t="shared" ref="AO24:AO36" si="48">IF(LEN(F24)&gt;0,CONCATENATE("[""TITLE""] = { [""EN""] = """,F24,"""; }; "),"")</f>
        <v xml:space="preserve">["TITLE"] = { ["EN"] = "Shire Brewmaster"; }; </v>
      </c>
      <c r="AP24" t="str">
        <f t="shared" si="29"/>
        <v>};</v>
      </c>
    </row>
    <row r="25" spans="1:42" x14ac:dyDescent="0.25">
      <c r="C25" s="2" t="s">
        <v>1346</v>
      </c>
      <c r="D25" s="2" t="s">
        <v>1185</v>
      </c>
      <c r="O25">
        <v>251</v>
      </c>
      <c r="Q25" t="str">
        <f t="shared" si="6"/>
        <v>[24] = {["CAT_ID"] = 251; }; -- Yondershire</v>
      </c>
      <c r="R25" s="1" t="str">
        <f t="shared" si="30"/>
        <v>[24] = {                     ["TYPE"] = 14; ["VXP"] =    0; ["LP"] =  0; ["REP"] =    0; ["FACTION"] = 1; ["TIER"] = 0;                    ["NAME"] = { ["EN"] = "Yondershire"; }; ["LORE"] = { ["EN"] = ""; }; ["SUMMARY"] = { ["EN"] = ""; }; };</v>
      </c>
      <c r="S25">
        <f t="shared" si="8"/>
        <v>24</v>
      </c>
      <c r="T25" t="str">
        <f t="shared" si="31"/>
        <v>[24] = {</v>
      </c>
      <c r="U25" t="str">
        <f t="shared" si="32"/>
        <v xml:space="preserve">                     </v>
      </c>
      <c r="V25" t="str">
        <f t="shared" si="11"/>
        <v/>
      </c>
      <c r="W25" t="str">
        <f t="shared" si="12"/>
        <v xml:space="preserve">["CAT_ID"] = 251; </v>
      </c>
      <c r="X25" s="1" t="str">
        <f t="shared" si="33"/>
        <v/>
      </c>
      <c r="Y25">
        <f>VLOOKUP(D25,Type!A$2:B$14,2,FALSE)</f>
        <v>14</v>
      </c>
      <c r="Z25" t="str">
        <f t="shared" si="34"/>
        <v xml:space="preserve">["TYPE"] = 14; </v>
      </c>
      <c r="AA25" t="str">
        <f t="shared" si="35"/>
        <v>0</v>
      </c>
      <c r="AB25" t="str">
        <f t="shared" si="36"/>
        <v xml:space="preserve">["VXP"] =    0; </v>
      </c>
      <c r="AC25" t="str">
        <f t="shared" si="37"/>
        <v>0</v>
      </c>
      <c r="AD25" t="str">
        <f t="shared" si="38"/>
        <v xml:space="preserve">["LP"] =  0; </v>
      </c>
      <c r="AE25" t="str">
        <f t="shared" si="39"/>
        <v>0</v>
      </c>
      <c r="AF25" t="str">
        <f t="shared" si="40"/>
        <v xml:space="preserve">["REP"] =    0; </v>
      </c>
      <c r="AG25">
        <f>IF(LEN(I25)&gt;0,VLOOKUP(I25,Faction!A$2:B$84,2,FALSE),1)</f>
        <v>1</v>
      </c>
      <c r="AH25" t="str">
        <f t="shared" si="41"/>
        <v xml:space="preserve">["FACTION"] = 1; </v>
      </c>
      <c r="AI25" t="str">
        <f t="shared" si="42"/>
        <v xml:space="preserve">["TIER"] = 0; </v>
      </c>
      <c r="AJ25" t="str">
        <f t="shared" si="43"/>
        <v xml:space="preserve">                   </v>
      </c>
      <c r="AK25" t="str">
        <f t="shared" si="44"/>
        <v/>
      </c>
      <c r="AL25" t="str">
        <f t="shared" si="45"/>
        <v xml:space="preserve">["NAME"] = { ["EN"] = "Yondershire"; }; </v>
      </c>
      <c r="AM25" t="str">
        <f t="shared" si="46"/>
        <v xml:space="preserve">["LORE"] = { ["EN"] = ""; }; </v>
      </c>
      <c r="AN25" t="str">
        <f t="shared" si="47"/>
        <v xml:space="preserve">["SUMMARY"] = { ["EN"] = ""; }; </v>
      </c>
      <c r="AO25" t="str">
        <f t="shared" si="48"/>
        <v/>
      </c>
      <c r="AP25" t="str">
        <f t="shared" si="29"/>
        <v>};</v>
      </c>
    </row>
    <row r="26" spans="1:42" x14ac:dyDescent="0.25">
      <c r="A26">
        <v>1879446122</v>
      </c>
      <c r="B26">
        <v>24</v>
      </c>
      <c r="C26" t="s">
        <v>1311</v>
      </c>
      <c r="D26" t="s">
        <v>17</v>
      </c>
      <c r="E26">
        <v>3000</v>
      </c>
      <c r="F26" t="s">
        <v>1314</v>
      </c>
      <c r="H26">
        <v>1200</v>
      </c>
      <c r="I26" t="s">
        <v>1310</v>
      </c>
      <c r="J26" t="s">
        <v>1313</v>
      </c>
      <c r="K26" t="s">
        <v>1312</v>
      </c>
      <c r="L26">
        <v>0</v>
      </c>
      <c r="M26">
        <v>10</v>
      </c>
      <c r="Q26" t="str">
        <f t="shared" si="6"/>
        <v>[25] = {["ID"] = 1879446122; }; -- Deeds of Yondershire</v>
      </c>
      <c r="R26" s="1" t="str">
        <f t="shared" si="30"/>
        <v>[25] = {["ID"] = 1879446122; ["SAVE_INDEX"] = 24; ["TYPE"] = 3; ["VXP"] = 3000; ["LP"] =  0; ["REP"] = 1200; ["FACTION"] = 84; ["TIER"] = 0; ["MIN_LVL"] =  "10"; ["NAME"] = { ["EN"] = "Deeds of Yondershire"; }; ["LORE"] = { ["EN"] = "Complete many deeds in Yondershire."; }; ["SUMMARY"] = { ["EN"] = "Complete 3 meta deeds"; }; ["TITLE"] = { ["EN"] = "Honourary Bounder"; }; };</v>
      </c>
      <c r="S26">
        <f t="shared" si="8"/>
        <v>25</v>
      </c>
      <c r="T26" t="str">
        <f t="shared" si="31"/>
        <v>[25] = {</v>
      </c>
      <c r="U26" t="str">
        <f t="shared" si="32"/>
        <v xml:space="preserve">["ID"] = 1879446122; </v>
      </c>
      <c r="V26" t="str">
        <f t="shared" si="11"/>
        <v xml:space="preserve">["ID"] = 1879446122; </v>
      </c>
      <c r="W26" t="str">
        <f t="shared" si="12"/>
        <v/>
      </c>
      <c r="X26" s="1" t="str">
        <f t="shared" si="33"/>
        <v xml:space="preserve">["SAVE_INDEX"] = 24; </v>
      </c>
      <c r="Y26">
        <f>VLOOKUP(D26,Type!A$2:B$14,2,FALSE)</f>
        <v>3</v>
      </c>
      <c r="Z26" t="str">
        <f t="shared" si="34"/>
        <v xml:space="preserve">["TYPE"] = 3; </v>
      </c>
      <c r="AA26" t="str">
        <f t="shared" si="35"/>
        <v>3000</v>
      </c>
      <c r="AB26" t="str">
        <f t="shared" si="36"/>
        <v xml:space="preserve">["VXP"] = 3000; </v>
      </c>
      <c r="AC26" t="str">
        <f t="shared" si="37"/>
        <v>0</v>
      </c>
      <c r="AD26" t="str">
        <f t="shared" si="38"/>
        <v xml:space="preserve">["LP"] =  0; </v>
      </c>
      <c r="AE26" t="str">
        <f t="shared" si="39"/>
        <v>1200</v>
      </c>
      <c r="AF26" t="str">
        <f t="shared" si="40"/>
        <v xml:space="preserve">["REP"] = 1200; </v>
      </c>
      <c r="AG26">
        <f>IF(LEN(I26)&gt;0,VLOOKUP(I26,Faction!A$2:B$84,2,FALSE),1)</f>
        <v>84</v>
      </c>
      <c r="AH26" t="str">
        <f t="shared" si="41"/>
        <v xml:space="preserve">["FACTION"] = 84; </v>
      </c>
      <c r="AI26" t="str">
        <f t="shared" si="42"/>
        <v xml:space="preserve">["TIER"] = 0; </v>
      </c>
      <c r="AJ26" t="str">
        <f t="shared" si="43"/>
        <v xml:space="preserve">["MIN_LVL"] =  "10"; </v>
      </c>
      <c r="AK26" t="str">
        <f t="shared" si="44"/>
        <v/>
      </c>
      <c r="AL26" t="str">
        <f t="shared" si="45"/>
        <v xml:space="preserve">["NAME"] = { ["EN"] = "Deeds of Yondershire"; }; </v>
      </c>
      <c r="AM26" t="str">
        <f t="shared" si="46"/>
        <v xml:space="preserve">["LORE"] = { ["EN"] = "Complete many deeds in Yondershire."; }; </v>
      </c>
      <c r="AN26" t="str">
        <f t="shared" si="47"/>
        <v xml:space="preserve">["SUMMARY"] = { ["EN"] = "Complete 3 meta deeds"; }; </v>
      </c>
      <c r="AO26" t="str">
        <f t="shared" si="48"/>
        <v xml:space="preserve">["TITLE"] = { ["EN"] = "Honourary Bounder"; }; </v>
      </c>
      <c r="AP26" t="str">
        <f t="shared" si="29"/>
        <v>};</v>
      </c>
    </row>
    <row r="27" spans="1:42" x14ac:dyDescent="0.25">
      <c r="A27">
        <v>1879446119</v>
      </c>
      <c r="B27">
        <v>25</v>
      </c>
      <c r="C27" t="s">
        <v>1315</v>
      </c>
      <c r="D27" t="s">
        <v>17</v>
      </c>
      <c r="E27">
        <v>1000</v>
      </c>
      <c r="F27" t="s">
        <v>1317</v>
      </c>
      <c r="H27">
        <v>700</v>
      </c>
      <c r="I27" t="s">
        <v>1310</v>
      </c>
      <c r="J27" t="s">
        <v>1318</v>
      </c>
      <c r="K27" t="s">
        <v>1316</v>
      </c>
      <c r="L27">
        <v>1</v>
      </c>
      <c r="M27">
        <v>10</v>
      </c>
      <c r="Q27" t="str">
        <f t="shared" si="6"/>
        <v>[26] = {["ID"] = 1879446119; }; -- Sites of Yondershire</v>
      </c>
      <c r="R27" s="1" t="str">
        <f t="shared" si="30"/>
        <v>[26] = {["ID"] = 1879446119; ["SAVE_INDEX"] = 25; ["TYPE"] = 3; ["VXP"] = 1000; ["LP"] =  0; ["REP"] =  700; ["FACTION"] = 84; ["TIER"] = 1; ["MIN_LVL"] =  "10"; ["NAME"] = { ["EN"] = "Sites of Yondershire"; }; ["LORE"] = { ["EN"] = "Explore the many interesting locations to be found within Yondershire."; }; ["SUMMARY"] = { ["EN"] = "Discover 9 interesting locations."; }; ["TITLE"] = { ["EN"] = "Explorer of Yondershire"; }; };</v>
      </c>
      <c r="S27">
        <f t="shared" si="8"/>
        <v>26</v>
      </c>
      <c r="T27" t="str">
        <f t="shared" si="31"/>
        <v>[26] = {</v>
      </c>
      <c r="U27" t="str">
        <f t="shared" si="32"/>
        <v xml:space="preserve">["ID"] = 1879446119; </v>
      </c>
      <c r="V27" t="str">
        <f t="shared" si="11"/>
        <v xml:space="preserve">["ID"] = 1879446119; </v>
      </c>
      <c r="W27" t="str">
        <f t="shared" si="12"/>
        <v/>
      </c>
      <c r="X27" s="1" t="str">
        <f t="shared" si="33"/>
        <v xml:space="preserve">["SAVE_INDEX"] = 25; </v>
      </c>
      <c r="Y27">
        <f>VLOOKUP(D27,Type!A$2:B$14,2,FALSE)</f>
        <v>3</v>
      </c>
      <c r="Z27" t="str">
        <f t="shared" si="34"/>
        <v xml:space="preserve">["TYPE"] = 3; </v>
      </c>
      <c r="AA27" t="str">
        <f t="shared" si="35"/>
        <v>1000</v>
      </c>
      <c r="AB27" t="str">
        <f t="shared" si="36"/>
        <v xml:space="preserve">["VXP"] = 1000; </v>
      </c>
      <c r="AC27" t="str">
        <f t="shared" si="37"/>
        <v>0</v>
      </c>
      <c r="AD27" t="str">
        <f t="shared" si="38"/>
        <v xml:space="preserve">["LP"] =  0; </v>
      </c>
      <c r="AE27" t="str">
        <f t="shared" si="39"/>
        <v>700</v>
      </c>
      <c r="AF27" t="str">
        <f t="shared" si="40"/>
        <v xml:space="preserve">["REP"] =  700; </v>
      </c>
      <c r="AG27">
        <f>IF(LEN(I27)&gt;0,VLOOKUP(I27,Faction!A$2:B$84,2,FALSE),1)</f>
        <v>84</v>
      </c>
      <c r="AH27" t="str">
        <f t="shared" si="41"/>
        <v xml:space="preserve">["FACTION"] = 84; </v>
      </c>
      <c r="AI27" t="str">
        <f t="shared" si="42"/>
        <v xml:space="preserve">["TIER"] = 1; </v>
      </c>
      <c r="AJ27" t="str">
        <f t="shared" si="43"/>
        <v xml:space="preserve">["MIN_LVL"] =  "10"; </v>
      </c>
      <c r="AK27" t="str">
        <f t="shared" si="44"/>
        <v/>
      </c>
      <c r="AL27" t="str">
        <f t="shared" si="45"/>
        <v xml:space="preserve">["NAME"] = { ["EN"] = "Sites of Yondershire"; }; </v>
      </c>
      <c r="AM27" t="str">
        <f t="shared" si="46"/>
        <v xml:space="preserve">["LORE"] = { ["EN"] = "Explore the many interesting locations to be found within Yondershire."; }; </v>
      </c>
      <c r="AN27" t="str">
        <f t="shared" si="47"/>
        <v xml:space="preserve">["SUMMARY"] = { ["EN"] = "Discover 9 interesting locations."; }; </v>
      </c>
      <c r="AO27" t="str">
        <f t="shared" si="48"/>
        <v xml:space="preserve">["TITLE"] = { ["EN"] = "Explorer of Yondershire"; }; </v>
      </c>
      <c r="AP27" t="str">
        <f t="shared" si="29"/>
        <v>};</v>
      </c>
    </row>
    <row r="28" spans="1:42" x14ac:dyDescent="0.25">
      <c r="A28">
        <v>1879446121</v>
      </c>
      <c r="B28">
        <v>26</v>
      </c>
      <c r="C28" t="s">
        <v>1319</v>
      </c>
      <c r="D28" t="s">
        <v>69</v>
      </c>
      <c r="E28">
        <v>2000</v>
      </c>
      <c r="F28" t="s">
        <v>1322</v>
      </c>
      <c r="H28">
        <v>700</v>
      </c>
      <c r="I28" t="s">
        <v>1310</v>
      </c>
      <c r="J28" t="s">
        <v>1321</v>
      </c>
      <c r="K28" t="s">
        <v>1320</v>
      </c>
      <c r="L28">
        <v>1</v>
      </c>
      <c r="M28">
        <v>10</v>
      </c>
      <c r="Q28" t="str">
        <f t="shared" si="6"/>
        <v>[27] = {["ID"] = 1879446121; }; -- Quests of Yondershire</v>
      </c>
      <c r="R28" s="1" t="str">
        <f t="shared" si="30"/>
        <v>[27] = {["ID"] = 1879446121; ["SAVE_INDEX"] = 26; ["TYPE"] = 6; ["VXP"] = 2000; ["LP"] =  0; ["REP"] =  700; ["FACTION"] = 84; ["TIER"] = 1; ["MIN_LVL"] =  "10"; ["NAME"] = { ["EN"] = "Quests of Yondershire"; }; ["LORE"] = { ["EN"] = "Complete many quests in Yondershire."; }; ["SUMMARY"] = { ["EN"] = "Complete 50 quests in Yondershire"; }; ["TITLE"] = { ["EN"] = "Friend of Hobbits"; }; };</v>
      </c>
      <c r="S28">
        <f t="shared" si="8"/>
        <v>27</v>
      </c>
      <c r="T28" t="str">
        <f t="shared" si="31"/>
        <v>[27] = {</v>
      </c>
      <c r="U28" t="str">
        <f t="shared" si="32"/>
        <v xml:space="preserve">["ID"] = 1879446121; </v>
      </c>
      <c r="V28" t="str">
        <f t="shared" si="11"/>
        <v xml:space="preserve">["ID"] = 1879446121; </v>
      </c>
      <c r="W28" t="str">
        <f t="shared" si="12"/>
        <v/>
      </c>
      <c r="X28" s="1" t="str">
        <f t="shared" si="33"/>
        <v xml:space="preserve">["SAVE_INDEX"] = 26; </v>
      </c>
      <c r="Y28">
        <f>VLOOKUP(D28,Type!A$2:B$14,2,FALSE)</f>
        <v>6</v>
      </c>
      <c r="Z28" t="str">
        <f t="shared" si="34"/>
        <v xml:space="preserve">["TYPE"] = 6; </v>
      </c>
      <c r="AA28" t="str">
        <f t="shared" si="35"/>
        <v>2000</v>
      </c>
      <c r="AB28" t="str">
        <f t="shared" si="36"/>
        <v xml:space="preserve">["VXP"] = 2000; </v>
      </c>
      <c r="AC28" t="str">
        <f t="shared" si="37"/>
        <v>0</v>
      </c>
      <c r="AD28" t="str">
        <f t="shared" si="38"/>
        <v xml:space="preserve">["LP"] =  0; </v>
      </c>
      <c r="AE28" t="str">
        <f t="shared" si="39"/>
        <v>700</v>
      </c>
      <c r="AF28" t="str">
        <f t="shared" si="40"/>
        <v xml:space="preserve">["REP"] =  700; </v>
      </c>
      <c r="AG28">
        <f>IF(LEN(I28)&gt;0,VLOOKUP(I28,Faction!A$2:B$84,2,FALSE),1)</f>
        <v>84</v>
      </c>
      <c r="AH28" t="str">
        <f t="shared" si="41"/>
        <v xml:space="preserve">["FACTION"] = 84; </v>
      </c>
      <c r="AI28" t="str">
        <f t="shared" si="42"/>
        <v xml:space="preserve">["TIER"] = 1; </v>
      </c>
      <c r="AJ28" t="str">
        <f t="shared" si="43"/>
        <v xml:space="preserve">["MIN_LVL"] =  "10"; </v>
      </c>
      <c r="AK28" t="str">
        <f t="shared" si="44"/>
        <v/>
      </c>
      <c r="AL28" t="str">
        <f t="shared" si="45"/>
        <v xml:space="preserve">["NAME"] = { ["EN"] = "Quests of Yondershire"; }; </v>
      </c>
      <c r="AM28" t="str">
        <f t="shared" si="46"/>
        <v xml:space="preserve">["LORE"] = { ["EN"] = "Complete many quests in Yondershire."; }; </v>
      </c>
      <c r="AN28" t="str">
        <f t="shared" si="47"/>
        <v xml:space="preserve">["SUMMARY"] = { ["EN"] = "Complete 50 quests in Yondershire"; }; </v>
      </c>
      <c r="AO28" t="str">
        <f t="shared" si="48"/>
        <v xml:space="preserve">["TITLE"] = { ["EN"] = "Friend of Hobbits"; }; </v>
      </c>
      <c r="AP28" t="str">
        <f t="shared" si="29"/>
        <v>};</v>
      </c>
    </row>
    <row r="29" spans="1:42" x14ac:dyDescent="0.25">
      <c r="A29">
        <v>1879446124</v>
      </c>
      <c r="B29">
        <v>27</v>
      </c>
      <c r="C29" t="s">
        <v>1323</v>
      </c>
      <c r="D29" t="s">
        <v>33</v>
      </c>
      <c r="E29">
        <v>2000</v>
      </c>
      <c r="F29" t="s">
        <v>1335</v>
      </c>
      <c r="H29">
        <v>900</v>
      </c>
      <c r="I29" t="s">
        <v>1310</v>
      </c>
      <c r="J29" t="s">
        <v>1336</v>
      </c>
      <c r="K29" t="s">
        <v>1324</v>
      </c>
      <c r="L29">
        <v>1</v>
      </c>
      <c r="M29">
        <v>10</v>
      </c>
      <c r="Q29" t="str">
        <f t="shared" si="6"/>
        <v>[28] = {["ID"] = 1879446124; }; -- Slayer of Yondershire</v>
      </c>
      <c r="R29" s="1" t="str">
        <f t="shared" si="30"/>
        <v>[28] = {["ID"] = 1879446124; ["SAVE_INDEX"] = 27; ["TYPE"] = 4; ["VXP"] = 2000; ["LP"] =  0; ["REP"] =  900; ["FACTION"] = 84; ["TIER"] = 1; ["MIN_LVL"] =  "10"; ["NAME"] = { ["EN"] = "Slayer of Yondershire"; }; ["LORE"] = { ["EN"] = "Defeat many enemies in Yondershire."; }; ["SUMMARY"] = { ["EN"] = "Complete 3 advanced slayer deeds"; }; ["TITLE"] = { ["EN"] = "Protector of Yondershire"; }; };</v>
      </c>
      <c r="S29">
        <f t="shared" si="8"/>
        <v>28</v>
      </c>
      <c r="T29" t="str">
        <f t="shared" si="31"/>
        <v>[28] = {</v>
      </c>
      <c r="U29" t="str">
        <f t="shared" si="32"/>
        <v xml:space="preserve">["ID"] = 1879446124; </v>
      </c>
      <c r="V29" t="str">
        <f t="shared" si="11"/>
        <v xml:space="preserve">["ID"] = 1879446124; </v>
      </c>
      <c r="W29" t="str">
        <f t="shared" si="12"/>
        <v/>
      </c>
      <c r="X29" s="1" t="str">
        <f t="shared" si="33"/>
        <v xml:space="preserve">["SAVE_INDEX"] = 27; </v>
      </c>
      <c r="Y29">
        <f>VLOOKUP(D29,Type!A$2:B$14,2,FALSE)</f>
        <v>4</v>
      </c>
      <c r="Z29" t="str">
        <f t="shared" si="34"/>
        <v xml:space="preserve">["TYPE"] = 4; </v>
      </c>
      <c r="AA29" t="str">
        <f t="shared" si="35"/>
        <v>2000</v>
      </c>
      <c r="AB29" t="str">
        <f t="shared" si="36"/>
        <v xml:space="preserve">["VXP"] = 2000; </v>
      </c>
      <c r="AC29" t="str">
        <f t="shared" si="37"/>
        <v>0</v>
      </c>
      <c r="AD29" t="str">
        <f t="shared" si="38"/>
        <v xml:space="preserve">["LP"] =  0; </v>
      </c>
      <c r="AE29" t="str">
        <f t="shared" si="39"/>
        <v>900</v>
      </c>
      <c r="AF29" t="str">
        <f t="shared" si="40"/>
        <v xml:space="preserve">["REP"] =  900; </v>
      </c>
      <c r="AG29">
        <f>IF(LEN(I29)&gt;0,VLOOKUP(I29,Faction!A$2:B$84,2,FALSE),1)</f>
        <v>84</v>
      </c>
      <c r="AH29" t="str">
        <f t="shared" si="41"/>
        <v xml:space="preserve">["FACTION"] = 84; </v>
      </c>
      <c r="AI29" t="str">
        <f t="shared" si="42"/>
        <v xml:space="preserve">["TIER"] = 1; </v>
      </c>
      <c r="AJ29" t="str">
        <f t="shared" si="43"/>
        <v xml:space="preserve">["MIN_LVL"] =  "10"; </v>
      </c>
      <c r="AK29" t="str">
        <f t="shared" si="44"/>
        <v/>
      </c>
      <c r="AL29" t="str">
        <f t="shared" si="45"/>
        <v xml:space="preserve">["NAME"] = { ["EN"] = "Slayer of Yondershire"; }; </v>
      </c>
      <c r="AM29" t="str">
        <f t="shared" si="46"/>
        <v xml:space="preserve">["LORE"] = { ["EN"] = "Defeat many enemies in Yondershire."; }; </v>
      </c>
      <c r="AN29" t="str">
        <f t="shared" si="47"/>
        <v xml:space="preserve">["SUMMARY"] = { ["EN"] = "Complete 3 advanced slayer deeds"; }; </v>
      </c>
      <c r="AO29" t="str">
        <f t="shared" si="48"/>
        <v xml:space="preserve">["TITLE"] = { ["EN"] = "Protector of Yondershire"; }; </v>
      </c>
      <c r="AP29" t="str">
        <f t="shared" si="29"/>
        <v>};</v>
      </c>
    </row>
    <row r="30" spans="1:42" x14ac:dyDescent="0.25">
      <c r="A30">
        <v>1879446126</v>
      </c>
      <c r="B30">
        <v>28</v>
      </c>
      <c r="C30" t="s">
        <v>1325</v>
      </c>
      <c r="D30" t="s">
        <v>33</v>
      </c>
      <c r="E30">
        <v>1000</v>
      </c>
      <c r="H30">
        <v>700</v>
      </c>
      <c r="I30" t="s">
        <v>1310</v>
      </c>
      <c r="J30" t="s">
        <v>1329</v>
      </c>
      <c r="K30" t="s">
        <v>1326</v>
      </c>
      <c r="L30">
        <v>2</v>
      </c>
      <c r="M30">
        <v>10</v>
      </c>
      <c r="Q30" t="str">
        <f t="shared" si="6"/>
        <v>[29] = {["ID"] = 1879446126; }; -- Beast-slayer of Yondershire (Advanced)</v>
      </c>
      <c r="R30" s="1" t="str">
        <f t="shared" si="30"/>
        <v>[29] = {["ID"] = 1879446126; ["SAVE_INDEX"] = 28; ["TYPE"] = 4; ["VXP"] = 1000; ["LP"] =  0; ["REP"] =  700; ["FACTION"] = 84; ["TIER"] = 2; ["MIN_LVL"] =  "10"; ["NAME"] = { ["EN"] = "Beast-slayer of Yondershire (Advanced)"; }; ["LORE"] = { ["EN"] = "Defeat many beasts in Yondershire."; }; ["SUMMARY"] = { ["EN"] = "Defeat 200 beasts in Yondershire"; }; };</v>
      </c>
      <c r="S30">
        <f t="shared" si="8"/>
        <v>29</v>
      </c>
      <c r="T30" t="str">
        <f t="shared" si="31"/>
        <v>[29] = {</v>
      </c>
      <c r="U30" t="str">
        <f t="shared" si="32"/>
        <v xml:space="preserve">["ID"] = 1879446126; </v>
      </c>
      <c r="V30" t="str">
        <f t="shared" si="11"/>
        <v xml:space="preserve">["ID"] = 1879446126; </v>
      </c>
      <c r="W30" t="str">
        <f t="shared" si="12"/>
        <v/>
      </c>
      <c r="X30" s="1" t="str">
        <f t="shared" si="33"/>
        <v xml:space="preserve">["SAVE_INDEX"] = 28; </v>
      </c>
      <c r="Y30">
        <f>VLOOKUP(D30,Type!A$2:B$14,2,FALSE)</f>
        <v>4</v>
      </c>
      <c r="Z30" t="str">
        <f t="shared" si="34"/>
        <v xml:space="preserve">["TYPE"] = 4; </v>
      </c>
      <c r="AA30" t="str">
        <f t="shared" si="35"/>
        <v>1000</v>
      </c>
      <c r="AB30" t="str">
        <f t="shared" si="36"/>
        <v xml:space="preserve">["VXP"] = 1000; </v>
      </c>
      <c r="AC30" t="str">
        <f t="shared" si="37"/>
        <v>0</v>
      </c>
      <c r="AD30" t="str">
        <f t="shared" si="38"/>
        <v xml:space="preserve">["LP"] =  0; </v>
      </c>
      <c r="AE30" t="str">
        <f t="shared" si="39"/>
        <v>700</v>
      </c>
      <c r="AF30" t="str">
        <f t="shared" si="40"/>
        <v xml:space="preserve">["REP"] =  700; </v>
      </c>
      <c r="AG30">
        <f>IF(LEN(I30)&gt;0,VLOOKUP(I30,Faction!A$2:B$84,2,FALSE),1)</f>
        <v>84</v>
      </c>
      <c r="AH30" t="str">
        <f t="shared" si="41"/>
        <v xml:space="preserve">["FACTION"] = 84; </v>
      </c>
      <c r="AI30" t="str">
        <f t="shared" si="42"/>
        <v xml:space="preserve">["TIER"] = 2; </v>
      </c>
      <c r="AJ30" t="str">
        <f t="shared" si="43"/>
        <v xml:space="preserve">["MIN_LVL"] =  "10"; </v>
      </c>
      <c r="AK30" t="str">
        <f t="shared" si="44"/>
        <v/>
      </c>
      <c r="AL30" t="str">
        <f t="shared" si="45"/>
        <v xml:space="preserve">["NAME"] = { ["EN"] = "Beast-slayer of Yondershire (Advanced)"; }; </v>
      </c>
      <c r="AM30" t="str">
        <f t="shared" si="46"/>
        <v xml:space="preserve">["LORE"] = { ["EN"] = "Defeat many beasts in Yondershire."; }; </v>
      </c>
      <c r="AN30" t="str">
        <f t="shared" si="47"/>
        <v xml:space="preserve">["SUMMARY"] = { ["EN"] = "Defeat 200 beasts in Yondershire"; }; </v>
      </c>
      <c r="AO30" t="str">
        <f t="shared" si="48"/>
        <v/>
      </c>
      <c r="AP30" t="str">
        <f t="shared" si="29"/>
        <v>};</v>
      </c>
    </row>
    <row r="31" spans="1:42" x14ac:dyDescent="0.25">
      <c r="A31">
        <v>1879446125</v>
      </c>
      <c r="B31">
        <v>29</v>
      </c>
      <c r="C31" t="s">
        <v>1327</v>
      </c>
      <c r="D31" t="s">
        <v>33</v>
      </c>
      <c r="H31">
        <v>700</v>
      </c>
      <c r="I31" t="s">
        <v>1310</v>
      </c>
      <c r="J31" t="s">
        <v>1328</v>
      </c>
      <c r="K31" t="s">
        <v>1326</v>
      </c>
      <c r="L31">
        <v>3</v>
      </c>
      <c r="M31">
        <v>10</v>
      </c>
      <c r="Q31" t="str">
        <f t="shared" si="6"/>
        <v>[30] = {["ID"] = 1879446125; }; -- Beast-slayer of Yondershire</v>
      </c>
      <c r="R31" s="1" t="str">
        <f t="shared" si="30"/>
        <v>[30] = {["ID"] = 1879446125; ["SAVE_INDEX"] = 29; ["TYPE"] = 4; ["VXP"] =    0; ["LP"] =  0; ["REP"] =  700; ["FACTION"] = 84; ["TIER"] = 3; ["MIN_LVL"] =  "10"; ["NAME"] = { ["EN"] = "Beast-slayer of Yondershire"; }; ["LORE"] = { ["EN"] = "Defeat many beasts in Yondershire."; }; ["SUMMARY"] = { ["EN"] = "Defeat 100 beasts in Yondershire"; }; };</v>
      </c>
      <c r="S31">
        <f t="shared" si="8"/>
        <v>30</v>
      </c>
      <c r="T31" t="str">
        <f t="shared" si="31"/>
        <v>[30] = {</v>
      </c>
      <c r="U31" t="str">
        <f t="shared" si="32"/>
        <v xml:space="preserve">["ID"] = 1879446125; </v>
      </c>
      <c r="V31" t="str">
        <f t="shared" si="11"/>
        <v xml:space="preserve">["ID"] = 1879446125; </v>
      </c>
      <c r="W31" t="str">
        <f t="shared" si="12"/>
        <v/>
      </c>
      <c r="X31" s="1" t="str">
        <f t="shared" si="33"/>
        <v xml:space="preserve">["SAVE_INDEX"] = 29; </v>
      </c>
      <c r="Y31">
        <f>VLOOKUP(D31,Type!A$2:B$14,2,FALSE)</f>
        <v>4</v>
      </c>
      <c r="Z31" t="str">
        <f t="shared" si="34"/>
        <v xml:space="preserve">["TYPE"] = 4; </v>
      </c>
      <c r="AA31" t="str">
        <f t="shared" si="35"/>
        <v>0</v>
      </c>
      <c r="AB31" t="str">
        <f t="shared" si="36"/>
        <v xml:space="preserve">["VXP"] =    0; </v>
      </c>
      <c r="AC31" t="str">
        <f t="shared" si="37"/>
        <v>0</v>
      </c>
      <c r="AD31" t="str">
        <f t="shared" si="38"/>
        <v xml:space="preserve">["LP"] =  0; </v>
      </c>
      <c r="AE31" t="str">
        <f t="shared" si="39"/>
        <v>700</v>
      </c>
      <c r="AF31" t="str">
        <f t="shared" si="40"/>
        <v xml:space="preserve">["REP"] =  700; </v>
      </c>
      <c r="AG31">
        <f>IF(LEN(I31)&gt;0,VLOOKUP(I31,Faction!A$2:B$84,2,FALSE),1)</f>
        <v>84</v>
      </c>
      <c r="AH31" t="str">
        <f t="shared" si="41"/>
        <v xml:space="preserve">["FACTION"] = 84; </v>
      </c>
      <c r="AI31" t="str">
        <f t="shared" si="42"/>
        <v xml:space="preserve">["TIER"] = 3; </v>
      </c>
      <c r="AJ31" t="str">
        <f t="shared" si="43"/>
        <v xml:space="preserve">["MIN_LVL"] =  "10"; </v>
      </c>
      <c r="AK31" t="str">
        <f t="shared" si="44"/>
        <v/>
      </c>
      <c r="AL31" t="str">
        <f t="shared" si="45"/>
        <v xml:space="preserve">["NAME"] = { ["EN"] = "Beast-slayer of Yondershire"; }; </v>
      </c>
      <c r="AM31" t="str">
        <f t="shared" si="46"/>
        <v xml:space="preserve">["LORE"] = { ["EN"] = "Defeat many beasts in Yondershire."; }; </v>
      </c>
      <c r="AN31" t="str">
        <f t="shared" si="47"/>
        <v xml:space="preserve">["SUMMARY"] = { ["EN"] = "Defeat 100 beasts in Yondershire"; }; </v>
      </c>
      <c r="AO31" t="str">
        <f t="shared" si="48"/>
        <v/>
      </c>
      <c r="AP31" t="str">
        <f t="shared" si="29"/>
        <v>};</v>
      </c>
    </row>
    <row r="32" spans="1:42" x14ac:dyDescent="0.25">
      <c r="A32">
        <v>1879446118</v>
      </c>
      <c r="B32">
        <v>30</v>
      </c>
      <c r="C32" t="s">
        <v>1330</v>
      </c>
      <c r="D32" t="s">
        <v>33</v>
      </c>
      <c r="E32">
        <v>1000</v>
      </c>
      <c r="H32">
        <v>700</v>
      </c>
      <c r="I32" t="s">
        <v>1310</v>
      </c>
      <c r="J32" t="s">
        <v>1333</v>
      </c>
      <c r="K32" t="s">
        <v>1332</v>
      </c>
      <c r="L32">
        <v>2</v>
      </c>
      <c r="M32">
        <v>10</v>
      </c>
      <c r="Q32" t="str">
        <f t="shared" si="6"/>
        <v>[31] = {["ID"] = 1879446118; }; -- Enemies of Yondershire (Advanced)</v>
      </c>
      <c r="R32" s="1" t="str">
        <f t="shared" si="30"/>
        <v>[31] = {["ID"] = 1879446118; ["SAVE_INDEX"] = 30; ["TYPE"] = 4; ["VXP"] = 1000; ["LP"] =  0; ["REP"] =  700; ["FACTION"] = 84; ["TIER"] = 2; ["MIN_LVL"] =  "10"; ["NAME"] = { ["EN"] = "Enemies of Yondershire (Advanced)"; }; ["LORE"] = { ["EN"] = "Defeat many foes of the hobbits in Yondershire."; }; ["SUMMARY"] = { ["EN"] = "Defeat 200 foes of the hobbits in Yondershire"; }; };</v>
      </c>
      <c r="S32">
        <f t="shared" si="8"/>
        <v>31</v>
      </c>
      <c r="T32" t="str">
        <f t="shared" si="31"/>
        <v>[31] = {</v>
      </c>
      <c r="U32" t="str">
        <f t="shared" si="32"/>
        <v xml:space="preserve">["ID"] = 1879446118; </v>
      </c>
      <c r="V32" t="str">
        <f t="shared" si="11"/>
        <v xml:space="preserve">["ID"] = 1879446118; </v>
      </c>
      <c r="W32" t="str">
        <f t="shared" si="12"/>
        <v/>
      </c>
      <c r="X32" s="1" t="str">
        <f t="shared" si="33"/>
        <v xml:space="preserve">["SAVE_INDEX"] = 30; </v>
      </c>
      <c r="Y32">
        <f>VLOOKUP(D32,Type!A$2:B$14,2,FALSE)</f>
        <v>4</v>
      </c>
      <c r="Z32" t="str">
        <f t="shared" si="34"/>
        <v xml:space="preserve">["TYPE"] = 4; </v>
      </c>
      <c r="AA32" t="str">
        <f t="shared" si="35"/>
        <v>1000</v>
      </c>
      <c r="AB32" t="str">
        <f t="shared" si="36"/>
        <v xml:space="preserve">["VXP"] = 1000; </v>
      </c>
      <c r="AC32" t="str">
        <f t="shared" si="37"/>
        <v>0</v>
      </c>
      <c r="AD32" t="str">
        <f t="shared" si="38"/>
        <v xml:space="preserve">["LP"] =  0; </v>
      </c>
      <c r="AE32" t="str">
        <f t="shared" si="39"/>
        <v>700</v>
      </c>
      <c r="AF32" t="str">
        <f t="shared" si="40"/>
        <v xml:space="preserve">["REP"] =  700; </v>
      </c>
      <c r="AG32">
        <f>IF(LEN(I32)&gt;0,VLOOKUP(I32,Faction!A$2:B$84,2,FALSE),1)</f>
        <v>84</v>
      </c>
      <c r="AH32" t="str">
        <f t="shared" si="41"/>
        <v xml:space="preserve">["FACTION"] = 84; </v>
      </c>
      <c r="AI32" t="str">
        <f t="shared" si="42"/>
        <v xml:space="preserve">["TIER"] = 2; </v>
      </c>
      <c r="AJ32" t="str">
        <f t="shared" si="43"/>
        <v xml:space="preserve">["MIN_LVL"] =  "10"; </v>
      </c>
      <c r="AK32" t="str">
        <f t="shared" si="44"/>
        <v/>
      </c>
      <c r="AL32" t="str">
        <f t="shared" si="45"/>
        <v xml:space="preserve">["NAME"] = { ["EN"] = "Enemies of Yondershire (Advanced)"; }; </v>
      </c>
      <c r="AM32" t="str">
        <f t="shared" si="46"/>
        <v xml:space="preserve">["LORE"] = { ["EN"] = "Defeat many foes of the hobbits in Yondershire."; }; </v>
      </c>
      <c r="AN32" t="str">
        <f t="shared" si="47"/>
        <v xml:space="preserve">["SUMMARY"] = { ["EN"] = "Defeat 200 foes of the hobbits in Yondershire"; }; </v>
      </c>
      <c r="AO32" t="str">
        <f t="shared" si="48"/>
        <v/>
      </c>
      <c r="AP32" t="str">
        <f t="shared" si="29"/>
        <v>};</v>
      </c>
    </row>
    <row r="33" spans="1:42" x14ac:dyDescent="0.25">
      <c r="A33">
        <v>1879446123</v>
      </c>
      <c r="B33">
        <v>31</v>
      </c>
      <c r="C33" t="s">
        <v>1331</v>
      </c>
      <c r="D33" t="s">
        <v>33</v>
      </c>
      <c r="H33">
        <v>700</v>
      </c>
      <c r="I33" t="s">
        <v>1310</v>
      </c>
      <c r="J33" t="s">
        <v>1334</v>
      </c>
      <c r="K33" t="s">
        <v>1332</v>
      </c>
      <c r="L33">
        <v>3</v>
      </c>
      <c r="M33">
        <v>10</v>
      </c>
      <c r="Q33" t="str">
        <f t="shared" si="6"/>
        <v>[32] = {["ID"] = 1879446123; }; -- Enemies of Yondershire</v>
      </c>
      <c r="R33" s="1" t="str">
        <f t="shared" si="30"/>
        <v>[32] = {["ID"] = 1879446123; ["SAVE_INDEX"] = 31; ["TYPE"] = 4; ["VXP"] =    0; ["LP"] =  0; ["REP"] =  700; ["FACTION"] = 84; ["TIER"] = 3; ["MIN_LVL"] =  "10"; ["NAME"] = { ["EN"] = "Enemies of Yondershire"; }; ["LORE"] = { ["EN"] = "Defeat many foes of the hobbits in Yondershire."; }; ["SUMMARY"] = { ["EN"] = "Defeat 100 foes of the hobbits in Yondershire"; }; };</v>
      </c>
      <c r="S33">
        <f t="shared" si="8"/>
        <v>32</v>
      </c>
      <c r="T33" t="str">
        <f t="shared" si="31"/>
        <v>[32] = {</v>
      </c>
      <c r="U33" t="str">
        <f t="shared" si="32"/>
        <v xml:space="preserve">["ID"] = 1879446123; </v>
      </c>
      <c r="V33" t="str">
        <f t="shared" si="11"/>
        <v xml:space="preserve">["ID"] = 1879446123; </v>
      </c>
      <c r="W33" t="str">
        <f t="shared" si="12"/>
        <v/>
      </c>
      <c r="X33" s="1" t="str">
        <f t="shared" si="33"/>
        <v xml:space="preserve">["SAVE_INDEX"] = 31; </v>
      </c>
      <c r="Y33">
        <f>VLOOKUP(D33,Type!A$2:B$14,2,FALSE)</f>
        <v>4</v>
      </c>
      <c r="Z33" t="str">
        <f t="shared" si="34"/>
        <v xml:space="preserve">["TYPE"] = 4; </v>
      </c>
      <c r="AA33" t="str">
        <f t="shared" si="35"/>
        <v>0</v>
      </c>
      <c r="AB33" t="str">
        <f t="shared" si="36"/>
        <v xml:space="preserve">["VXP"] =    0; </v>
      </c>
      <c r="AC33" t="str">
        <f t="shared" si="37"/>
        <v>0</v>
      </c>
      <c r="AD33" t="str">
        <f t="shared" si="38"/>
        <v xml:space="preserve">["LP"] =  0; </v>
      </c>
      <c r="AE33" t="str">
        <f t="shared" si="39"/>
        <v>700</v>
      </c>
      <c r="AF33" t="str">
        <f t="shared" si="40"/>
        <v xml:space="preserve">["REP"] =  700; </v>
      </c>
      <c r="AG33">
        <f>IF(LEN(I33)&gt;0,VLOOKUP(I33,Faction!A$2:B$84,2,FALSE),1)</f>
        <v>84</v>
      </c>
      <c r="AH33" t="str">
        <f t="shared" si="41"/>
        <v xml:space="preserve">["FACTION"] = 84; </v>
      </c>
      <c r="AI33" t="str">
        <f t="shared" si="42"/>
        <v xml:space="preserve">["TIER"] = 3; </v>
      </c>
      <c r="AJ33" t="str">
        <f t="shared" si="43"/>
        <v xml:space="preserve">["MIN_LVL"] =  "10"; </v>
      </c>
      <c r="AK33" t="str">
        <f t="shared" si="44"/>
        <v/>
      </c>
      <c r="AL33" t="str">
        <f t="shared" si="45"/>
        <v xml:space="preserve">["NAME"] = { ["EN"] = "Enemies of Yondershire"; }; </v>
      </c>
      <c r="AM33" t="str">
        <f t="shared" si="46"/>
        <v xml:space="preserve">["LORE"] = { ["EN"] = "Defeat many foes of the hobbits in Yondershire."; }; </v>
      </c>
      <c r="AN33" t="str">
        <f t="shared" si="47"/>
        <v xml:space="preserve">["SUMMARY"] = { ["EN"] = "Defeat 100 foes of the hobbits in Yondershire"; }; </v>
      </c>
      <c r="AO33" t="str">
        <f t="shared" si="48"/>
        <v/>
      </c>
      <c r="AP33" t="str">
        <f t="shared" si="29"/>
        <v>};</v>
      </c>
    </row>
    <row r="34" spans="1:42" x14ac:dyDescent="0.25">
      <c r="A34">
        <v>1879446117</v>
      </c>
      <c r="B34">
        <v>32</v>
      </c>
      <c r="C34" t="s">
        <v>1337</v>
      </c>
      <c r="D34" t="s">
        <v>33</v>
      </c>
      <c r="E34">
        <v>1000</v>
      </c>
      <c r="H34">
        <v>700</v>
      </c>
      <c r="I34" t="s">
        <v>1310</v>
      </c>
      <c r="J34" t="s">
        <v>1339</v>
      </c>
      <c r="K34" t="s">
        <v>1338</v>
      </c>
      <c r="L34">
        <v>2</v>
      </c>
      <c r="M34">
        <v>10</v>
      </c>
      <c r="Q34" t="str">
        <f t="shared" si="6"/>
        <v>[33] = {["ID"] = 1879446117; }; -- Insect-slayer of Yondershire (Advanced)</v>
      </c>
      <c r="R34" s="1" t="str">
        <f t="shared" si="30"/>
        <v>[33] = {["ID"] = 1879446117; ["SAVE_INDEX"] = 32; ["TYPE"] = 4; ["VXP"] = 1000; ["LP"] =  0; ["REP"] =  700; ["FACTION"] = 84; ["TIER"] = 2; ["MIN_LVL"] =  "10"; ["NAME"] = { ["EN"] = "Insect-slayer of Yondershire (Advanced)"; }; ["LORE"] = { ["EN"] = "Defeat many insects in Yondershire."; }; ["SUMMARY"] = { ["EN"] = "Defeat 160 insects in Yondershire"; }; };</v>
      </c>
      <c r="S34">
        <f t="shared" si="8"/>
        <v>33</v>
      </c>
      <c r="T34" t="str">
        <f t="shared" si="31"/>
        <v>[33] = {</v>
      </c>
      <c r="U34" t="str">
        <f t="shared" si="32"/>
        <v xml:space="preserve">["ID"] = 1879446117; </v>
      </c>
      <c r="V34" t="str">
        <f t="shared" si="11"/>
        <v xml:space="preserve">["ID"] = 1879446117; </v>
      </c>
      <c r="W34" t="str">
        <f t="shared" si="12"/>
        <v/>
      </c>
      <c r="X34" s="1" t="str">
        <f t="shared" si="33"/>
        <v xml:space="preserve">["SAVE_INDEX"] = 32; </v>
      </c>
      <c r="Y34">
        <f>VLOOKUP(D34,Type!A$2:B$14,2,FALSE)</f>
        <v>4</v>
      </c>
      <c r="Z34" t="str">
        <f t="shared" si="34"/>
        <v xml:space="preserve">["TYPE"] = 4; </v>
      </c>
      <c r="AA34" t="str">
        <f t="shared" si="35"/>
        <v>1000</v>
      </c>
      <c r="AB34" t="str">
        <f t="shared" si="36"/>
        <v xml:space="preserve">["VXP"] = 1000; </v>
      </c>
      <c r="AC34" t="str">
        <f t="shared" si="37"/>
        <v>0</v>
      </c>
      <c r="AD34" t="str">
        <f t="shared" si="38"/>
        <v xml:space="preserve">["LP"] =  0; </v>
      </c>
      <c r="AE34" t="str">
        <f t="shared" si="39"/>
        <v>700</v>
      </c>
      <c r="AF34" t="str">
        <f t="shared" si="40"/>
        <v xml:space="preserve">["REP"] =  700; </v>
      </c>
      <c r="AG34">
        <f>IF(LEN(I34)&gt;0,VLOOKUP(I34,Faction!A$2:B$84,2,FALSE),1)</f>
        <v>84</v>
      </c>
      <c r="AH34" t="str">
        <f t="shared" si="41"/>
        <v xml:space="preserve">["FACTION"] = 84; </v>
      </c>
      <c r="AI34" t="str">
        <f t="shared" si="42"/>
        <v xml:space="preserve">["TIER"] = 2; </v>
      </c>
      <c r="AJ34" t="str">
        <f t="shared" si="43"/>
        <v xml:space="preserve">["MIN_LVL"] =  "10"; </v>
      </c>
      <c r="AK34" t="str">
        <f t="shared" si="44"/>
        <v/>
      </c>
      <c r="AL34" t="str">
        <f t="shared" si="45"/>
        <v xml:space="preserve">["NAME"] = { ["EN"] = "Insect-slayer of Yondershire (Advanced)"; }; </v>
      </c>
      <c r="AM34" t="str">
        <f t="shared" si="46"/>
        <v xml:space="preserve">["LORE"] = { ["EN"] = "Defeat many insects in Yondershire."; }; </v>
      </c>
      <c r="AN34" t="str">
        <f t="shared" si="47"/>
        <v xml:space="preserve">["SUMMARY"] = { ["EN"] = "Defeat 160 insects in Yondershire"; }; </v>
      </c>
      <c r="AO34" t="str">
        <f t="shared" si="48"/>
        <v/>
      </c>
      <c r="AP34" t="str">
        <f t="shared" si="29"/>
        <v>};</v>
      </c>
    </row>
    <row r="35" spans="1:42" x14ac:dyDescent="0.25">
      <c r="A35">
        <v>1879446120</v>
      </c>
      <c r="B35">
        <v>33</v>
      </c>
      <c r="C35" t="s">
        <v>1341</v>
      </c>
      <c r="D35" t="s">
        <v>33</v>
      </c>
      <c r="H35">
        <v>700</v>
      </c>
      <c r="I35" t="s">
        <v>1310</v>
      </c>
      <c r="J35" t="s">
        <v>1340</v>
      </c>
      <c r="K35" t="s">
        <v>1338</v>
      </c>
      <c r="L35">
        <v>3</v>
      </c>
      <c r="M35">
        <v>10</v>
      </c>
      <c r="Q35" t="str">
        <f t="shared" si="6"/>
        <v>[34] = {["ID"] = 1879446120; }; -- Insect-slayer of Yondershire</v>
      </c>
      <c r="R35" s="1" t="str">
        <f t="shared" si="30"/>
        <v>[34] = {["ID"] = 1879446120; ["SAVE_INDEX"] = 33; ["TYPE"] = 4; ["VXP"] =    0; ["LP"] =  0; ["REP"] =  700; ["FACTION"] = 84; ["TIER"] = 3; ["MIN_LVL"] =  "10"; ["NAME"] = { ["EN"] = "Insect-slayer of Yondershire"; }; ["LORE"] = { ["EN"] = "Defeat many insects in Yondershire."; }; ["SUMMARY"] = { ["EN"] = "Defeat 60 insects in Yondershire"; }; };</v>
      </c>
      <c r="S35">
        <f t="shared" si="8"/>
        <v>34</v>
      </c>
      <c r="T35" t="str">
        <f t="shared" si="31"/>
        <v>[34] = {</v>
      </c>
      <c r="U35" t="str">
        <f t="shared" si="32"/>
        <v xml:space="preserve">["ID"] = 1879446120; </v>
      </c>
      <c r="V35" t="str">
        <f t="shared" si="11"/>
        <v xml:space="preserve">["ID"] = 1879446120; </v>
      </c>
      <c r="W35" t="str">
        <f t="shared" si="12"/>
        <v/>
      </c>
      <c r="X35" s="1" t="str">
        <f t="shared" si="33"/>
        <v xml:space="preserve">["SAVE_INDEX"] = 33; </v>
      </c>
      <c r="Y35">
        <f>VLOOKUP(D35,Type!A$2:B$14,2,FALSE)</f>
        <v>4</v>
      </c>
      <c r="Z35" t="str">
        <f t="shared" si="34"/>
        <v xml:space="preserve">["TYPE"] = 4; </v>
      </c>
      <c r="AA35" t="str">
        <f t="shared" si="35"/>
        <v>0</v>
      </c>
      <c r="AB35" t="str">
        <f t="shared" si="36"/>
        <v xml:space="preserve">["VXP"] =    0; </v>
      </c>
      <c r="AC35" t="str">
        <f t="shared" si="37"/>
        <v>0</v>
      </c>
      <c r="AD35" t="str">
        <f t="shared" si="38"/>
        <v xml:space="preserve">["LP"] =  0; </v>
      </c>
      <c r="AE35" t="str">
        <f t="shared" si="39"/>
        <v>700</v>
      </c>
      <c r="AF35" t="str">
        <f t="shared" si="40"/>
        <v xml:space="preserve">["REP"] =  700; </v>
      </c>
      <c r="AG35">
        <f>IF(LEN(I35)&gt;0,VLOOKUP(I35,Faction!A$2:B$84,2,FALSE),1)</f>
        <v>84</v>
      </c>
      <c r="AH35" t="str">
        <f t="shared" si="41"/>
        <v xml:space="preserve">["FACTION"] = 84; </v>
      </c>
      <c r="AI35" t="str">
        <f t="shared" si="42"/>
        <v xml:space="preserve">["TIER"] = 3; </v>
      </c>
      <c r="AJ35" t="str">
        <f t="shared" si="43"/>
        <v xml:space="preserve">["MIN_LVL"] =  "10"; </v>
      </c>
      <c r="AK35" t="str">
        <f t="shared" si="44"/>
        <v/>
      </c>
      <c r="AL35" t="str">
        <f t="shared" si="45"/>
        <v xml:space="preserve">["NAME"] = { ["EN"] = "Insect-slayer of Yondershire"; }; </v>
      </c>
      <c r="AM35" t="str">
        <f t="shared" si="46"/>
        <v xml:space="preserve">["LORE"] = { ["EN"] = "Defeat many insects in Yondershire."; }; </v>
      </c>
      <c r="AN35" t="str">
        <f t="shared" si="47"/>
        <v xml:space="preserve">["SUMMARY"] = { ["EN"] = "Defeat 60 insects in Yondershire"; }; </v>
      </c>
      <c r="AO35" t="str">
        <f t="shared" si="48"/>
        <v/>
      </c>
      <c r="AP35" t="str">
        <f t="shared" si="29"/>
        <v>};</v>
      </c>
    </row>
    <row r="36" spans="1:42" x14ac:dyDescent="0.25">
      <c r="A36">
        <v>1879446637</v>
      </c>
      <c r="B36">
        <v>34</v>
      </c>
      <c r="C36" t="s">
        <v>1342</v>
      </c>
      <c r="D36" t="s">
        <v>70</v>
      </c>
      <c r="E36">
        <v>3000</v>
      </c>
      <c r="F36" t="s">
        <v>1343</v>
      </c>
      <c r="G36">
        <v>5</v>
      </c>
      <c r="H36">
        <v>900</v>
      </c>
      <c r="I36" t="s">
        <v>1310</v>
      </c>
      <c r="J36" t="s">
        <v>1345</v>
      </c>
      <c r="K36" t="s">
        <v>1344</v>
      </c>
      <c r="L36">
        <v>0</v>
      </c>
      <c r="M36">
        <v>15</v>
      </c>
      <c r="Q36" t="str">
        <f t="shared" si="6"/>
        <v>[35] = {["ID"] = 1879446637; }; -- The Quick Post of Yondershire</v>
      </c>
      <c r="R36" s="1" t="str">
        <f t="shared" si="30"/>
        <v>[35] = {["ID"] = 1879446637; ["SAVE_INDEX"] = 34; ["TYPE"] = 7; ["VXP"] = 3000; ["LP"] =  5; ["REP"] =  900; ["FACTION"] = 84; ["TIER"] = 0; ["MIN_LVL"] =  "15"; ["NAME"] = { ["EN"] = "The Quick Post of Yondershire"; }; ["LORE"] = { ["EN"] = "With routes extending into the Yondershire, the Quick Post must maintain its good reputation."; }; ["SUMMARY"] = { ["EN"] = "Discover evidence to subvert the Quick Post and service 6 Yondershire post routes."; }; ["TITLE"] = { ["EN"] = "Officer of the Post"; }; };</v>
      </c>
      <c r="S36">
        <f t="shared" si="8"/>
        <v>35</v>
      </c>
      <c r="T36" t="str">
        <f t="shared" si="31"/>
        <v>[35] = {</v>
      </c>
      <c r="U36" t="str">
        <f t="shared" si="32"/>
        <v xml:space="preserve">["ID"] = 1879446637; </v>
      </c>
      <c r="V36" t="str">
        <f t="shared" si="11"/>
        <v xml:space="preserve">["ID"] = 1879446637; </v>
      </c>
      <c r="W36" t="str">
        <f t="shared" si="12"/>
        <v/>
      </c>
      <c r="X36" s="1" t="str">
        <f t="shared" si="33"/>
        <v xml:space="preserve">["SAVE_INDEX"] = 34; </v>
      </c>
      <c r="Y36">
        <f>VLOOKUP(D36,Type!A$2:B$14,2,FALSE)</f>
        <v>7</v>
      </c>
      <c r="Z36" t="str">
        <f t="shared" si="34"/>
        <v xml:space="preserve">["TYPE"] = 7; </v>
      </c>
      <c r="AA36" t="str">
        <f t="shared" si="35"/>
        <v>3000</v>
      </c>
      <c r="AB36" t="str">
        <f t="shared" si="36"/>
        <v xml:space="preserve">["VXP"] = 3000; </v>
      </c>
      <c r="AC36" t="str">
        <f t="shared" si="37"/>
        <v>5</v>
      </c>
      <c r="AD36" t="str">
        <f t="shared" si="38"/>
        <v xml:space="preserve">["LP"] =  5; </v>
      </c>
      <c r="AE36" t="str">
        <f t="shared" si="39"/>
        <v>900</v>
      </c>
      <c r="AF36" t="str">
        <f t="shared" si="40"/>
        <v xml:space="preserve">["REP"] =  900; </v>
      </c>
      <c r="AG36">
        <f>IF(LEN(I36)&gt;0,VLOOKUP(I36,Faction!A$2:B$84,2,FALSE),1)</f>
        <v>84</v>
      </c>
      <c r="AH36" t="str">
        <f t="shared" si="41"/>
        <v xml:space="preserve">["FACTION"] = 84; </v>
      </c>
      <c r="AI36" t="str">
        <f t="shared" si="42"/>
        <v xml:space="preserve">["TIER"] = 0; </v>
      </c>
      <c r="AJ36" t="str">
        <f t="shared" si="43"/>
        <v xml:space="preserve">["MIN_LVL"] =  "15"; </v>
      </c>
      <c r="AK36" t="str">
        <f t="shared" si="44"/>
        <v/>
      </c>
      <c r="AL36" t="str">
        <f t="shared" si="45"/>
        <v xml:space="preserve">["NAME"] = { ["EN"] = "The Quick Post of Yondershire"; }; </v>
      </c>
      <c r="AM36" t="str">
        <f t="shared" si="46"/>
        <v xml:space="preserve">["LORE"] = { ["EN"] = "With routes extending into the Yondershire, the Quick Post must maintain its good reputation."; }; </v>
      </c>
      <c r="AN36" t="str">
        <f t="shared" si="47"/>
        <v xml:space="preserve">["SUMMARY"] = { ["EN"] = "Discover evidence to subvert the Quick Post and service 6 Yondershire post routes."; }; </v>
      </c>
      <c r="AO36" t="str">
        <f t="shared" si="48"/>
        <v xml:space="preserve">["TITLE"] = { ["EN"] = "Officer of the Post"; }; </v>
      </c>
      <c r="AP36" t="str">
        <f t="shared" si="29"/>
        <v>};</v>
      </c>
    </row>
    <row r="37" spans="1:42" x14ac:dyDescent="0.25">
      <c r="X37" s="1" t="str">
        <f t="shared" ref="X37" si="49">IF(LEN(B37)&gt;0,CONCATENATE("[""SAVE_INDEX""] = ",REPT(" ",3-LEN(B37)),B37,"; "),"")</f>
        <v/>
      </c>
    </row>
    <row r="38" spans="1:42" x14ac:dyDescent="0.25">
      <c r="X38" s="1"/>
    </row>
    <row r="39" spans="1:42" x14ac:dyDescent="0.25">
      <c r="X39" s="1"/>
    </row>
    <row r="40" spans="1:42" x14ac:dyDescent="0.25">
      <c r="X40" s="1"/>
    </row>
    <row r="41" spans="1:42" x14ac:dyDescent="0.25">
      <c r="X41" s="1"/>
    </row>
    <row r="42" spans="1:42" x14ac:dyDescent="0.25">
      <c r="X42" s="1"/>
    </row>
    <row r="43" spans="1:42" x14ac:dyDescent="0.25">
      <c r="X43" s="1"/>
    </row>
    <row r="44" spans="1:42" x14ac:dyDescent="0.25">
      <c r="X44" s="1"/>
    </row>
    <row r="45" spans="1:42" x14ac:dyDescent="0.25">
      <c r="X45" s="1"/>
    </row>
    <row r="46" spans="1:42" x14ac:dyDescent="0.25">
      <c r="X46" s="1"/>
    </row>
    <row r="47" spans="1:42" x14ac:dyDescent="0.25">
      <c r="X47" s="1"/>
    </row>
    <row r="48" spans="1:42" x14ac:dyDescent="0.25">
      <c r="X48" s="1"/>
    </row>
    <row r="49" spans="24:24" x14ac:dyDescent="0.25">
      <c r="X49" s="1"/>
    </row>
    <row r="50" spans="24:24" x14ac:dyDescent="0.25">
      <c r="X50" s="1"/>
    </row>
    <row r="51" spans="24:24" x14ac:dyDescent="0.25">
      <c r="X51" s="1"/>
    </row>
    <row r="52" spans="24:24" x14ac:dyDescent="0.25">
      <c r="X52" s="1"/>
    </row>
    <row r="53" spans="24:24" x14ac:dyDescent="0.25">
      <c r="X53" s="1"/>
    </row>
    <row r="54" spans="24:24" x14ac:dyDescent="0.25">
      <c r="X54" s="1"/>
    </row>
    <row r="55" spans="24:24" x14ac:dyDescent="0.25">
      <c r="X55" s="1"/>
    </row>
    <row r="56" spans="24:24" x14ac:dyDescent="0.25">
      <c r="X56" s="1"/>
    </row>
    <row r="57" spans="24:24" x14ac:dyDescent="0.25">
      <c r="X57" s="1"/>
    </row>
    <row r="58" spans="24:24" x14ac:dyDescent="0.25">
      <c r="X58" s="1"/>
    </row>
    <row r="59" spans="24:24" x14ac:dyDescent="0.25">
      <c r="X59" s="1"/>
    </row>
    <row r="60" spans="24:24" x14ac:dyDescent="0.25">
      <c r="X60" s="1"/>
    </row>
    <row r="61" spans="24:24" x14ac:dyDescent="0.25">
      <c r="X61" s="1"/>
    </row>
    <row r="62" spans="24:24" x14ac:dyDescent="0.25">
      <c r="X62" s="1"/>
    </row>
    <row r="63" spans="24:24" x14ac:dyDescent="0.25">
      <c r="X63" s="1"/>
    </row>
    <row r="64" spans="24:24" x14ac:dyDescent="0.25">
      <c r="X64" s="1"/>
    </row>
    <row r="65" spans="24:24" x14ac:dyDescent="0.25">
      <c r="X65" s="1"/>
    </row>
    <row r="66" spans="24:24" x14ac:dyDescent="0.25">
      <c r="X66" s="1"/>
    </row>
    <row r="67" spans="24:24" x14ac:dyDescent="0.25">
      <c r="X67" s="1"/>
    </row>
    <row r="68" spans="24:24" x14ac:dyDescent="0.25">
      <c r="X68" s="1"/>
    </row>
    <row r="69" spans="24:24" x14ac:dyDescent="0.25">
      <c r="X69" s="1"/>
    </row>
    <row r="70" spans="24:24" x14ac:dyDescent="0.25">
      <c r="X70" s="1"/>
    </row>
    <row r="71" spans="24:24" x14ac:dyDescent="0.25">
      <c r="X71" s="1"/>
    </row>
    <row r="72" spans="24:24" x14ac:dyDescent="0.25">
      <c r="X72" s="1"/>
    </row>
    <row r="73" spans="24:24" x14ac:dyDescent="0.25">
      <c r="X73" s="1"/>
    </row>
    <row r="74" spans="24:24" x14ac:dyDescent="0.25">
      <c r="X74" s="1"/>
    </row>
    <row r="75" spans="24:24" x14ac:dyDescent="0.25">
      <c r="X75" s="1"/>
    </row>
    <row r="76" spans="24:24" x14ac:dyDescent="0.25">
      <c r="X76" s="1"/>
    </row>
    <row r="77" spans="24:24" x14ac:dyDescent="0.25">
      <c r="X77" s="1"/>
    </row>
    <row r="78" spans="24:24" x14ac:dyDescent="0.25">
      <c r="X78" s="1"/>
    </row>
    <row r="79" spans="24:24" x14ac:dyDescent="0.25">
      <c r="X79" s="1"/>
    </row>
    <row r="80" spans="24:24" x14ac:dyDescent="0.25">
      <c r="X80" s="1"/>
    </row>
    <row r="81" spans="24:24" x14ac:dyDescent="0.25">
      <c r="X81" s="1"/>
    </row>
    <row r="82" spans="24:24" x14ac:dyDescent="0.25">
      <c r="X82" s="1"/>
    </row>
    <row r="83" spans="24:24" x14ac:dyDescent="0.25">
      <c r="X83" s="1"/>
    </row>
    <row r="84" spans="24:24" x14ac:dyDescent="0.25">
      <c r="X84" s="1"/>
    </row>
    <row r="85" spans="24:24" x14ac:dyDescent="0.25">
      <c r="X85" s="1"/>
    </row>
    <row r="86" spans="24:24" x14ac:dyDescent="0.25">
      <c r="X86" s="1"/>
    </row>
    <row r="87" spans="24:24" x14ac:dyDescent="0.25">
      <c r="X87" s="1"/>
    </row>
    <row r="88" spans="24:24" x14ac:dyDescent="0.25">
      <c r="X88" s="1"/>
    </row>
    <row r="89" spans="24:24" x14ac:dyDescent="0.25">
      <c r="X89" s="1"/>
    </row>
    <row r="90" spans="24:24" x14ac:dyDescent="0.25">
      <c r="X90" s="1"/>
    </row>
    <row r="91" spans="24:24" x14ac:dyDescent="0.25">
      <c r="X91" s="1"/>
    </row>
    <row r="92" spans="24:24" x14ac:dyDescent="0.25">
      <c r="X92" s="1"/>
    </row>
    <row r="93" spans="24:24" x14ac:dyDescent="0.25">
      <c r="X93" s="1"/>
    </row>
    <row r="94" spans="24:24" x14ac:dyDescent="0.25">
      <c r="X94" s="1"/>
    </row>
    <row r="95" spans="24:24" x14ac:dyDescent="0.25">
      <c r="X95" s="1"/>
    </row>
    <row r="96" spans="24:24" x14ac:dyDescent="0.25">
      <c r="X96" s="1"/>
    </row>
    <row r="97" spans="24:24" x14ac:dyDescent="0.25">
      <c r="X97" s="1"/>
    </row>
    <row r="98" spans="24:24" x14ac:dyDescent="0.25">
      <c r="X98" s="1"/>
    </row>
    <row r="99" spans="24:24" x14ac:dyDescent="0.25">
      <c r="X99" s="1"/>
    </row>
    <row r="100" spans="24:24" x14ac:dyDescent="0.25">
      <c r="X100" s="1"/>
    </row>
    <row r="101" spans="24:24" x14ac:dyDescent="0.25">
      <c r="X101" s="1"/>
    </row>
    <row r="102" spans="24:24" x14ac:dyDescent="0.25">
      <c r="X102" s="1"/>
    </row>
    <row r="103" spans="24:24" x14ac:dyDescent="0.25">
      <c r="X103" s="1"/>
    </row>
    <row r="104" spans="24:24" x14ac:dyDescent="0.25">
      <c r="X104" s="1"/>
    </row>
    <row r="105" spans="24:24" x14ac:dyDescent="0.25">
      <c r="X105" s="1"/>
    </row>
    <row r="106" spans="24:24" x14ac:dyDescent="0.25">
      <c r="X106" s="1"/>
    </row>
    <row r="107" spans="24:24" x14ac:dyDescent="0.25">
      <c r="X107" s="1"/>
    </row>
    <row r="108" spans="24:24" x14ac:dyDescent="0.25">
      <c r="X108" s="1"/>
    </row>
    <row r="109" spans="24:24" x14ac:dyDescent="0.25">
      <c r="X109" s="1"/>
    </row>
    <row r="110" spans="24:24" x14ac:dyDescent="0.25">
      <c r="X110" s="1"/>
    </row>
    <row r="111" spans="24:24" x14ac:dyDescent="0.25">
      <c r="X111" s="1"/>
    </row>
    <row r="112" spans="24:24" x14ac:dyDescent="0.25">
      <c r="X112" s="1"/>
    </row>
    <row r="113" spans="24:24" x14ac:dyDescent="0.25">
      <c r="X113" s="1"/>
    </row>
    <row r="114" spans="24:24" x14ac:dyDescent="0.25">
      <c r="X114" s="1"/>
    </row>
    <row r="115" spans="24:24" x14ac:dyDescent="0.25">
      <c r="X115" s="1"/>
    </row>
    <row r="116" spans="24:24" x14ac:dyDescent="0.25">
      <c r="X116" s="1"/>
    </row>
    <row r="117" spans="24:24" x14ac:dyDescent="0.25">
      <c r="X117" s="1"/>
    </row>
    <row r="118" spans="24:24" x14ac:dyDescent="0.25">
      <c r="X118" s="1"/>
    </row>
    <row r="119" spans="24:24" x14ac:dyDescent="0.25">
      <c r="X119" s="1"/>
    </row>
    <row r="120" spans="24:24" x14ac:dyDescent="0.25">
      <c r="X120" s="1"/>
    </row>
    <row r="121" spans="24:24" x14ac:dyDescent="0.25">
      <c r="X121" s="1"/>
    </row>
    <row r="122" spans="24:24" x14ac:dyDescent="0.25">
      <c r="X122" s="1"/>
    </row>
    <row r="123" spans="24:24" x14ac:dyDescent="0.25">
      <c r="X123" s="1"/>
    </row>
    <row r="124" spans="24:24" x14ac:dyDescent="0.25">
      <c r="X124" s="1"/>
    </row>
    <row r="125" spans="24:24" x14ac:dyDescent="0.25">
      <c r="X125" s="1"/>
    </row>
    <row r="126" spans="24:24" x14ac:dyDescent="0.25">
      <c r="X126" s="1"/>
    </row>
    <row r="127" spans="24:24" x14ac:dyDescent="0.25">
      <c r="X127" s="1"/>
    </row>
    <row r="128" spans="24:24" x14ac:dyDescent="0.25">
      <c r="X128" s="1"/>
    </row>
    <row r="129" spans="24:24" x14ac:dyDescent="0.25">
      <c r="X129" s="1"/>
    </row>
    <row r="130" spans="24:24" x14ac:dyDescent="0.25">
      <c r="X130" s="1"/>
    </row>
    <row r="131" spans="24:24" x14ac:dyDescent="0.25">
      <c r="X131" s="1"/>
    </row>
    <row r="132" spans="24:24" x14ac:dyDescent="0.25">
      <c r="X132" s="1"/>
    </row>
    <row r="133" spans="24:24" x14ac:dyDescent="0.25">
      <c r="X133" s="1"/>
    </row>
    <row r="134" spans="24:24" x14ac:dyDescent="0.25">
      <c r="X134" s="1"/>
    </row>
    <row r="135" spans="24:24" x14ac:dyDescent="0.25">
      <c r="X135" s="1"/>
    </row>
    <row r="136" spans="24:24" x14ac:dyDescent="0.25">
      <c r="X136" s="1"/>
    </row>
    <row r="137" spans="24:24" x14ac:dyDescent="0.25">
      <c r="X137" s="1"/>
    </row>
    <row r="138" spans="24:24" x14ac:dyDescent="0.25">
      <c r="X138" s="1"/>
    </row>
    <row r="139" spans="24:24" x14ac:dyDescent="0.25">
      <c r="X139" s="1"/>
    </row>
    <row r="140" spans="24:24" x14ac:dyDescent="0.25">
      <c r="X140" s="1"/>
    </row>
    <row r="141" spans="24:24" x14ac:dyDescent="0.25">
      <c r="X141" s="1"/>
    </row>
    <row r="142" spans="24:24" x14ac:dyDescent="0.25">
      <c r="X142" s="1"/>
    </row>
    <row r="143" spans="24:24" x14ac:dyDescent="0.25">
      <c r="X143" s="1"/>
    </row>
    <row r="144" spans="24:24" x14ac:dyDescent="0.25">
      <c r="X144" s="1"/>
    </row>
    <row r="145" spans="24:24" x14ac:dyDescent="0.25">
      <c r="X145" s="1"/>
    </row>
    <row r="146" spans="24:24" x14ac:dyDescent="0.25">
      <c r="X146" s="1"/>
    </row>
    <row r="147" spans="24:24" x14ac:dyDescent="0.25">
      <c r="X147" s="1"/>
    </row>
    <row r="148" spans="24:24" x14ac:dyDescent="0.25">
      <c r="X148" s="1"/>
    </row>
    <row r="149" spans="24:24" x14ac:dyDescent="0.25">
      <c r="X149" s="1"/>
    </row>
    <row r="150" spans="24:24" x14ac:dyDescent="0.25">
      <c r="X150" s="1"/>
    </row>
    <row r="151" spans="24:24" x14ac:dyDescent="0.25">
      <c r="X151" s="1"/>
    </row>
    <row r="152" spans="24:24" x14ac:dyDescent="0.25">
      <c r="X152" s="1"/>
    </row>
    <row r="153" spans="24:24" x14ac:dyDescent="0.25">
      <c r="X153" s="1"/>
    </row>
    <row r="154" spans="24:24" x14ac:dyDescent="0.25">
      <c r="X154" s="1"/>
    </row>
    <row r="155" spans="24:24" x14ac:dyDescent="0.25">
      <c r="X155" s="1"/>
    </row>
    <row r="156" spans="24:24" x14ac:dyDescent="0.25">
      <c r="X156" s="1"/>
    </row>
    <row r="157" spans="24:24" x14ac:dyDescent="0.25">
      <c r="X157" s="1"/>
    </row>
    <row r="158" spans="24:24" x14ac:dyDescent="0.25">
      <c r="X158" s="1"/>
    </row>
    <row r="159" spans="24:24" x14ac:dyDescent="0.25">
      <c r="X159" s="1"/>
    </row>
    <row r="160" spans="24:24" x14ac:dyDescent="0.25">
      <c r="X160" s="1"/>
    </row>
    <row r="161" spans="24:24" x14ac:dyDescent="0.25">
      <c r="X161" s="1"/>
    </row>
    <row r="162" spans="24:24" x14ac:dyDescent="0.25">
      <c r="X162" s="1"/>
    </row>
    <row r="163" spans="24:24" x14ac:dyDescent="0.25">
      <c r="X163" s="1"/>
    </row>
    <row r="164" spans="24:24" x14ac:dyDescent="0.25">
      <c r="X164" s="1"/>
    </row>
    <row r="165" spans="24:24" x14ac:dyDescent="0.25">
      <c r="X165" s="1"/>
    </row>
    <row r="166" spans="24:24" x14ac:dyDescent="0.25">
      <c r="X166" s="1"/>
    </row>
    <row r="167" spans="24:24" x14ac:dyDescent="0.25">
      <c r="X167" s="1"/>
    </row>
    <row r="168" spans="24:24" x14ac:dyDescent="0.25">
      <c r="X168" s="1"/>
    </row>
    <row r="169" spans="24:24" x14ac:dyDescent="0.25">
      <c r="X169" s="1"/>
    </row>
    <row r="170" spans="24:24" x14ac:dyDescent="0.25">
      <c r="X170" s="1"/>
    </row>
    <row r="171" spans="24:24" x14ac:dyDescent="0.25">
      <c r="X171" s="1"/>
    </row>
    <row r="172" spans="24:24" x14ac:dyDescent="0.25">
      <c r="X172" s="1"/>
    </row>
    <row r="173" spans="24:24" x14ac:dyDescent="0.25">
      <c r="X173" s="1"/>
    </row>
    <row r="174" spans="24:24" x14ac:dyDescent="0.25">
      <c r="X174" s="1"/>
    </row>
    <row r="175" spans="24:24" x14ac:dyDescent="0.25">
      <c r="X175" s="1"/>
    </row>
    <row r="176" spans="24:24" x14ac:dyDescent="0.25">
      <c r="X176" s="1"/>
    </row>
    <row r="177" spans="24:24" x14ac:dyDescent="0.25">
      <c r="X177" s="1"/>
    </row>
    <row r="178" spans="24:24" x14ac:dyDescent="0.25">
      <c r="X178" s="1"/>
    </row>
    <row r="179" spans="24:24" x14ac:dyDescent="0.25">
      <c r="X179" s="1"/>
    </row>
    <row r="180" spans="24:24" x14ac:dyDescent="0.25">
      <c r="X180" s="1"/>
    </row>
    <row r="181" spans="24:24" x14ac:dyDescent="0.25">
      <c r="X181" s="1"/>
    </row>
    <row r="182" spans="24:24" x14ac:dyDescent="0.25">
      <c r="X182" s="1"/>
    </row>
    <row r="183" spans="24:24" x14ac:dyDescent="0.25">
      <c r="X183" s="1"/>
    </row>
    <row r="184" spans="24:24" x14ac:dyDescent="0.25">
      <c r="X184" s="1"/>
    </row>
    <row r="185" spans="24:24" x14ac:dyDescent="0.25">
      <c r="X185" s="1"/>
    </row>
    <row r="186" spans="24:24" x14ac:dyDescent="0.25">
      <c r="X186" s="1"/>
    </row>
    <row r="187" spans="24:24" x14ac:dyDescent="0.25">
      <c r="X187" s="1"/>
    </row>
    <row r="188" spans="24:24" x14ac:dyDescent="0.25">
      <c r="X188" s="1"/>
    </row>
    <row r="189" spans="24:24" x14ac:dyDescent="0.25">
      <c r="X189" s="1"/>
    </row>
    <row r="190" spans="24:24" x14ac:dyDescent="0.25">
      <c r="X190" s="1"/>
    </row>
    <row r="191" spans="24:24" x14ac:dyDescent="0.25">
      <c r="X191" s="1"/>
    </row>
    <row r="192" spans="24:24" x14ac:dyDescent="0.25">
      <c r="X192" s="1"/>
    </row>
    <row r="193" spans="24:24" x14ac:dyDescent="0.25">
      <c r="X193" s="1"/>
    </row>
    <row r="194" spans="24:24" x14ac:dyDescent="0.25">
      <c r="X194" s="1"/>
    </row>
    <row r="195" spans="24:24" x14ac:dyDescent="0.25">
      <c r="X195" s="1"/>
    </row>
    <row r="196" spans="24:24" x14ac:dyDescent="0.25">
      <c r="X196" s="1"/>
    </row>
    <row r="197" spans="24:24" x14ac:dyDescent="0.25">
      <c r="X197" s="1"/>
    </row>
    <row r="198" spans="24:24" x14ac:dyDescent="0.25">
      <c r="X198" s="1"/>
    </row>
    <row r="199" spans="24:24" x14ac:dyDescent="0.25">
      <c r="X199" s="1"/>
    </row>
    <row r="200" spans="24:24" x14ac:dyDescent="0.25">
      <c r="X200" s="1"/>
    </row>
    <row r="201" spans="24:24" x14ac:dyDescent="0.25">
      <c r="X201" s="1"/>
    </row>
    <row r="202" spans="24:24" x14ac:dyDescent="0.25">
      <c r="X202" s="1"/>
    </row>
    <row r="203" spans="24:24" x14ac:dyDescent="0.25">
      <c r="X203" s="1"/>
    </row>
    <row r="204" spans="24:24" x14ac:dyDescent="0.25">
      <c r="X204" s="1"/>
    </row>
    <row r="205" spans="24:24" x14ac:dyDescent="0.25">
      <c r="X205" s="1"/>
    </row>
    <row r="206" spans="24:24" x14ac:dyDescent="0.25">
      <c r="X206" s="1"/>
    </row>
    <row r="207" spans="24:24" x14ac:dyDescent="0.25">
      <c r="X207" s="1"/>
    </row>
    <row r="208" spans="24:24" x14ac:dyDescent="0.25">
      <c r="X208" s="1"/>
    </row>
    <row r="209" spans="24:24" x14ac:dyDescent="0.25">
      <c r="X209" s="1"/>
    </row>
    <row r="210" spans="24:24" x14ac:dyDescent="0.25">
      <c r="X210" s="1"/>
    </row>
    <row r="211" spans="24:24" x14ac:dyDescent="0.25">
      <c r="X211" s="1"/>
    </row>
    <row r="212" spans="24:24" x14ac:dyDescent="0.25">
      <c r="X212" s="1"/>
    </row>
    <row r="213" spans="24:24" x14ac:dyDescent="0.25">
      <c r="X213" s="1"/>
    </row>
    <row r="214" spans="24:24" x14ac:dyDescent="0.25">
      <c r="X214" s="1"/>
    </row>
    <row r="215" spans="24:24" x14ac:dyDescent="0.25">
      <c r="X215" s="1"/>
    </row>
    <row r="216" spans="24:24" x14ac:dyDescent="0.25">
      <c r="X216" s="1"/>
    </row>
    <row r="217" spans="24:24" x14ac:dyDescent="0.25">
      <c r="X217" s="1"/>
    </row>
    <row r="218" spans="24:24" x14ac:dyDescent="0.25">
      <c r="X218" s="1"/>
    </row>
    <row r="219" spans="24:24" x14ac:dyDescent="0.25">
      <c r="X219" s="1"/>
    </row>
    <row r="220" spans="24:24" x14ac:dyDescent="0.25">
      <c r="X220" s="1"/>
    </row>
    <row r="221" spans="24:24" x14ac:dyDescent="0.25">
      <c r="X221" s="1"/>
    </row>
    <row r="222" spans="24:24" x14ac:dyDescent="0.25">
      <c r="X222" s="1"/>
    </row>
    <row r="223" spans="24:24" x14ac:dyDescent="0.25">
      <c r="X223" s="1"/>
    </row>
    <row r="224" spans="24:24" x14ac:dyDescent="0.25">
      <c r="X224" s="1"/>
    </row>
    <row r="225" spans="24:24" x14ac:dyDescent="0.25">
      <c r="X225" s="1"/>
    </row>
    <row r="226" spans="24:24" x14ac:dyDescent="0.25">
      <c r="X226" s="1"/>
    </row>
    <row r="227" spans="24:24" x14ac:dyDescent="0.25">
      <c r="X227" s="1"/>
    </row>
    <row r="228" spans="24:24" x14ac:dyDescent="0.25">
      <c r="X228" s="1"/>
    </row>
    <row r="229" spans="24:24" x14ac:dyDescent="0.25">
      <c r="X229" s="1"/>
    </row>
    <row r="230" spans="24:24" x14ac:dyDescent="0.25">
      <c r="X230" s="1"/>
    </row>
    <row r="231" spans="24:24" x14ac:dyDescent="0.25">
      <c r="X231" s="1"/>
    </row>
    <row r="232" spans="24:24" x14ac:dyDescent="0.25">
      <c r="X232" s="1"/>
    </row>
    <row r="233" spans="24:24" x14ac:dyDescent="0.25">
      <c r="X233" s="1"/>
    </row>
    <row r="234" spans="24:24" x14ac:dyDescent="0.25">
      <c r="X234" s="1"/>
    </row>
    <row r="235" spans="24:24" x14ac:dyDescent="0.25">
      <c r="X235" s="1"/>
    </row>
    <row r="236" spans="24:24" x14ac:dyDescent="0.25">
      <c r="X236" s="1"/>
    </row>
    <row r="237" spans="24:24" x14ac:dyDescent="0.25">
      <c r="X237" s="1"/>
    </row>
    <row r="238" spans="24:24" x14ac:dyDescent="0.25">
      <c r="X238" s="1"/>
    </row>
    <row r="239" spans="24:24" x14ac:dyDescent="0.25">
      <c r="X239" s="1"/>
    </row>
    <row r="240" spans="24:24" x14ac:dyDescent="0.25">
      <c r="X240" s="1"/>
    </row>
    <row r="241" spans="24:24" x14ac:dyDescent="0.25">
      <c r="X241" s="1"/>
    </row>
    <row r="242" spans="24:24" x14ac:dyDescent="0.25">
      <c r="X242" s="1"/>
    </row>
    <row r="243" spans="24:24" x14ac:dyDescent="0.25">
      <c r="X243" s="1"/>
    </row>
    <row r="244" spans="24:24" x14ac:dyDescent="0.25">
      <c r="X244" s="1"/>
    </row>
    <row r="245" spans="24:24" x14ac:dyDescent="0.25">
      <c r="X245" s="1"/>
    </row>
    <row r="246" spans="24:24" x14ac:dyDescent="0.25">
      <c r="X246" s="1"/>
    </row>
    <row r="247" spans="24:24" x14ac:dyDescent="0.25">
      <c r="X247" s="1"/>
    </row>
    <row r="248" spans="24:24" x14ac:dyDescent="0.25">
      <c r="X248" s="1"/>
    </row>
    <row r="249" spans="24:24" x14ac:dyDescent="0.25">
      <c r="X249" s="1"/>
    </row>
    <row r="250" spans="24:24" x14ac:dyDescent="0.25">
      <c r="X250" s="1"/>
    </row>
    <row r="251" spans="24:24" x14ac:dyDescent="0.25">
      <c r="X251" s="1"/>
    </row>
    <row r="252" spans="24:24" x14ac:dyDescent="0.25">
      <c r="X252" s="1"/>
    </row>
    <row r="253" spans="24:24" x14ac:dyDescent="0.25">
      <c r="X253" s="1"/>
    </row>
    <row r="254" spans="24:24" x14ac:dyDescent="0.25">
      <c r="X254" s="1"/>
    </row>
    <row r="255" spans="24:24" x14ac:dyDescent="0.25">
      <c r="X255" s="1"/>
    </row>
    <row r="256" spans="24:24" x14ac:dyDescent="0.25">
      <c r="X256" s="1"/>
    </row>
    <row r="257" spans="24:24" x14ac:dyDescent="0.25">
      <c r="X257" s="1"/>
    </row>
    <row r="258" spans="24:24" x14ac:dyDescent="0.25">
      <c r="X258" s="1"/>
    </row>
    <row r="259" spans="24:24" x14ac:dyDescent="0.25">
      <c r="X259" s="1"/>
    </row>
    <row r="260" spans="24:24" x14ac:dyDescent="0.25">
      <c r="X260" s="1"/>
    </row>
    <row r="261" spans="24:24" x14ac:dyDescent="0.25">
      <c r="X261" s="1"/>
    </row>
    <row r="262" spans="24:24" x14ac:dyDescent="0.25">
      <c r="X262" s="1"/>
    </row>
    <row r="263" spans="24:24" x14ac:dyDescent="0.25">
      <c r="X263" s="1"/>
    </row>
    <row r="264" spans="24:24" x14ac:dyDescent="0.25">
      <c r="X264" s="1"/>
    </row>
    <row r="265" spans="24:24" x14ac:dyDescent="0.25">
      <c r="X265" s="1"/>
    </row>
    <row r="266" spans="24:24" x14ac:dyDescent="0.25">
      <c r="X266" s="1"/>
    </row>
    <row r="267" spans="24:24" x14ac:dyDescent="0.25">
      <c r="X267" s="1"/>
    </row>
    <row r="268" spans="24:24" x14ac:dyDescent="0.25">
      <c r="X268" s="1"/>
    </row>
    <row r="269" spans="24:24" x14ac:dyDescent="0.25">
      <c r="X269" s="1"/>
    </row>
    <row r="270" spans="24:24" x14ac:dyDescent="0.25">
      <c r="X270" s="1"/>
    </row>
    <row r="271" spans="24:24" x14ac:dyDescent="0.25">
      <c r="X271" s="1"/>
    </row>
    <row r="272" spans="24:24" x14ac:dyDescent="0.25">
      <c r="X272" s="1"/>
    </row>
    <row r="273" spans="24:24" x14ac:dyDescent="0.25">
      <c r="X273" s="1"/>
    </row>
    <row r="274" spans="24:24" x14ac:dyDescent="0.25">
      <c r="X274" s="1"/>
    </row>
    <row r="275" spans="24:24" x14ac:dyDescent="0.25">
      <c r="X275" s="1"/>
    </row>
    <row r="276" spans="24:24" x14ac:dyDescent="0.25">
      <c r="X276" s="1"/>
    </row>
    <row r="277" spans="24:24" x14ac:dyDescent="0.25">
      <c r="X277" s="1"/>
    </row>
    <row r="278" spans="24:24" x14ac:dyDescent="0.25">
      <c r="X278" s="1"/>
    </row>
    <row r="279" spans="24:24" x14ac:dyDescent="0.25">
      <c r="X279" s="1"/>
    </row>
    <row r="280" spans="24:24" x14ac:dyDescent="0.25">
      <c r="X280" s="1"/>
    </row>
    <row r="281" spans="24:24" x14ac:dyDescent="0.25">
      <c r="X281" s="1"/>
    </row>
    <row r="282" spans="24:24" x14ac:dyDescent="0.25">
      <c r="X282" s="1"/>
    </row>
    <row r="283" spans="24:24" x14ac:dyDescent="0.25">
      <c r="X283" s="1"/>
    </row>
    <row r="284" spans="24:24" x14ac:dyDescent="0.25">
      <c r="X284" s="1"/>
    </row>
    <row r="285" spans="24:24" x14ac:dyDescent="0.25">
      <c r="X285" s="1"/>
    </row>
    <row r="286" spans="24:24" x14ac:dyDescent="0.25">
      <c r="X286" s="1"/>
    </row>
    <row r="287" spans="24:24" x14ac:dyDescent="0.25">
      <c r="X287" s="1"/>
    </row>
    <row r="288" spans="24:24" x14ac:dyDescent="0.25">
      <c r="X288" s="1"/>
    </row>
    <row r="289" spans="24:24" x14ac:dyDescent="0.25">
      <c r="X289" s="1"/>
    </row>
    <row r="290" spans="24:24" x14ac:dyDescent="0.25">
      <c r="X290" s="1"/>
    </row>
    <row r="291" spans="24:24" x14ac:dyDescent="0.25">
      <c r="X291" s="1"/>
    </row>
  </sheetData>
  <conditionalFormatting sqref="B1">
    <cfRule type="duplicateValues" dxfId="40" priority="3"/>
  </conditionalFormatting>
  <conditionalFormatting sqref="B1:B1048576">
    <cfRule type="duplicateValues" dxfId="39" priority="2"/>
  </conditionalFormatting>
  <conditionalFormatting sqref="O2:O37">
    <cfRule type="duplicateValues" dxfId="38"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EC8C-E5DE-4698-89F7-8E8BD7806D0E}">
  <dimension ref="A1:AP291"/>
  <sheetViews>
    <sheetView workbookViewId="0">
      <pane xSplit="3" ySplit="1" topLeftCell="D2" activePane="bottomRight" state="frozen"/>
      <selection pane="topRight" activeCell="C1" sqref="C1"/>
      <selection pane="bottomLeft" activeCell="A2" sqref="A2"/>
      <selection pane="bottomRight" activeCell="L28" sqref="L28"/>
    </sheetView>
  </sheetViews>
  <sheetFormatPr defaultRowHeight="15" x14ac:dyDescent="0.25"/>
  <cols>
    <col min="1" max="1" width="11" bestFit="1" customWidth="1"/>
    <col min="3" max="3" width="27.28515625" bestFit="1" customWidth="1"/>
    <col min="5" max="9" width="0" hidden="1" customWidth="1"/>
    <col min="10" max="10" width="37.85546875" hidden="1" customWidth="1"/>
    <col min="11" max="11" width="0" hidden="1" customWidth="1"/>
    <col min="18" max="18" width="22.7109375" customWidth="1"/>
    <col min="19" max="19" width="9.140625" customWidth="1"/>
    <col min="20" max="23" width="6.5703125" customWidth="1"/>
    <col min="24" max="24" width="14" customWidth="1"/>
    <col min="25" max="25" width="9.140625" customWidth="1"/>
    <col min="26" max="27" width="6.5703125" customWidth="1"/>
    <col min="28" max="28" width="14.7109375" customWidth="1"/>
    <col min="29" max="29" width="8.42578125" customWidth="1"/>
    <col min="30" max="32" width="6.5703125" customWidth="1"/>
    <col min="33" max="33" width="9.140625" customWidth="1"/>
    <col min="34" max="37" width="6.5703125" customWidth="1"/>
    <col min="38" max="38" width="15.5703125" customWidth="1"/>
    <col min="39" max="39" width="17.85546875" customWidth="1"/>
    <col min="40" max="41" width="6.5703125" customWidth="1"/>
  </cols>
  <sheetData>
    <row r="1" spans="1:42" x14ac:dyDescent="0.25">
      <c r="A1" t="s">
        <v>1253</v>
      </c>
      <c r="B1" t="s">
        <v>1050</v>
      </c>
      <c r="C1" t="s">
        <v>1074</v>
      </c>
      <c r="D1" t="s">
        <v>0</v>
      </c>
      <c r="E1" t="s">
        <v>1</v>
      </c>
      <c r="F1" t="s">
        <v>403</v>
      </c>
      <c r="G1" t="s">
        <v>2</v>
      </c>
      <c r="H1" t="s">
        <v>3</v>
      </c>
      <c r="I1" t="s">
        <v>4</v>
      </c>
      <c r="J1" t="s">
        <v>156</v>
      </c>
      <c r="K1" t="s">
        <v>7</v>
      </c>
      <c r="L1" t="s">
        <v>5</v>
      </c>
      <c r="M1" t="s">
        <v>1180</v>
      </c>
      <c r="N1" t="s">
        <v>1181</v>
      </c>
      <c r="O1" t="s">
        <v>1585</v>
      </c>
      <c r="P1" t="s">
        <v>169</v>
      </c>
      <c r="Q1" t="s">
        <v>1587</v>
      </c>
      <c r="R1" t="s">
        <v>172</v>
      </c>
      <c r="S1" t="s">
        <v>168</v>
      </c>
      <c r="T1" t="s">
        <v>170</v>
      </c>
      <c r="U1" t="s">
        <v>1253</v>
      </c>
      <c r="V1" t="s">
        <v>1586</v>
      </c>
      <c r="W1" t="s">
        <v>1585</v>
      </c>
      <c r="X1" t="s">
        <v>1050</v>
      </c>
      <c r="Y1" t="s">
        <v>67</v>
      </c>
      <c r="Z1" t="s">
        <v>76</v>
      </c>
      <c r="AA1" t="s">
        <v>173</v>
      </c>
      <c r="AB1" t="s">
        <v>1</v>
      </c>
      <c r="AC1" t="s">
        <v>174</v>
      </c>
      <c r="AD1" t="s">
        <v>2</v>
      </c>
      <c r="AE1" t="s">
        <v>175</v>
      </c>
      <c r="AF1" t="s">
        <v>3</v>
      </c>
      <c r="AG1" t="s">
        <v>155</v>
      </c>
      <c r="AH1" t="s">
        <v>4</v>
      </c>
      <c r="AI1" t="s">
        <v>5</v>
      </c>
      <c r="AJ1" t="s">
        <v>1180</v>
      </c>
      <c r="AK1" t="s">
        <v>1181</v>
      </c>
      <c r="AL1" t="s">
        <v>1073</v>
      </c>
      <c r="AM1" t="s">
        <v>1072</v>
      </c>
      <c r="AN1" t="s">
        <v>156</v>
      </c>
      <c r="AO1" t="s">
        <v>6</v>
      </c>
      <c r="AP1" t="s">
        <v>171</v>
      </c>
    </row>
    <row r="2" spans="1:42" x14ac:dyDescent="0.25">
      <c r="A2">
        <v>1879303540</v>
      </c>
      <c r="B2">
        <v>1</v>
      </c>
      <c r="C2" t="s">
        <v>8</v>
      </c>
      <c r="D2" t="s">
        <v>70</v>
      </c>
      <c r="E2">
        <v>2000</v>
      </c>
      <c r="H2">
        <v>1200</v>
      </c>
      <c r="I2" t="s">
        <v>10</v>
      </c>
      <c r="J2" t="s">
        <v>11</v>
      </c>
      <c r="K2" t="s">
        <v>157</v>
      </c>
      <c r="L2">
        <v>0</v>
      </c>
      <c r="M2">
        <v>10</v>
      </c>
      <c r="Q2" t="str">
        <f>CONCATENATE(T2,V2,W2,AP2," -- ",C2)</f>
        <v xml:space="preserve"> [1] = {["ID"] = 1879303540; }; -- Deeds of Ered Luin</v>
      </c>
      <c r="R2" s="1" t="str">
        <f>CONCATENATE(T2,U2,X2,Z2,AB2,AD2,AF2,AH2,AI2,AJ2,AK2,AL2,AM2,AN2,AO2,AP2)</f>
        <v xml:space="preserve"> [1] = {["ID"] = 1879303540; ["SAVE_INDEX"] =  1; ["TYPE"] = 7; ["VXP"] = 2000; ["LP"] =  0; ["REP"] = 1200; ["FACTION"] = 2; ["TIER"] = 0; ["MIN_LVL"] = "10"; ["NAME"] = { ["EN"] = "Deeds of Ered Luin"; }; ["LORE"] = { ["EN"] = "There is much to do while travelling through the lands of Ered Luin."; }; ["SUMMARY"] = { ["EN"] = "Complete 2 meta deeds and 1 quest deed"; }; };</v>
      </c>
      <c r="S2">
        <f>ROW()-1</f>
        <v>1</v>
      </c>
      <c r="T2" t="str">
        <f t="shared" ref="T2" si="0">CONCATENATE(REPT(" ",2-LEN(S2)),"[",S2,"] = {")</f>
        <v xml:space="preserve"> [1] = {</v>
      </c>
      <c r="U2" t="str">
        <f>IF(LEN(A2)&gt;0,CONCATENATE("[""ID""] = ",A2,"; "),"                     ")</f>
        <v xml:space="preserve">["ID"] = 1879303540; </v>
      </c>
      <c r="V2" t="str">
        <f>IF(LEN(A2)&gt;0,CONCATENATE("[""ID""] = ",A2,"; "),"")</f>
        <v xml:space="preserve">["ID"] = 1879303540; </v>
      </c>
      <c r="W2" t="str">
        <f>IF(LEN(O2)&gt;0,CONCATENATE("[""CAT_ID""] = ",O2,"; "),"")</f>
        <v/>
      </c>
      <c r="X2" s="1" t="str">
        <f>IF(LEN(B2)&gt;0,CONCATENATE("[""SAVE_INDEX""] = ",REPT(" ",2-LEN(B2)),B2,"; "),"")</f>
        <v xml:space="preserve">["SAVE_INDEX"] =  1; </v>
      </c>
      <c r="Y2">
        <f>VLOOKUP(D2,Type!A$2:B$14,2,FALSE)</f>
        <v>7</v>
      </c>
      <c r="Z2" t="str">
        <f t="shared" ref="Z2" si="1">CONCATENATE("[""TYPE""] = ",Y2,"; ")</f>
        <v xml:space="preserve">["TYPE"] = 7; </v>
      </c>
      <c r="AA2" t="str">
        <f t="shared" ref="AA2" si="2">TEXT(E2,0)</f>
        <v>2000</v>
      </c>
      <c r="AB2" t="str">
        <f>CONCATENATE("[""VXP""] = ",REPT(" ",4-LEN(AA2)),TEXT(AA2,"0"),"; ")</f>
        <v xml:space="preserve">["VXP"] = 2000; </v>
      </c>
      <c r="AC2" t="str">
        <f t="shared" ref="AC2" si="3">TEXT(G2,0)</f>
        <v>0</v>
      </c>
      <c r="AD2" t="str">
        <f>CONCATENATE("[""LP""] = ",REPT(" ",2-LEN(AC2)),TEXT(AC2,"0"),"; ")</f>
        <v xml:space="preserve">["LP"] =  0; </v>
      </c>
      <c r="AE2" t="str">
        <f t="shared" ref="AE2" si="4">TEXT(H2,0)</f>
        <v>1200</v>
      </c>
      <c r="AF2" t="str">
        <f>CONCATENATE("[""REP""] = ",REPT(" ",4-LEN(AE2)),TEXT(AE2,"0"),"; ")</f>
        <v xml:space="preserve">["REP"] = 1200; </v>
      </c>
      <c r="AG2">
        <f>VLOOKUP(I2,Faction!A$2:B$84,2,FALSE)</f>
        <v>2</v>
      </c>
      <c r="AH2" t="str">
        <f t="shared" ref="AH2" si="5">CONCATENATE("[""FACTION""] = ",TEXT(AG2,"0"),"; ")</f>
        <v xml:space="preserve">["FACTION"] = 2; </v>
      </c>
      <c r="AI2" t="str">
        <f t="shared" ref="AI2" si="6">CONCATENATE("[""TIER""] = ",TEXT(L2,"0"),"; ")</f>
        <v xml:space="preserve">["TIER"] = 0; </v>
      </c>
      <c r="AJ2" t="str">
        <f>IF(LEN(M2)&gt;0,CONCATENATE("[""MIN_LVL""] = ",REPT(" ",2-LEN(M2)),"""",M2,"""; "),"                    ")</f>
        <v xml:space="preserve">["MIN_LVL"] = "10"; </v>
      </c>
      <c r="AK2" t="str">
        <f>IF(LEN(N2)&gt;0,CONCATENATE("[""MIN_LVL""] = ",REPT(" ",3-LEN(N2)),"""",N2,"""; "),"")</f>
        <v/>
      </c>
      <c r="AL2" t="str">
        <f>CONCATENATE("[""NAME""] = { [""EN""] = """,C2,"""; }; ")</f>
        <v xml:space="preserve">["NAME"] = { ["EN"] = "Deeds of Ered Luin"; }; </v>
      </c>
      <c r="AM2" t="str">
        <f>CONCATENATE("[""LORE""] = { [""EN""] = """,K2,"""; }; ")</f>
        <v xml:space="preserve">["LORE"] = { ["EN"] = "There is much to do while travelling through the lands of Ered Luin."; }; </v>
      </c>
      <c r="AN2" t="str">
        <f t="shared" ref="AN2" si="7">CONCATENATE("[""SUMMARY""] = { [""EN""] = """,J2,"""; }; ")</f>
        <v xml:space="preserve">["SUMMARY"] = { ["EN"] = "Complete 2 meta deeds and 1 quest deed"; }; </v>
      </c>
      <c r="AO2" t="str">
        <f>IF(LEN(F2)&gt;0,CONCATENATE("[""TITLE""] = { [""EN""] = """,F2,"""; }; "),"")</f>
        <v/>
      </c>
      <c r="AP2" t="str">
        <f>CONCATENATE("};")</f>
        <v>};</v>
      </c>
    </row>
    <row r="3" spans="1:42" x14ac:dyDescent="0.25">
      <c r="A3">
        <v>1879303325</v>
      </c>
      <c r="B3">
        <v>2</v>
      </c>
      <c r="C3" t="s">
        <v>12</v>
      </c>
      <c r="D3" t="s">
        <v>17</v>
      </c>
      <c r="E3">
        <v>2000</v>
      </c>
      <c r="H3">
        <v>900</v>
      </c>
      <c r="I3" t="s">
        <v>10</v>
      </c>
      <c r="J3" t="s">
        <v>13</v>
      </c>
      <c r="K3" t="s">
        <v>158</v>
      </c>
      <c r="L3">
        <v>1</v>
      </c>
      <c r="M3">
        <v>6</v>
      </c>
      <c r="Q3" t="str">
        <f t="shared" ref="Q3:Q28" si="8">CONCATENATE(T3,V3,W3,AP3," -- ",C3)</f>
        <v xml:space="preserve"> [2] = {["ID"] = 1879303325; }; -- Explorer of Ered Luin</v>
      </c>
      <c r="R3" s="1" t="str">
        <f t="shared" ref="R3:R28" si="9">CONCATENATE(T3,U3,X3,Z3,AB3,AD3,AF3,AH3,AI3,AJ3,AK3,AL3,AM3,AN3,AO3,AP3)</f>
        <v xml:space="preserve"> [2] = {["ID"] = 1879303325; ["SAVE_INDEX"] =  2; ["TYPE"] = 3; ["VXP"] = 2000; ["LP"] =  0; ["REP"] =  900; ["FACTION"] = 2; ["TIER"] = 1; ["MIN_LVL"] =  "6"; ["NAME"] = { ["EN"] = "Explorer of Ered Luin"; }; ["LORE"] = { ["EN"] = "Explore the settlements held by the Dwarves, the old places left behind by the Elves, and the strongholds of the Dourhand brigands."; }; ["SUMMARY"] = { ["EN"] = "Complete 4 explorer deeds"; }; };</v>
      </c>
      <c r="S3">
        <f t="shared" ref="S3:S28" si="10">ROW()-1</f>
        <v>2</v>
      </c>
      <c r="T3" t="str">
        <f t="shared" ref="T3:T28" si="11">CONCATENATE(REPT(" ",2-LEN(S3)),"[",S3,"] = {")</f>
        <v xml:space="preserve"> [2] = {</v>
      </c>
      <c r="U3" t="str">
        <f t="shared" ref="U3:U28" si="12">IF(LEN(A3)&gt;0,CONCATENATE("[""ID""] = ",A3,"; "),"                     ")</f>
        <v xml:space="preserve">["ID"] = 1879303325; </v>
      </c>
      <c r="V3" t="str">
        <f t="shared" ref="V3:V28" si="13">IF(LEN(A3)&gt;0,CONCATENATE("[""ID""] = ",A3,"; "),"")</f>
        <v xml:space="preserve">["ID"] = 1879303325; </v>
      </c>
      <c r="W3" t="str">
        <f t="shared" ref="W3:W28" si="14">IF(LEN(O3)&gt;0,CONCATENATE("[""CAT_ID""] = ",O3,"; "),"")</f>
        <v/>
      </c>
      <c r="X3" s="1" t="str">
        <f t="shared" ref="X3:X28" si="15">IF(LEN(B3)&gt;0,CONCATENATE("[""SAVE_INDEX""] = ",REPT(" ",2-LEN(B3)),B3,"; "),"")</f>
        <v xml:space="preserve">["SAVE_INDEX"] =  2; </v>
      </c>
      <c r="Y3">
        <f>VLOOKUP(D3,Type!A$2:B$14,2,FALSE)</f>
        <v>3</v>
      </c>
      <c r="Z3" t="str">
        <f t="shared" ref="Z3:Z28" si="16">CONCATENATE("[""TYPE""] = ",Y3,"; ")</f>
        <v xml:space="preserve">["TYPE"] = 3; </v>
      </c>
      <c r="AA3" t="str">
        <f t="shared" ref="AA3:AA28" si="17">TEXT(E3,0)</f>
        <v>2000</v>
      </c>
      <c r="AB3" t="str">
        <f t="shared" ref="AB3:AB28" si="18">CONCATENATE("[""VXP""] = ",REPT(" ",4-LEN(AA3)),TEXT(AA3,"0"),"; ")</f>
        <v xml:space="preserve">["VXP"] = 2000; </v>
      </c>
      <c r="AC3" t="str">
        <f t="shared" ref="AC3:AC28" si="19">TEXT(G3,0)</f>
        <v>0</v>
      </c>
      <c r="AD3" t="str">
        <f t="shared" ref="AD3:AD28" si="20">CONCATENATE("[""LP""] = ",REPT(" ",2-LEN(AC3)),TEXT(AC3,"0"),"; ")</f>
        <v xml:space="preserve">["LP"] =  0; </v>
      </c>
      <c r="AE3" t="str">
        <f t="shared" ref="AE3:AE28" si="21">TEXT(H3,0)</f>
        <v>900</v>
      </c>
      <c r="AF3" t="str">
        <f t="shared" ref="AF3:AF28" si="22">CONCATENATE("[""REP""] = ",REPT(" ",4-LEN(AE3)),TEXT(AE3,"0"),"; ")</f>
        <v xml:space="preserve">["REP"] =  900; </v>
      </c>
      <c r="AG3">
        <f>VLOOKUP(I3,Faction!A$2:B$84,2,FALSE)</f>
        <v>2</v>
      </c>
      <c r="AH3" t="str">
        <f t="shared" ref="AH3:AH28" si="23">CONCATENATE("[""FACTION""] = ",TEXT(AG3,"0"),"; ")</f>
        <v xml:space="preserve">["FACTION"] = 2; </v>
      </c>
      <c r="AI3" t="str">
        <f t="shared" ref="AI3:AI28" si="24">CONCATENATE("[""TIER""] = ",TEXT(L3,"0"),"; ")</f>
        <v xml:space="preserve">["TIER"] = 1; </v>
      </c>
      <c r="AJ3" t="str">
        <f t="shared" ref="AJ3:AJ28" si="25">IF(LEN(M3)&gt;0,CONCATENATE("[""MIN_LVL""] = ",REPT(" ",2-LEN(M3)),"""",M3,"""; "),"                    ")</f>
        <v xml:space="preserve">["MIN_LVL"] =  "6"; </v>
      </c>
      <c r="AK3" t="str">
        <f t="shared" ref="AK3:AK28" si="26">IF(LEN(N3)&gt;0,CONCATENATE("[""MIN_LVL""] = ",REPT(" ",3-LEN(N3)),"""",N3,"""; "),"")</f>
        <v/>
      </c>
      <c r="AL3" t="str">
        <f t="shared" ref="AL3:AL28" si="27">CONCATENATE("[""NAME""] = { [""EN""] = """,C3,"""; }; ")</f>
        <v xml:space="preserve">["NAME"] = { ["EN"] = "Explorer of Ered Luin"; }; </v>
      </c>
      <c r="AM3" t="str">
        <f t="shared" ref="AM3:AM28" si="28">CONCATENATE("[""LORE""] = { [""EN""] = """,K3,"""; }; ")</f>
        <v xml:space="preserve">["LORE"] = { ["EN"] = "Explore the settlements held by the Dwarves, the old places left behind by the Elves, and the strongholds of the Dourhand brigands."; }; </v>
      </c>
      <c r="AN3" t="str">
        <f t="shared" ref="AN3:AN28" si="29">CONCATENATE("[""SUMMARY""] = { [""EN""] = """,J3,"""; }; ")</f>
        <v xml:space="preserve">["SUMMARY"] = { ["EN"] = "Complete 4 explorer deeds"; }; </v>
      </c>
      <c r="AO3" t="str">
        <f t="shared" ref="AO3:AO28" si="30">IF(LEN(F3)&gt;0,CONCATENATE("[""TITLE""] = { [""EN""] = """,F3,"""; }; "),"")</f>
        <v/>
      </c>
      <c r="AP3" t="str">
        <f t="shared" ref="AP3:AP28" si="31">CONCATENATE("};")</f>
        <v>};</v>
      </c>
    </row>
    <row r="4" spans="1:42" x14ac:dyDescent="0.25">
      <c r="A4">
        <v>1879071656</v>
      </c>
      <c r="B4">
        <v>6</v>
      </c>
      <c r="C4" t="s">
        <v>23</v>
      </c>
      <c r="D4" t="s">
        <v>17</v>
      </c>
      <c r="E4">
        <v>2000</v>
      </c>
      <c r="G4">
        <v>5</v>
      </c>
      <c r="H4">
        <v>500</v>
      </c>
      <c r="I4" t="s">
        <v>10</v>
      </c>
      <c r="J4" t="s">
        <v>24</v>
      </c>
      <c r="K4" t="s">
        <v>1089</v>
      </c>
      <c r="L4">
        <v>2</v>
      </c>
      <c r="Q4" t="str">
        <f t="shared" si="8"/>
        <v xml:space="preserve"> [3] = {["ID"] = 1879071656; }; -- Scouting the Dourhands</v>
      </c>
      <c r="R4" s="1" t="str">
        <f t="shared" si="9"/>
        <v xml:space="preserve"> [3] = {["ID"] = 1879071656; ["SAVE_INDEX"] =  6; ["TYPE"] = 3; ["VXP"] = 2000; ["LP"] =  5; ["REP"] =  500; ["FACTION"] = 2; ["TIER"] = 2;                     ["NAME"] = { ["EN"] = "Scouting the Dourhands"; }; ["LORE"] = { ["EN"] = "Search out the strongholds of the Dourhand brigands."; }; ["SUMMARY"] = { ["EN"] = "Find the Dourhand camps in Ered Luin"; }; };</v>
      </c>
      <c r="S4">
        <f t="shared" si="10"/>
        <v>3</v>
      </c>
      <c r="T4" t="str">
        <f t="shared" si="11"/>
        <v xml:space="preserve"> [3] = {</v>
      </c>
      <c r="U4" t="str">
        <f t="shared" si="12"/>
        <v xml:space="preserve">["ID"] = 1879071656; </v>
      </c>
      <c r="V4" t="str">
        <f t="shared" si="13"/>
        <v xml:space="preserve">["ID"] = 1879071656; </v>
      </c>
      <c r="W4" t="str">
        <f t="shared" si="14"/>
        <v/>
      </c>
      <c r="X4" s="1" t="str">
        <f t="shared" si="15"/>
        <v xml:space="preserve">["SAVE_INDEX"] =  6; </v>
      </c>
      <c r="Y4">
        <f>VLOOKUP(D4,Type!A$2:B$14,2,FALSE)</f>
        <v>3</v>
      </c>
      <c r="Z4" t="str">
        <f t="shared" si="16"/>
        <v xml:space="preserve">["TYPE"] = 3; </v>
      </c>
      <c r="AA4" t="str">
        <f t="shared" si="17"/>
        <v>2000</v>
      </c>
      <c r="AB4" t="str">
        <f t="shared" si="18"/>
        <v xml:space="preserve">["VXP"] = 2000; </v>
      </c>
      <c r="AC4" t="str">
        <f t="shared" si="19"/>
        <v>5</v>
      </c>
      <c r="AD4" t="str">
        <f t="shared" si="20"/>
        <v xml:space="preserve">["LP"] =  5; </v>
      </c>
      <c r="AE4" t="str">
        <f t="shared" si="21"/>
        <v>500</v>
      </c>
      <c r="AF4" t="str">
        <f t="shared" si="22"/>
        <v xml:space="preserve">["REP"] =  500; </v>
      </c>
      <c r="AG4">
        <f>VLOOKUP(I4,Faction!A$2:B$84,2,FALSE)</f>
        <v>2</v>
      </c>
      <c r="AH4" t="str">
        <f t="shared" si="23"/>
        <v xml:space="preserve">["FACTION"] = 2; </v>
      </c>
      <c r="AI4" t="str">
        <f t="shared" si="24"/>
        <v xml:space="preserve">["TIER"] = 2; </v>
      </c>
      <c r="AJ4" t="str">
        <f t="shared" si="25"/>
        <v xml:space="preserve">                    </v>
      </c>
      <c r="AK4" t="str">
        <f t="shared" si="26"/>
        <v/>
      </c>
      <c r="AL4" t="str">
        <f t="shared" si="27"/>
        <v xml:space="preserve">["NAME"] = { ["EN"] = "Scouting the Dourhands"; }; </v>
      </c>
      <c r="AM4" t="str">
        <f t="shared" si="28"/>
        <v xml:space="preserve">["LORE"] = { ["EN"] = "Search out the strongholds of the Dourhand brigands."; }; </v>
      </c>
      <c r="AN4" t="str">
        <f t="shared" si="29"/>
        <v xml:space="preserve">["SUMMARY"] = { ["EN"] = "Find the Dourhand camps in Ered Luin"; }; </v>
      </c>
      <c r="AO4" t="str">
        <f t="shared" si="30"/>
        <v/>
      </c>
      <c r="AP4" t="str">
        <f t="shared" si="31"/>
        <v>};</v>
      </c>
    </row>
    <row r="5" spans="1:42" x14ac:dyDescent="0.25">
      <c r="A5">
        <v>1879071657</v>
      </c>
      <c r="B5">
        <v>4</v>
      </c>
      <c r="C5" t="s">
        <v>19</v>
      </c>
      <c r="D5" t="s">
        <v>17</v>
      </c>
      <c r="E5">
        <v>2000</v>
      </c>
      <c r="G5">
        <v>5</v>
      </c>
      <c r="H5">
        <v>500</v>
      </c>
      <c r="I5" t="s">
        <v>10</v>
      </c>
      <c r="J5" t="s">
        <v>20</v>
      </c>
      <c r="K5" t="s">
        <v>161</v>
      </c>
      <c r="L5">
        <v>2</v>
      </c>
      <c r="Q5" t="str">
        <f t="shared" si="8"/>
        <v xml:space="preserve"> [4] = {["ID"] = 1879071657; }; -- Places of the Dwarves</v>
      </c>
      <c r="R5" s="1" t="str">
        <f t="shared" si="9"/>
        <v xml:space="preserve"> [4] = {["ID"] = 1879071657; ["SAVE_INDEX"] =  4; ["TYPE"] = 3; ["VXP"] = 2000; ["LP"] =  5; ["REP"] =  500; ["FACTION"] = 2; ["TIER"] = 2;                     ["NAME"] = { ["EN"] = "Places of the Dwarves"; }; ["LORE"] = { ["EN"] = "Explore the places and settlements held by the Dwarves of the Blue Mountains."; }; ["SUMMARY"] = { ["EN"] = "Find 5 dwarvish points of interest in Ered Luin"; }; };</v>
      </c>
      <c r="S5">
        <f t="shared" si="10"/>
        <v>4</v>
      </c>
      <c r="T5" t="str">
        <f t="shared" si="11"/>
        <v xml:space="preserve"> [4] = {</v>
      </c>
      <c r="U5" t="str">
        <f t="shared" si="12"/>
        <v xml:space="preserve">["ID"] = 1879071657; </v>
      </c>
      <c r="V5" t="str">
        <f t="shared" si="13"/>
        <v xml:space="preserve">["ID"] = 1879071657; </v>
      </c>
      <c r="W5" t="str">
        <f t="shared" si="14"/>
        <v/>
      </c>
      <c r="X5" s="1" t="str">
        <f t="shared" si="15"/>
        <v xml:space="preserve">["SAVE_INDEX"] =  4; </v>
      </c>
      <c r="Y5">
        <f>VLOOKUP(D5,Type!A$2:B$14,2,FALSE)</f>
        <v>3</v>
      </c>
      <c r="Z5" t="str">
        <f t="shared" si="16"/>
        <v xml:space="preserve">["TYPE"] = 3; </v>
      </c>
      <c r="AA5" t="str">
        <f t="shared" si="17"/>
        <v>2000</v>
      </c>
      <c r="AB5" t="str">
        <f t="shared" si="18"/>
        <v xml:space="preserve">["VXP"] = 2000; </v>
      </c>
      <c r="AC5" t="str">
        <f t="shared" si="19"/>
        <v>5</v>
      </c>
      <c r="AD5" t="str">
        <f t="shared" si="20"/>
        <v xml:space="preserve">["LP"] =  5; </v>
      </c>
      <c r="AE5" t="str">
        <f t="shared" si="21"/>
        <v>500</v>
      </c>
      <c r="AF5" t="str">
        <f t="shared" si="22"/>
        <v xml:space="preserve">["REP"] =  500; </v>
      </c>
      <c r="AG5">
        <f>VLOOKUP(I5,Faction!A$2:B$84,2,FALSE)</f>
        <v>2</v>
      </c>
      <c r="AH5" t="str">
        <f t="shared" si="23"/>
        <v xml:space="preserve">["FACTION"] = 2; </v>
      </c>
      <c r="AI5" t="str">
        <f t="shared" si="24"/>
        <v xml:space="preserve">["TIER"] = 2; </v>
      </c>
      <c r="AJ5" t="str">
        <f t="shared" si="25"/>
        <v xml:space="preserve">                    </v>
      </c>
      <c r="AK5" t="str">
        <f t="shared" si="26"/>
        <v/>
      </c>
      <c r="AL5" t="str">
        <f t="shared" si="27"/>
        <v xml:space="preserve">["NAME"] = { ["EN"] = "Places of the Dwarves"; }; </v>
      </c>
      <c r="AM5" t="str">
        <f t="shared" si="28"/>
        <v xml:space="preserve">["LORE"] = { ["EN"] = "Explore the places and settlements held by the Dwarves of the Blue Mountains."; }; </v>
      </c>
      <c r="AN5" t="str">
        <f t="shared" si="29"/>
        <v xml:space="preserve">["SUMMARY"] = { ["EN"] = "Find 5 dwarvish points of interest in Ered Luin"; }; </v>
      </c>
      <c r="AO5" t="str">
        <f t="shared" si="30"/>
        <v/>
      </c>
      <c r="AP5" t="str">
        <f t="shared" si="31"/>
        <v>};</v>
      </c>
    </row>
    <row r="6" spans="1:42" x14ac:dyDescent="0.25">
      <c r="A6">
        <v>1879071658</v>
      </c>
      <c r="B6">
        <v>3</v>
      </c>
      <c r="C6" t="s">
        <v>16</v>
      </c>
      <c r="D6" t="s">
        <v>17</v>
      </c>
      <c r="E6">
        <v>2000</v>
      </c>
      <c r="G6">
        <v>5</v>
      </c>
      <c r="H6">
        <v>500</v>
      </c>
      <c r="I6" t="s">
        <v>10</v>
      </c>
      <c r="J6" t="s">
        <v>18</v>
      </c>
      <c r="K6" t="s">
        <v>160</v>
      </c>
      <c r="L6">
        <v>2</v>
      </c>
      <c r="Q6" t="str">
        <f t="shared" si="8"/>
        <v xml:space="preserve"> [5] = {["ID"] = 1879071658; }; -- Elf-ruins Exploration</v>
      </c>
      <c r="R6" s="1" t="str">
        <f t="shared" si="9"/>
        <v xml:space="preserve"> [5] = {["ID"] = 1879071658; ["SAVE_INDEX"] =  3; ["TYPE"] = 3; ["VXP"] = 2000; ["LP"] =  5; ["REP"] =  500; ["FACTION"] = 2; ["TIER"] = 2;                     ["NAME"] = { ["EN"] = "Elf-ruins Exploration"; }; ["LORE"] = { ["EN"] = "Explore the old places left behind by the Elves as they abandoned Edhelion and moved further south to Duillond."; }; ["SUMMARY"] = { ["EN"] = "Find 5 Elvish ruins in Ered Luin"; }; };</v>
      </c>
      <c r="S6">
        <f t="shared" si="10"/>
        <v>5</v>
      </c>
      <c r="T6" t="str">
        <f t="shared" si="11"/>
        <v xml:space="preserve"> [5] = {</v>
      </c>
      <c r="U6" t="str">
        <f t="shared" si="12"/>
        <v xml:space="preserve">["ID"] = 1879071658; </v>
      </c>
      <c r="V6" t="str">
        <f t="shared" si="13"/>
        <v xml:space="preserve">["ID"] = 1879071658; </v>
      </c>
      <c r="W6" t="str">
        <f t="shared" si="14"/>
        <v/>
      </c>
      <c r="X6" s="1" t="str">
        <f t="shared" si="15"/>
        <v xml:space="preserve">["SAVE_INDEX"] =  3; </v>
      </c>
      <c r="Y6">
        <f>VLOOKUP(D6,Type!A$2:B$14,2,FALSE)</f>
        <v>3</v>
      </c>
      <c r="Z6" t="str">
        <f t="shared" si="16"/>
        <v xml:space="preserve">["TYPE"] = 3; </v>
      </c>
      <c r="AA6" t="str">
        <f t="shared" si="17"/>
        <v>2000</v>
      </c>
      <c r="AB6" t="str">
        <f t="shared" si="18"/>
        <v xml:space="preserve">["VXP"] = 2000; </v>
      </c>
      <c r="AC6" t="str">
        <f t="shared" si="19"/>
        <v>5</v>
      </c>
      <c r="AD6" t="str">
        <f t="shared" si="20"/>
        <v xml:space="preserve">["LP"] =  5; </v>
      </c>
      <c r="AE6" t="str">
        <f t="shared" si="21"/>
        <v>500</v>
      </c>
      <c r="AF6" t="str">
        <f t="shared" si="22"/>
        <v xml:space="preserve">["REP"] =  500; </v>
      </c>
      <c r="AG6">
        <f>VLOOKUP(I6,Faction!A$2:B$84,2,FALSE)</f>
        <v>2</v>
      </c>
      <c r="AH6" t="str">
        <f t="shared" si="23"/>
        <v xml:space="preserve">["FACTION"] = 2; </v>
      </c>
      <c r="AI6" t="str">
        <f t="shared" si="24"/>
        <v xml:space="preserve">["TIER"] = 2; </v>
      </c>
      <c r="AJ6" t="str">
        <f t="shared" si="25"/>
        <v xml:space="preserve">                    </v>
      </c>
      <c r="AK6" t="str">
        <f t="shared" si="26"/>
        <v/>
      </c>
      <c r="AL6" t="str">
        <f t="shared" si="27"/>
        <v xml:space="preserve">["NAME"] = { ["EN"] = "Elf-ruins Exploration"; }; </v>
      </c>
      <c r="AM6" t="str">
        <f t="shared" si="28"/>
        <v xml:space="preserve">["LORE"] = { ["EN"] = "Explore the old places left behind by the Elves as they abandoned Edhelion and moved further south to Duillond."; }; </v>
      </c>
      <c r="AN6" t="str">
        <f t="shared" si="29"/>
        <v xml:space="preserve">["SUMMARY"] = { ["EN"] = "Find 5 Elvish ruins in Ered Luin"; }; </v>
      </c>
      <c r="AO6" t="str">
        <f t="shared" si="30"/>
        <v/>
      </c>
      <c r="AP6" t="str">
        <f t="shared" si="31"/>
        <v>};</v>
      </c>
    </row>
    <row r="7" spans="1:42" x14ac:dyDescent="0.25">
      <c r="A7">
        <v>1879071659</v>
      </c>
      <c r="B7">
        <v>5</v>
      </c>
      <c r="C7" t="s">
        <v>21</v>
      </c>
      <c r="D7" t="s">
        <v>17</v>
      </c>
      <c r="E7">
        <v>2000</v>
      </c>
      <c r="G7">
        <v>5</v>
      </c>
      <c r="H7">
        <v>500</v>
      </c>
      <c r="I7" t="s">
        <v>10</v>
      </c>
      <c r="J7" t="s">
        <v>22</v>
      </c>
      <c r="K7" t="s">
        <v>162</v>
      </c>
      <c r="L7">
        <v>2</v>
      </c>
      <c r="Q7" t="str">
        <f t="shared" si="8"/>
        <v xml:space="preserve"> [6] = {["ID"] = 1879071659; }; -- Rath Teraig Exploration</v>
      </c>
      <c r="R7" s="1" t="str">
        <f t="shared" si="9"/>
        <v xml:space="preserve"> [6] = {["ID"] = 1879071659; ["SAVE_INDEX"] =  5; ["TYPE"] = 3; ["VXP"] = 2000; ["LP"] =  5; ["REP"] =  500; ["FACTION"] = 2; ["TIER"] = 2;                     ["NAME"] = { ["EN"] = "Rath Teraig Exploration"; }; ["LORE"] = { ["EN"] = "Explore the dark valley of Rath Teraig."; }; ["SUMMARY"] = { ["EN"] = "Find points of interest in Rath Teraig"; }; };</v>
      </c>
      <c r="S7">
        <f t="shared" si="10"/>
        <v>6</v>
      </c>
      <c r="T7" t="str">
        <f t="shared" si="11"/>
        <v xml:space="preserve"> [6] = {</v>
      </c>
      <c r="U7" t="str">
        <f t="shared" si="12"/>
        <v xml:space="preserve">["ID"] = 1879071659; </v>
      </c>
      <c r="V7" t="str">
        <f t="shared" si="13"/>
        <v xml:space="preserve">["ID"] = 1879071659; </v>
      </c>
      <c r="W7" t="str">
        <f t="shared" si="14"/>
        <v/>
      </c>
      <c r="X7" s="1" t="str">
        <f t="shared" si="15"/>
        <v xml:space="preserve">["SAVE_INDEX"] =  5; </v>
      </c>
      <c r="Y7">
        <f>VLOOKUP(D7,Type!A$2:B$14,2,FALSE)</f>
        <v>3</v>
      </c>
      <c r="Z7" t="str">
        <f t="shared" si="16"/>
        <v xml:space="preserve">["TYPE"] = 3; </v>
      </c>
      <c r="AA7" t="str">
        <f t="shared" si="17"/>
        <v>2000</v>
      </c>
      <c r="AB7" t="str">
        <f t="shared" si="18"/>
        <v xml:space="preserve">["VXP"] = 2000; </v>
      </c>
      <c r="AC7" t="str">
        <f t="shared" si="19"/>
        <v>5</v>
      </c>
      <c r="AD7" t="str">
        <f t="shared" si="20"/>
        <v xml:space="preserve">["LP"] =  5; </v>
      </c>
      <c r="AE7" t="str">
        <f t="shared" si="21"/>
        <v>500</v>
      </c>
      <c r="AF7" t="str">
        <f t="shared" si="22"/>
        <v xml:space="preserve">["REP"] =  500; </v>
      </c>
      <c r="AG7">
        <f>VLOOKUP(I7,Faction!A$2:B$84,2,FALSE)</f>
        <v>2</v>
      </c>
      <c r="AH7" t="str">
        <f t="shared" si="23"/>
        <v xml:space="preserve">["FACTION"] = 2; </v>
      </c>
      <c r="AI7" t="str">
        <f t="shared" si="24"/>
        <v xml:space="preserve">["TIER"] = 2; </v>
      </c>
      <c r="AJ7" t="str">
        <f t="shared" si="25"/>
        <v xml:space="preserve">                    </v>
      </c>
      <c r="AK7" t="str">
        <f t="shared" si="26"/>
        <v/>
      </c>
      <c r="AL7" t="str">
        <f t="shared" si="27"/>
        <v xml:space="preserve">["NAME"] = { ["EN"] = "Rath Teraig Exploration"; }; </v>
      </c>
      <c r="AM7" t="str">
        <f t="shared" si="28"/>
        <v xml:space="preserve">["LORE"] = { ["EN"] = "Explore the dark valley of Rath Teraig."; }; </v>
      </c>
      <c r="AN7" t="str">
        <f t="shared" si="29"/>
        <v xml:space="preserve">["SUMMARY"] = { ["EN"] = "Find points of interest in Rath Teraig"; }; </v>
      </c>
      <c r="AO7" t="str">
        <f t="shared" si="30"/>
        <v/>
      </c>
      <c r="AP7" t="str">
        <f t="shared" si="31"/>
        <v>};</v>
      </c>
    </row>
    <row r="8" spans="1:42" x14ac:dyDescent="0.25">
      <c r="A8">
        <v>1879071688</v>
      </c>
      <c r="B8">
        <v>7</v>
      </c>
      <c r="C8" t="s">
        <v>30</v>
      </c>
      <c r="D8" t="s">
        <v>70</v>
      </c>
      <c r="E8">
        <v>4000</v>
      </c>
      <c r="G8">
        <v>15</v>
      </c>
      <c r="H8">
        <v>700</v>
      </c>
      <c r="I8" t="s">
        <v>10</v>
      </c>
      <c r="J8" t="s">
        <v>31</v>
      </c>
      <c r="K8" t="s">
        <v>1090</v>
      </c>
      <c r="L8">
        <v>1</v>
      </c>
      <c r="Q8" t="str">
        <f t="shared" si="8"/>
        <v xml:space="preserve"> [7] = {["ID"] = 1879071688; }; -- Hero of Ered Luin</v>
      </c>
      <c r="R8" s="1" t="str">
        <f t="shared" si="9"/>
        <v xml:space="preserve"> [7] = {["ID"] = 1879071688; ["SAVE_INDEX"] =  7; ["TYPE"] = 7; ["VXP"] = 4000; ["LP"] = 15; ["REP"] =  700; ["FACTION"] = 2; ["TIER"] = 1;                     ["NAME"] = { ["EN"] = "Hero of Ered Luin"; }; ["LORE"] = { ["EN"] = "Complete 30 Ered Luin quests."; }; ["SUMMARY"] = { ["EN"] = "Complete 30 quests in Ered Luin"; }; };</v>
      </c>
      <c r="S8">
        <f t="shared" si="10"/>
        <v>7</v>
      </c>
      <c r="T8" t="str">
        <f t="shared" si="11"/>
        <v xml:space="preserve"> [7] = {</v>
      </c>
      <c r="U8" t="str">
        <f t="shared" si="12"/>
        <v xml:space="preserve">["ID"] = 1879071688; </v>
      </c>
      <c r="V8" t="str">
        <f t="shared" si="13"/>
        <v xml:space="preserve">["ID"] = 1879071688; </v>
      </c>
      <c r="W8" t="str">
        <f t="shared" si="14"/>
        <v/>
      </c>
      <c r="X8" s="1" t="str">
        <f t="shared" si="15"/>
        <v xml:space="preserve">["SAVE_INDEX"] =  7; </v>
      </c>
      <c r="Y8">
        <f>VLOOKUP(D8,Type!A$2:B$14,2,FALSE)</f>
        <v>7</v>
      </c>
      <c r="Z8" t="str">
        <f t="shared" si="16"/>
        <v xml:space="preserve">["TYPE"] = 7; </v>
      </c>
      <c r="AA8" t="str">
        <f t="shared" si="17"/>
        <v>4000</v>
      </c>
      <c r="AB8" t="str">
        <f t="shared" si="18"/>
        <v xml:space="preserve">["VXP"] = 4000; </v>
      </c>
      <c r="AC8" t="str">
        <f t="shared" si="19"/>
        <v>15</v>
      </c>
      <c r="AD8" t="str">
        <f t="shared" si="20"/>
        <v xml:space="preserve">["LP"] = 15; </v>
      </c>
      <c r="AE8" t="str">
        <f t="shared" si="21"/>
        <v>700</v>
      </c>
      <c r="AF8" t="str">
        <f t="shared" si="22"/>
        <v xml:space="preserve">["REP"] =  700; </v>
      </c>
      <c r="AG8">
        <f>VLOOKUP(I8,Faction!A$2:B$84,2,FALSE)</f>
        <v>2</v>
      </c>
      <c r="AH8" t="str">
        <f t="shared" si="23"/>
        <v xml:space="preserve">["FACTION"] = 2; </v>
      </c>
      <c r="AI8" t="str">
        <f t="shared" si="24"/>
        <v xml:space="preserve">["TIER"] = 1; </v>
      </c>
      <c r="AJ8" t="str">
        <f t="shared" si="25"/>
        <v xml:space="preserve">                    </v>
      </c>
      <c r="AK8" t="str">
        <f t="shared" si="26"/>
        <v/>
      </c>
      <c r="AL8" t="str">
        <f t="shared" si="27"/>
        <v xml:space="preserve">["NAME"] = { ["EN"] = "Hero of Ered Luin"; }; </v>
      </c>
      <c r="AM8" t="str">
        <f t="shared" si="28"/>
        <v xml:space="preserve">["LORE"] = { ["EN"] = "Complete 30 Ered Luin quests."; }; </v>
      </c>
      <c r="AN8" t="str">
        <f t="shared" si="29"/>
        <v xml:space="preserve">["SUMMARY"] = { ["EN"] = "Complete 30 quests in Ered Luin"; }; </v>
      </c>
      <c r="AO8" t="str">
        <f t="shared" si="30"/>
        <v/>
      </c>
      <c r="AP8" t="str">
        <f t="shared" si="31"/>
        <v>};</v>
      </c>
    </row>
    <row r="9" spans="1:42" x14ac:dyDescent="0.25">
      <c r="A9">
        <v>1879071687</v>
      </c>
      <c r="B9">
        <v>8</v>
      </c>
      <c r="C9" t="s">
        <v>28</v>
      </c>
      <c r="D9" t="s">
        <v>70</v>
      </c>
      <c r="E9">
        <v>2000</v>
      </c>
      <c r="G9">
        <v>10</v>
      </c>
      <c r="H9">
        <v>500</v>
      </c>
      <c r="I9" t="s">
        <v>10</v>
      </c>
      <c r="J9" t="s">
        <v>29</v>
      </c>
      <c r="K9" t="s">
        <v>1091</v>
      </c>
      <c r="L9">
        <v>2</v>
      </c>
      <c r="Q9" t="str">
        <f t="shared" si="8"/>
        <v xml:space="preserve"> [8] = {["ID"] = 1879071687; }; -- Defender of Ered Luin</v>
      </c>
      <c r="R9" s="1" t="str">
        <f t="shared" si="9"/>
        <v xml:space="preserve"> [8] = {["ID"] = 1879071687; ["SAVE_INDEX"] =  8; ["TYPE"] = 7; ["VXP"] = 2000; ["LP"] = 10; ["REP"] =  500; ["FACTION"] = 2; ["TIER"] = 2;                     ["NAME"] = { ["EN"] = "Defender of Ered Luin"; }; ["LORE"] = { ["EN"] = "Complete 20 Ered Luin quests."; }; ["SUMMARY"] = { ["EN"] = "Complete 20 quests in Ered Luin"; }; };</v>
      </c>
      <c r="S9">
        <f t="shared" si="10"/>
        <v>8</v>
      </c>
      <c r="T9" t="str">
        <f t="shared" si="11"/>
        <v xml:space="preserve"> [8] = {</v>
      </c>
      <c r="U9" t="str">
        <f t="shared" si="12"/>
        <v xml:space="preserve">["ID"] = 1879071687; </v>
      </c>
      <c r="V9" t="str">
        <f t="shared" si="13"/>
        <v xml:space="preserve">["ID"] = 1879071687; </v>
      </c>
      <c r="W9" t="str">
        <f t="shared" si="14"/>
        <v/>
      </c>
      <c r="X9" s="1" t="str">
        <f t="shared" si="15"/>
        <v xml:space="preserve">["SAVE_INDEX"] =  8; </v>
      </c>
      <c r="Y9">
        <f>VLOOKUP(D9,Type!A$2:B$14,2,FALSE)</f>
        <v>7</v>
      </c>
      <c r="Z9" t="str">
        <f t="shared" si="16"/>
        <v xml:space="preserve">["TYPE"] = 7; </v>
      </c>
      <c r="AA9" t="str">
        <f t="shared" si="17"/>
        <v>2000</v>
      </c>
      <c r="AB9" t="str">
        <f t="shared" si="18"/>
        <v xml:space="preserve">["VXP"] = 2000; </v>
      </c>
      <c r="AC9" t="str">
        <f t="shared" si="19"/>
        <v>10</v>
      </c>
      <c r="AD9" t="str">
        <f t="shared" si="20"/>
        <v xml:space="preserve">["LP"] = 10; </v>
      </c>
      <c r="AE9" t="str">
        <f t="shared" si="21"/>
        <v>500</v>
      </c>
      <c r="AF9" t="str">
        <f t="shared" si="22"/>
        <v xml:space="preserve">["REP"] =  500; </v>
      </c>
      <c r="AG9">
        <f>VLOOKUP(I9,Faction!A$2:B$84,2,FALSE)</f>
        <v>2</v>
      </c>
      <c r="AH9" t="str">
        <f t="shared" si="23"/>
        <v xml:space="preserve">["FACTION"] = 2; </v>
      </c>
      <c r="AI9" t="str">
        <f t="shared" si="24"/>
        <v xml:space="preserve">["TIER"] = 2; </v>
      </c>
      <c r="AJ9" t="str">
        <f t="shared" si="25"/>
        <v xml:space="preserve">                    </v>
      </c>
      <c r="AK9" t="str">
        <f t="shared" si="26"/>
        <v/>
      </c>
      <c r="AL9" t="str">
        <f t="shared" si="27"/>
        <v xml:space="preserve">["NAME"] = { ["EN"] = "Defender of Ered Luin"; }; </v>
      </c>
      <c r="AM9" t="str">
        <f t="shared" si="28"/>
        <v xml:space="preserve">["LORE"] = { ["EN"] = "Complete 20 Ered Luin quests."; }; </v>
      </c>
      <c r="AN9" t="str">
        <f t="shared" si="29"/>
        <v xml:space="preserve">["SUMMARY"] = { ["EN"] = "Complete 20 quests in Ered Luin"; }; </v>
      </c>
      <c r="AO9" t="str">
        <f t="shared" si="30"/>
        <v/>
      </c>
      <c r="AP9" t="str">
        <f t="shared" si="31"/>
        <v>};</v>
      </c>
    </row>
    <row r="10" spans="1:42" x14ac:dyDescent="0.25">
      <c r="A10">
        <v>1879071686</v>
      </c>
      <c r="B10">
        <v>9</v>
      </c>
      <c r="C10" t="s">
        <v>25</v>
      </c>
      <c r="D10" t="s">
        <v>70</v>
      </c>
      <c r="E10">
        <v>2000</v>
      </c>
      <c r="G10">
        <v>10</v>
      </c>
      <c r="H10">
        <v>300</v>
      </c>
      <c r="I10" t="s">
        <v>10</v>
      </c>
      <c r="J10" t="s">
        <v>27</v>
      </c>
      <c r="K10" t="s">
        <v>1092</v>
      </c>
      <c r="L10">
        <v>3</v>
      </c>
      <c r="Q10" t="str">
        <f t="shared" si="8"/>
        <v xml:space="preserve"> [9] = {["ID"] = 1879071686; }; -- Ally of Ered Luin</v>
      </c>
      <c r="R10" s="1" t="str">
        <f t="shared" si="9"/>
        <v xml:space="preserve"> [9] = {["ID"] = 1879071686; ["SAVE_INDEX"] =  9; ["TYPE"] = 7; ["VXP"] = 2000; ["LP"] = 10; ["REP"] =  300; ["FACTION"] = 2; ["TIER"] = 3;                     ["NAME"] = { ["EN"] = "Ally of Ered Luin"; }; ["LORE"] = { ["EN"] = "Complete 10 quests in Ered Luin."; }; ["SUMMARY"] = { ["EN"] = "Complete 10 quests in Ered Luin"; }; };</v>
      </c>
      <c r="S10">
        <f t="shared" si="10"/>
        <v>9</v>
      </c>
      <c r="T10" t="str">
        <f t="shared" si="11"/>
        <v xml:space="preserve"> [9] = {</v>
      </c>
      <c r="U10" t="str">
        <f t="shared" si="12"/>
        <v xml:space="preserve">["ID"] = 1879071686; </v>
      </c>
      <c r="V10" t="str">
        <f t="shared" si="13"/>
        <v xml:space="preserve">["ID"] = 1879071686; </v>
      </c>
      <c r="W10" t="str">
        <f t="shared" si="14"/>
        <v/>
      </c>
      <c r="X10" s="1" t="str">
        <f t="shared" si="15"/>
        <v xml:space="preserve">["SAVE_INDEX"] =  9; </v>
      </c>
      <c r="Y10">
        <f>VLOOKUP(D10,Type!A$2:B$14,2,FALSE)</f>
        <v>7</v>
      </c>
      <c r="Z10" t="str">
        <f t="shared" si="16"/>
        <v xml:space="preserve">["TYPE"] = 7; </v>
      </c>
      <c r="AA10" t="str">
        <f t="shared" si="17"/>
        <v>2000</v>
      </c>
      <c r="AB10" t="str">
        <f t="shared" si="18"/>
        <v xml:space="preserve">["VXP"] = 2000; </v>
      </c>
      <c r="AC10" t="str">
        <f t="shared" si="19"/>
        <v>10</v>
      </c>
      <c r="AD10" t="str">
        <f t="shared" si="20"/>
        <v xml:space="preserve">["LP"] = 10; </v>
      </c>
      <c r="AE10" t="str">
        <f t="shared" si="21"/>
        <v>300</v>
      </c>
      <c r="AF10" t="str">
        <f t="shared" si="22"/>
        <v xml:space="preserve">["REP"] =  300; </v>
      </c>
      <c r="AG10">
        <f>VLOOKUP(I10,Faction!A$2:B$84,2,FALSE)</f>
        <v>2</v>
      </c>
      <c r="AH10" t="str">
        <f t="shared" si="23"/>
        <v xml:space="preserve">["FACTION"] = 2; </v>
      </c>
      <c r="AI10" t="str">
        <f t="shared" si="24"/>
        <v xml:space="preserve">["TIER"] = 3; </v>
      </c>
      <c r="AJ10" t="str">
        <f t="shared" si="25"/>
        <v xml:space="preserve">                    </v>
      </c>
      <c r="AK10" t="str">
        <f t="shared" si="26"/>
        <v/>
      </c>
      <c r="AL10" t="str">
        <f t="shared" si="27"/>
        <v xml:space="preserve">["NAME"] = { ["EN"] = "Ally of Ered Luin"; }; </v>
      </c>
      <c r="AM10" t="str">
        <f t="shared" si="28"/>
        <v xml:space="preserve">["LORE"] = { ["EN"] = "Complete 10 quests in Ered Luin."; }; </v>
      </c>
      <c r="AN10" t="str">
        <f t="shared" si="29"/>
        <v xml:space="preserve">["SUMMARY"] = { ["EN"] = "Complete 10 quests in Ered Luin"; }; </v>
      </c>
      <c r="AO10" t="str">
        <f t="shared" si="30"/>
        <v/>
      </c>
      <c r="AP10" t="str">
        <f t="shared" si="31"/>
        <v>};</v>
      </c>
    </row>
    <row r="11" spans="1:42" x14ac:dyDescent="0.25">
      <c r="A11">
        <v>1879303306</v>
      </c>
      <c r="B11">
        <v>10</v>
      </c>
      <c r="C11" t="s">
        <v>14</v>
      </c>
      <c r="D11" t="s">
        <v>33</v>
      </c>
      <c r="E11">
        <v>2000</v>
      </c>
      <c r="H11">
        <v>900</v>
      </c>
      <c r="I11" t="s">
        <v>10</v>
      </c>
      <c r="J11" t="s">
        <v>15</v>
      </c>
      <c r="K11" t="s">
        <v>159</v>
      </c>
      <c r="L11">
        <v>1</v>
      </c>
      <c r="M11">
        <v>5</v>
      </c>
      <c r="Q11" t="str">
        <f t="shared" si="8"/>
        <v>[10] = {["ID"] = 1879303306; }; -- Slayer of Ered Luin</v>
      </c>
      <c r="R11" s="1" t="str">
        <f t="shared" si="9"/>
        <v>[10] = {["ID"] = 1879303306; ["SAVE_INDEX"] = 10; ["TYPE"] = 4; ["VXP"] = 2000; ["LP"] =  0; ["REP"] =  900; ["FACTION"] = 2; ["TIER"] = 1; ["MIN_LVL"] =  "5"; ["NAME"] = { ["EN"] = "Slayer of Ered Luin"; }; ["LORE"] = { ["EN"] = "There are many villainous monsters roaming Ered Luin, and the Free Peoples must do their part to slay them."; }; ["SUMMARY"] = { ["EN"] = "Complete 5 slayer deeds in Ered Luin"; }; };</v>
      </c>
      <c r="S11">
        <f t="shared" si="10"/>
        <v>10</v>
      </c>
      <c r="T11" t="str">
        <f t="shared" si="11"/>
        <v>[10] = {</v>
      </c>
      <c r="U11" t="str">
        <f t="shared" si="12"/>
        <v xml:space="preserve">["ID"] = 1879303306; </v>
      </c>
      <c r="V11" t="str">
        <f t="shared" si="13"/>
        <v xml:space="preserve">["ID"] = 1879303306; </v>
      </c>
      <c r="W11" t="str">
        <f t="shared" si="14"/>
        <v/>
      </c>
      <c r="X11" s="1" t="str">
        <f t="shared" si="15"/>
        <v xml:space="preserve">["SAVE_INDEX"] = 10; </v>
      </c>
      <c r="Y11">
        <f>VLOOKUP(D11,Type!A$2:B$14,2,FALSE)</f>
        <v>4</v>
      </c>
      <c r="Z11" t="str">
        <f t="shared" si="16"/>
        <v xml:space="preserve">["TYPE"] = 4; </v>
      </c>
      <c r="AA11" t="str">
        <f t="shared" si="17"/>
        <v>2000</v>
      </c>
      <c r="AB11" t="str">
        <f t="shared" si="18"/>
        <v xml:space="preserve">["VXP"] = 2000; </v>
      </c>
      <c r="AC11" t="str">
        <f t="shared" si="19"/>
        <v>0</v>
      </c>
      <c r="AD11" t="str">
        <f t="shared" si="20"/>
        <v xml:space="preserve">["LP"] =  0; </v>
      </c>
      <c r="AE11" t="str">
        <f t="shared" si="21"/>
        <v>900</v>
      </c>
      <c r="AF11" t="str">
        <f t="shared" si="22"/>
        <v xml:space="preserve">["REP"] =  900; </v>
      </c>
      <c r="AG11">
        <f>VLOOKUP(I11,Faction!A$2:B$84,2,FALSE)</f>
        <v>2</v>
      </c>
      <c r="AH11" t="str">
        <f t="shared" si="23"/>
        <v xml:space="preserve">["FACTION"] = 2; </v>
      </c>
      <c r="AI11" t="str">
        <f t="shared" si="24"/>
        <v xml:space="preserve">["TIER"] = 1; </v>
      </c>
      <c r="AJ11" t="str">
        <f t="shared" si="25"/>
        <v xml:space="preserve">["MIN_LVL"] =  "5"; </v>
      </c>
      <c r="AK11" t="str">
        <f t="shared" si="26"/>
        <v/>
      </c>
      <c r="AL11" t="str">
        <f t="shared" si="27"/>
        <v xml:space="preserve">["NAME"] = { ["EN"] = "Slayer of Ered Luin"; }; </v>
      </c>
      <c r="AM11" t="str">
        <f t="shared" si="28"/>
        <v xml:space="preserve">["LORE"] = { ["EN"] = "There are many villainous monsters roaming Ered Luin, and the Free Peoples must do their part to slay them."; }; </v>
      </c>
      <c r="AN11" t="str">
        <f t="shared" si="29"/>
        <v xml:space="preserve">["SUMMARY"] = { ["EN"] = "Complete 5 slayer deeds in Ered Luin"; }; </v>
      </c>
      <c r="AO11" t="str">
        <f t="shared" si="30"/>
        <v/>
      </c>
      <c r="AP11" t="str">
        <f t="shared" si="31"/>
        <v>};</v>
      </c>
    </row>
    <row r="12" spans="1:42" x14ac:dyDescent="0.25">
      <c r="A12">
        <v>1879071751</v>
      </c>
      <c r="B12">
        <v>11</v>
      </c>
      <c r="C12" t="s">
        <v>35</v>
      </c>
      <c r="D12" t="s">
        <v>33</v>
      </c>
      <c r="E12">
        <v>2000</v>
      </c>
      <c r="G12">
        <v>10</v>
      </c>
      <c r="H12">
        <v>700</v>
      </c>
      <c r="I12" t="s">
        <v>10</v>
      </c>
      <c r="J12" t="s">
        <v>36</v>
      </c>
      <c r="K12" t="s">
        <v>163</v>
      </c>
      <c r="L12">
        <v>2</v>
      </c>
      <c r="Q12" t="str">
        <f t="shared" si="8"/>
        <v>[11] = {["ID"] = 1879071751; }; -- Brigand-slayer (Advanced)</v>
      </c>
      <c r="R12" s="1" t="str">
        <f t="shared" si="9"/>
        <v>[11] = {["ID"] = 1879071751; ["SAVE_INDEX"] = 11; ["TYPE"] = 4; ["VXP"] = 2000; ["LP"] = 10; ["REP"] =  700; ["FACTION"] = 2; ["TIER"] = 2;                     ["NAME"] = { ["EN"] = "Brigand-slayer (Advanced)"; }; ["LORE"] = { ["EN"] = "Defeat many brigands in Ered Luin."; }; ["SUMMARY"] = { ["EN"] = "Defeat 60 Dourhand dwarves in Ered Luin"; }; };</v>
      </c>
      <c r="S12">
        <f t="shared" si="10"/>
        <v>11</v>
      </c>
      <c r="T12" t="str">
        <f t="shared" si="11"/>
        <v>[11] = {</v>
      </c>
      <c r="U12" t="str">
        <f t="shared" si="12"/>
        <v xml:space="preserve">["ID"] = 1879071751; </v>
      </c>
      <c r="V12" t="str">
        <f t="shared" si="13"/>
        <v xml:space="preserve">["ID"] = 1879071751; </v>
      </c>
      <c r="W12" t="str">
        <f t="shared" si="14"/>
        <v/>
      </c>
      <c r="X12" s="1" t="str">
        <f t="shared" si="15"/>
        <v xml:space="preserve">["SAVE_INDEX"] = 11; </v>
      </c>
      <c r="Y12">
        <f>VLOOKUP(D12,Type!A$2:B$14,2,FALSE)</f>
        <v>4</v>
      </c>
      <c r="Z12" t="str">
        <f t="shared" si="16"/>
        <v xml:space="preserve">["TYPE"] = 4; </v>
      </c>
      <c r="AA12" t="str">
        <f t="shared" si="17"/>
        <v>2000</v>
      </c>
      <c r="AB12" t="str">
        <f t="shared" si="18"/>
        <v xml:space="preserve">["VXP"] = 2000; </v>
      </c>
      <c r="AC12" t="str">
        <f t="shared" si="19"/>
        <v>10</v>
      </c>
      <c r="AD12" t="str">
        <f t="shared" si="20"/>
        <v xml:space="preserve">["LP"] = 10; </v>
      </c>
      <c r="AE12" t="str">
        <f t="shared" si="21"/>
        <v>700</v>
      </c>
      <c r="AF12" t="str">
        <f t="shared" si="22"/>
        <v xml:space="preserve">["REP"] =  700; </v>
      </c>
      <c r="AG12">
        <f>VLOOKUP(I12,Faction!A$2:B$84,2,FALSE)</f>
        <v>2</v>
      </c>
      <c r="AH12" t="str">
        <f t="shared" si="23"/>
        <v xml:space="preserve">["FACTION"] = 2; </v>
      </c>
      <c r="AI12" t="str">
        <f t="shared" si="24"/>
        <v xml:space="preserve">["TIER"] = 2; </v>
      </c>
      <c r="AJ12" t="str">
        <f t="shared" si="25"/>
        <v xml:space="preserve">                    </v>
      </c>
      <c r="AK12" t="str">
        <f t="shared" si="26"/>
        <v/>
      </c>
      <c r="AL12" t="str">
        <f t="shared" si="27"/>
        <v xml:space="preserve">["NAME"] = { ["EN"] = "Brigand-slayer (Advanced)"; }; </v>
      </c>
      <c r="AM12" t="str">
        <f t="shared" si="28"/>
        <v xml:space="preserve">["LORE"] = { ["EN"] = "Defeat many brigands in Ered Luin."; }; </v>
      </c>
      <c r="AN12" t="str">
        <f t="shared" si="29"/>
        <v xml:space="preserve">["SUMMARY"] = { ["EN"] = "Defeat 60 Dourhand dwarves in Ered Luin"; }; </v>
      </c>
      <c r="AO12" t="str">
        <f t="shared" si="30"/>
        <v/>
      </c>
      <c r="AP12" t="str">
        <f t="shared" si="31"/>
        <v>};</v>
      </c>
    </row>
    <row r="13" spans="1:42" x14ac:dyDescent="0.25">
      <c r="A13">
        <v>1879071750</v>
      </c>
      <c r="B13">
        <v>12</v>
      </c>
      <c r="C13" t="s">
        <v>32</v>
      </c>
      <c r="D13" t="s">
        <v>33</v>
      </c>
      <c r="F13" t="s">
        <v>1051</v>
      </c>
      <c r="G13">
        <v>5</v>
      </c>
      <c r="H13">
        <v>500</v>
      </c>
      <c r="I13" t="s">
        <v>10</v>
      </c>
      <c r="J13" t="s">
        <v>34</v>
      </c>
      <c r="K13" t="s">
        <v>1093</v>
      </c>
      <c r="L13">
        <v>3</v>
      </c>
      <c r="Q13" t="str">
        <f t="shared" si="8"/>
        <v>[12] = {["ID"] = 1879071750; }; -- Brigand-slayer</v>
      </c>
      <c r="R13" s="1" t="str">
        <f t="shared" si="9"/>
        <v>[12] = {["ID"] = 1879071750; ["SAVE_INDEX"] = 12; ["TYPE"] = 4; ["VXP"] =    0; ["LP"] =  5; ["REP"] =  500; ["FACTION"] = 2; ["TIER"] = 3;                     ["NAME"] = { ["EN"] = "Brigand-slayer"; }; ["LORE"] = { ["EN"] = "Defeat brigands in Ered Luin."; }; ["SUMMARY"] = { ["EN"] = "Defeat 30 Dourhand dwarves in Ered Luin"; }; ["TITLE"] = { ["EN"] = "Defender of the Halls"; }; };</v>
      </c>
      <c r="S13">
        <f t="shared" si="10"/>
        <v>12</v>
      </c>
      <c r="T13" t="str">
        <f t="shared" si="11"/>
        <v>[12] = {</v>
      </c>
      <c r="U13" t="str">
        <f t="shared" si="12"/>
        <v xml:space="preserve">["ID"] = 1879071750; </v>
      </c>
      <c r="V13" t="str">
        <f t="shared" si="13"/>
        <v xml:space="preserve">["ID"] = 1879071750; </v>
      </c>
      <c r="W13" t="str">
        <f t="shared" si="14"/>
        <v/>
      </c>
      <c r="X13" s="1" t="str">
        <f t="shared" si="15"/>
        <v xml:space="preserve">["SAVE_INDEX"] = 12; </v>
      </c>
      <c r="Y13">
        <f>VLOOKUP(D13,Type!A$2:B$14,2,FALSE)</f>
        <v>4</v>
      </c>
      <c r="Z13" t="str">
        <f t="shared" si="16"/>
        <v xml:space="preserve">["TYPE"] = 4; </v>
      </c>
      <c r="AA13" t="str">
        <f t="shared" si="17"/>
        <v>0</v>
      </c>
      <c r="AB13" t="str">
        <f t="shared" si="18"/>
        <v xml:space="preserve">["VXP"] =    0; </v>
      </c>
      <c r="AC13" t="str">
        <f t="shared" si="19"/>
        <v>5</v>
      </c>
      <c r="AD13" t="str">
        <f t="shared" si="20"/>
        <v xml:space="preserve">["LP"] =  5; </v>
      </c>
      <c r="AE13" t="str">
        <f t="shared" si="21"/>
        <v>500</v>
      </c>
      <c r="AF13" t="str">
        <f t="shared" si="22"/>
        <v xml:space="preserve">["REP"] =  500; </v>
      </c>
      <c r="AG13">
        <f>VLOOKUP(I13,Faction!A$2:B$84,2,FALSE)</f>
        <v>2</v>
      </c>
      <c r="AH13" t="str">
        <f t="shared" si="23"/>
        <v xml:space="preserve">["FACTION"] = 2; </v>
      </c>
      <c r="AI13" t="str">
        <f t="shared" si="24"/>
        <v xml:space="preserve">["TIER"] = 3; </v>
      </c>
      <c r="AJ13" t="str">
        <f t="shared" si="25"/>
        <v xml:space="preserve">                    </v>
      </c>
      <c r="AK13" t="str">
        <f t="shared" si="26"/>
        <v/>
      </c>
      <c r="AL13" t="str">
        <f t="shared" si="27"/>
        <v xml:space="preserve">["NAME"] = { ["EN"] = "Brigand-slayer"; }; </v>
      </c>
      <c r="AM13" t="str">
        <f t="shared" si="28"/>
        <v xml:space="preserve">["LORE"] = { ["EN"] = "Defeat brigands in Ered Luin."; }; </v>
      </c>
      <c r="AN13" t="str">
        <f t="shared" si="29"/>
        <v xml:space="preserve">["SUMMARY"] = { ["EN"] = "Defeat 30 Dourhand dwarves in Ered Luin"; }; </v>
      </c>
      <c r="AO13" t="str">
        <f t="shared" si="30"/>
        <v xml:space="preserve">["TITLE"] = { ["EN"] = "Defender of the Halls"; }; </v>
      </c>
      <c r="AP13" t="str">
        <f t="shared" si="31"/>
        <v>};</v>
      </c>
    </row>
    <row r="14" spans="1:42" x14ac:dyDescent="0.25">
      <c r="A14">
        <v>1879071753</v>
      </c>
      <c r="B14">
        <v>13</v>
      </c>
      <c r="C14" t="s">
        <v>39</v>
      </c>
      <c r="D14" t="s">
        <v>33</v>
      </c>
      <c r="E14">
        <v>2000</v>
      </c>
      <c r="G14">
        <v>10</v>
      </c>
      <c r="H14">
        <v>700</v>
      </c>
      <c r="I14" t="s">
        <v>10</v>
      </c>
      <c r="J14" t="s">
        <v>40</v>
      </c>
      <c r="K14" t="s">
        <v>1094</v>
      </c>
      <c r="L14">
        <v>2</v>
      </c>
      <c r="Q14" t="str">
        <f t="shared" si="8"/>
        <v>[13] = {["ID"] = 1879071753; }; -- Goblin-slayer (Advanced)</v>
      </c>
      <c r="R14" s="1" t="str">
        <f t="shared" si="9"/>
        <v>[13] = {["ID"] = 1879071753; ["SAVE_INDEX"] = 13; ["TYPE"] = 4; ["VXP"] = 2000; ["LP"] = 10; ["REP"] =  700; ["FACTION"] = 2; ["TIER"] = 2;                     ["NAME"] = { ["EN"] = "Goblin-slayer (Advanced)"; }; ["LORE"] = { ["EN"] = "Defeat many goblins in Ered Luin."; }; ["SUMMARY"] = { ["EN"] = "Defeat 60 goblins in Ered Luin"; }; };</v>
      </c>
      <c r="S14">
        <f t="shared" si="10"/>
        <v>13</v>
      </c>
      <c r="T14" t="str">
        <f t="shared" si="11"/>
        <v>[13] = {</v>
      </c>
      <c r="U14" t="str">
        <f t="shared" si="12"/>
        <v xml:space="preserve">["ID"] = 1879071753; </v>
      </c>
      <c r="V14" t="str">
        <f t="shared" si="13"/>
        <v xml:space="preserve">["ID"] = 1879071753; </v>
      </c>
      <c r="W14" t="str">
        <f t="shared" si="14"/>
        <v/>
      </c>
      <c r="X14" s="1" t="str">
        <f t="shared" si="15"/>
        <v xml:space="preserve">["SAVE_INDEX"] = 13; </v>
      </c>
      <c r="Y14">
        <f>VLOOKUP(D14,Type!A$2:B$14,2,FALSE)</f>
        <v>4</v>
      </c>
      <c r="Z14" t="str">
        <f t="shared" si="16"/>
        <v xml:space="preserve">["TYPE"] = 4; </v>
      </c>
      <c r="AA14" t="str">
        <f t="shared" si="17"/>
        <v>2000</v>
      </c>
      <c r="AB14" t="str">
        <f t="shared" si="18"/>
        <v xml:space="preserve">["VXP"] = 2000; </v>
      </c>
      <c r="AC14" t="str">
        <f t="shared" si="19"/>
        <v>10</v>
      </c>
      <c r="AD14" t="str">
        <f t="shared" si="20"/>
        <v xml:space="preserve">["LP"] = 10; </v>
      </c>
      <c r="AE14" t="str">
        <f t="shared" si="21"/>
        <v>700</v>
      </c>
      <c r="AF14" t="str">
        <f t="shared" si="22"/>
        <v xml:space="preserve">["REP"] =  700; </v>
      </c>
      <c r="AG14">
        <f>VLOOKUP(I14,Faction!A$2:B$84,2,FALSE)</f>
        <v>2</v>
      </c>
      <c r="AH14" t="str">
        <f t="shared" si="23"/>
        <v xml:space="preserve">["FACTION"] = 2; </v>
      </c>
      <c r="AI14" t="str">
        <f t="shared" si="24"/>
        <v xml:space="preserve">["TIER"] = 2; </v>
      </c>
      <c r="AJ14" t="str">
        <f t="shared" si="25"/>
        <v xml:space="preserve">                    </v>
      </c>
      <c r="AK14" t="str">
        <f t="shared" si="26"/>
        <v/>
      </c>
      <c r="AL14" t="str">
        <f t="shared" si="27"/>
        <v xml:space="preserve">["NAME"] = { ["EN"] = "Goblin-slayer (Advanced)"; }; </v>
      </c>
      <c r="AM14" t="str">
        <f t="shared" si="28"/>
        <v xml:space="preserve">["LORE"] = { ["EN"] = "Defeat many goblins in Ered Luin."; }; </v>
      </c>
      <c r="AN14" t="str">
        <f t="shared" si="29"/>
        <v xml:space="preserve">["SUMMARY"] = { ["EN"] = "Defeat 60 goblins in Ered Luin"; }; </v>
      </c>
      <c r="AO14" t="str">
        <f t="shared" si="30"/>
        <v/>
      </c>
      <c r="AP14" t="str">
        <f t="shared" si="31"/>
        <v>};</v>
      </c>
    </row>
    <row r="15" spans="1:42" x14ac:dyDescent="0.25">
      <c r="A15">
        <v>1879071752</v>
      </c>
      <c r="B15">
        <v>14</v>
      </c>
      <c r="C15" t="s">
        <v>37</v>
      </c>
      <c r="D15" t="s">
        <v>33</v>
      </c>
      <c r="F15" t="s">
        <v>1052</v>
      </c>
      <c r="G15">
        <v>5</v>
      </c>
      <c r="H15">
        <v>500</v>
      </c>
      <c r="I15" t="s">
        <v>10</v>
      </c>
      <c r="J15" t="s">
        <v>38</v>
      </c>
      <c r="K15" t="s">
        <v>1095</v>
      </c>
      <c r="L15">
        <v>3</v>
      </c>
      <c r="Q15" t="str">
        <f t="shared" si="8"/>
        <v>[14] = {["ID"] = 1879071752; }; -- Goblin-slayer</v>
      </c>
      <c r="R15" s="1" t="str">
        <f t="shared" si="9"/>
        <v>[14] = {["ID"] = 1879071752; ["SAVE_INDEX"] = 14; ["TYPE"] = 4; ["VXP"] =    0; ["LP"] =  5; ["REP"] =  500; ["FACTION"] = 2; ["TIER"] = 3;                     ["NAME"] = { ["EN"] = "Goblin-slayer"; }; ["LORE"] = { ["EN"] = "Defeat goblins in Ered Luin."; }; ["SUMMARY"] = { ["EN"] = "Defeat 30 goblins in Ered Luin"; }; ["TITLE"] = { ["EN"] = "Guardian of Ered Luin"; }; };</v>
      </c>
      <c r="S15">
        <f t="shared" si="10"/>
        <v>14</v>
      </c>
      <c r="T15" t="str">
        <f t="shared" si="11"/>
        <v>[14] = {</v>
      </c>
      <c r="U15" t="str">
        <f t="shared" si="12"/>
        <v xml:space="preserve">["ID"] = 1879071752; </v>
      </c>
      <c r="V15" t="str">
        <f t="shared" si="13"/>
        <v xml:space="preserve">["ID"] = 1879071752; </v>
      </c>
      <c r="W15" t="str">
        <f t="shared" si="14"/>
        <v/>
      </c>
      <c r="X15" s="1" t="str">
        <f t="shared" si="15"/>
        <v xml:space="preserve">["SAVE_INDEX"] = 14; </v>
      </c>
      <c r="Y15">
        <f>VLOOKUP(D15,Type!A$2:B$14,2,FALSE)</f>
        <v>4</v>
      </c>
      <c r="Z15" t="str">
        <f t="shared" si="16"/>
        <v xml:space="preserve">["TYPE"] = 4; </v>
      </c>
      <c r="AA15" t="str">
        <f t="shared" si="17"/>
        <v>0</v>
      </c>
      <c r="AB15" t="str">
        <f t="shared" si="18"/>
        <v xml:space="preserve">["VXP"] =    0; </v>
      </c>
      <c r="AC15" t="str">
        <f t="shared" si="19"/>
        <v>5</v>
      </c>
      <c r="AD15" t="str">
        <f t="shared" si="20"/>
        <v xml:space="preserve">["LP"] =  5; </v>
      </c>
      <c r="AE15" t="str">
        <f t="shared" si="21"/>
        <v>500</v>
      </c>
      <c r="AF15" t="str">
        <f t="shared" si="22"/>
        <v xml:space="preserve">["REP"] =  500; </v>
      </c>
      <c r="AG15">
        <f>VLOOKUP(I15,Faction!A$2:B$84,2,FALSE)</f>
        <v>2</v>
      </c>
      <c r="AH15" t="str">
        <f t="shared" si="23"/>
        <v xml:space="preserve">["FACTION"] = 2; </v>
      </c>
      <c r="AI15" t="str">
        <f t="shared" si="24"/>
        <v xml:space="preserve">["TIER"] = 3; </v>
      </c>
      <c r="AJ15" t="str">
        <f t="shared" si="25"/>
        <v xml:space="preserve">                    </v>
      </c>
      <c r="AK15" t="str">
        <f t="shared" si="26"/>
        <v/>
      </c>
      <c r="AL15" t="str">
        <f t="shared" si="27"/>
        <v xml:space="preserve">["NAME"] = { ["EN"] = "Goblin-slayer"; }; </v>
      </c>
      <c r="AM15" t="str">
        <f t="shared" si="28"/>
        <v xml:space="preserve">["LORE"] = { ["EN"] = "Defeat goblins in Ered Luin."; }; </v>
      </c>
      <c r="AN15" t="str">
        <f t="shared" si="29"/>
        <v xml:space="preserve">["SUMMARY"] = { ["EN"] = "Defeat 30 goblins in Ered Luin"; }; </v>
      </c>
      <c r="AO15" t="str">
        <f t="shared" si="30"/>
        <v xml:space="preserve">["TITLE"] = { ["EN"] = "Guardian of Ered Luin"; }; </v>
      </c>
      <c r="AP15" t="str">
        <f t="shared" si="31"/>
        <v>};</v>
      </c>
    </row>
    <row r="16" spans="1:42" x14ac:dyDescent="0.25">
      <c r="A16">
        <v>1879071755</v>
      </c>
      <c r="B16">
        <v>15</v>
      </c>
      <c r="C16" t="s">
        <v>43</v>
      </c>
      <c r="D16" t="s">
        <v>33</v>
      </c>
      <c r="E16">
        <v>2000</v>
      </c>
      <c r="G16">
        <v>10</v>
      </c>
      <c r="H16">
        <v>700</v>
      </c>
      <c r="I16" t="s">
        <v>10</v>
      </c>
      <c r="J16" t="s">
        <v>44</v>
      </c>
      <c r="K16" t="s">
        <v>1096</v>
      </c>
      <c r="L16">
        <v>2</v>
      </c>
      <c r="Q16" t="str">
        <f t="shared" si="8"/>
        <v>[15] = {["ID"] = 1879071755; }; -- Hendroval-slayer (Advanced)</v>
      </c>
      <c r="R16" s="1" t="str">
        <f t="shared" si="9"/>
        <v>[15] = {["ID"] = 1879071755; ["SAVE_INDEX"] = 15; ["TYPE"] = 4; ["VXP"] = 2000; ["LP"] = 10; ["REP"] =  700; ["FACTION"] = 2; ["TIER"] = 2;                     ["NAME"] = { ["EN"] = "Hendroval-slayer (Advanced)"; }; ["LORE"] = { ["EN"] = "Defeat many hendrevail in Ered Luin."; }; ["SUMMARY"] = { ["EN"] = "Defeat 40 hendrevail in Ered Luin"; }; };</v>
      </c>
      <c r="S16">
        <f t="shared" si="10"/>
        <v>15</v>
      </c>
      <c r="T16" t="str">
        <f t="shared" si="11"/>
        <v>[15] = {</v>
      </c>
      <c r="U16" t="str">
        <f t="shared" si="12"/>
        <v xml:space="preserve">["ID"] = 1879071755; </v>
      </c>
      <c r="V16" t="str">
        <f t="shared" si="13"/>
        <v xml:space="preserve">["ID"] = 1879071755; </v>
      </c>
      <c r="W16" t="str">
        <f t="shared" si="14"/>
        <v/>
      </c>
      <c r="X16" s="1" t="str">
        <f t="shared" si="15"/>
        <v xml:space="preserve">["SAVE_INDEX"] = 15; </v>
      </c>
      <c r="Y16">
        <f>VLOOKUP(D16,Type!A$2:B$14,2,FALSE)</f>
        <v>4</v>
      </c>
      <c r="Z16" t="str">
        <f t="shared" si="16"/>
        <v xml:space="preserve">["TYPE"] = 4; </v>
      </c>
      <c r="AA16" t="str">
        <f t="shared" si="17"/>
        <v>2000</v>
      </c>
      <c r="AB16" t="str">
        <f t="shared" si="18"/>
        <v xml:space="preserve">["VXP"] = 2000; </v>
      </c>
      <c r="AC16" t="str">
        <f t="shared" si="19"/>
        <v>10</v>
      </c>
      <c r="AD16" t="str">
        <f t="shared" si="20"/>
        <v xml:space="preserve">["LP"] = 10; </v>
      </c>
      <c r="AE16" t="str">
        <f t="shared" si="21"/>
        <v>700</v>
      </c>
      <c r="AF16" t="str">
        <f t="shared" si="22"/>
        <v xml:space="preserve">["REP"] =  700; </v>
      </c>
      <c r="AG16">
        <f>VLOOKUP(I16,Faction!A$2:B$84,2,FALSE)</f>
        <v>2</v>
      </c>
      <c r="AH16" t="str">
        <f t="shared" si="23"/>
        <v xml:space="preserve">["FACTION"] = 2; </v>
      </c>
      <c r="AI16" t="str">
        <f t="shared" si="24"/>
        <v xml:space="preserve">["TIER"] = 2; </v>
      </c>
      <c r="AJ16" t="str">
        <f t="shared" si="25"/>
        <v xml:space="preserve">                    </v>
      </c>
      <c r="AK16" t="str">
        <f t="shared" si="26"/>
        <v/>
      </c>
      <c r="AL16" t="str">
        <f t="shared" si="27"/>
        <v xml:space="preserve">["NAME"] = { ["EN"] = "Hendroval-slayer (Advanced)"; }; </v>
      </c>
      <c r="AM16" t="str">
        <f t="shared" si="28"/>
        <v xml:space="preserve">["LORE"] = { ["EN"] = "Defeat many hendrevail in Ered Luin."; }; </v>
      </c>
      <c r="AN16" t="str">
        <f t="shared" si="29"/>
        <v xml:space="preserve">["SUMMARY"] = { ["EN"] = "Defeat 40 hendrevail in Ered Luin"; }; </v>
      </c>
      <c r="AO16" t="str">
        <f t="shared" si="30"/>
        <v/>
      </c>
      <c r="AP16" t="str">
        <f t="shared" si="31"/>
        <v>};</v>
      </c>
    </row>
    <row r="17" spans="1:42" x14ac:dyDescent="0.25">
      <c r="A17">
        <v>1879071754</v>
      </c>
      <c r="B17">
        <v>16</v>
      </c>
      <c r="C17" t="s">
        <v>41</v>
      </c>
      <c r="D17" t="s">
        <v>33</v>
      </c>
      <c r="F17" t="s">
        <v>1053</v>
      </c>
      <c r="G17">
        <v>5</v>
      </c>
      <c r="H17">
        <v>500</v>
      </c>
      <c r="I17" t="s">
        <v>10</v>
      </c>
      <c r="J17" t="s">
        <v>42</v>
      </c>
      <c r="K17" t="s">
        <v>1097</v>
      </c>
      <c r="L17">
        <v>3</v>
      </c>
      <c r="Q17" t="str">
        <f t="shared" si="8"/>
        <v>[16] = {["ID"] = 1879071754; }; -- Hendroval-slayer</v>
      </c>
      <c r="R17" s="1" t="str">
        <f t="shared" si="9"/>
        <v>[16] = {["ID"] = 1879071754; ["SAVE_INDEX"] = 16; ["TYPE"] = 4; ["VXP"] =    0; ["LP"] =  5; ["REP"] =  500; ["FACTION"] = 2; ["TIER"] = 3;                     ["NAME"] = { ["EN"] = "Hendroval-slayer"; }; ["LORE"] = { ["EN"] = "Defeat hendrevail in Ered Luin."; }; ["SUMMARY"] = { ["EN"] = "Defeat 20 hendrevail in Ered Luin"; }; ["TITLE"] = { ["EN"] = "Feather-foe"; }; };</v>
      </c>
      <c r="S17">
        <f t="shared" si="10"/>
        <v>16</v>
      </c>
      <c r="T17" t="str">
        <f t="shared" si="11"/>
        <v>[16] = {</v>
      </c>
      <c r="U17" t="str">
        <f t="shared" si="12"/>
        <v xml:space="preserve">["ID"] = 1879071754; </v>
      </c>
      <c r="V17" t="str">
        <f t="shared" si="13"/>
        <v xml:space="preserve">["ID"] = 1879071754; </v>
      </c>
      <c r="W17" t="str">
        <f t="shared" si="14"/>
        <v/>
      </c>
      <c r="X17" s="1" t="str">
        <f t="shared" si="15"/>
        <v xml:space="preserve">["SAVE_INDEX"] = 16; </v>
      </c>
      <c r="Y17">
        <f>VLOOKUP(D17,Type!A$2:B$14,2,FALSE)</f>
        <v>4</v>
      </c>
      <c r="Z17" t="str">
        <f t="shared" si="16"/>
        <v xml:space="preserve">["TYPE"] = 4; </v>
      </c>
      <c r="AA17" t="str">
        <f t="shared" si="17"/>
        <v>0</v>
      </c>
      <c r="AB17" t="str">
        <f t="shared" si="18"/>
        <v xml:space="preserve">["VXP"] =    0; </v>
      </c>
      <c r="AC17" t="str">
        <f t="shared" si="19"/>
        <v>5</v>
      </c>
      <c r="AD17" t="str">
        <f t="shared" si="20"/>
        <v xml:space="preserve">["LP"] =  5; </v>
      </c>
      <c r="AE17" t="str">
        <f t="shared" si="21"/>
        <v>500</v>
      </c>
      <c r="AF17" t="str">
        <f t="shared" si="22"/>
        <v xml:space="preserve">["REP"] =  500; </v>
      </c>
      <c r="AG17">
        <f>VLOOKUP(I17,Faction!A$2:B$84,2,FALSE)</f>
        <v>2</v>
      </c>
      <c r="AH17" t="str">
        <f t="shared" si="23"/>
        <v xml:space="preserve">["FACTION"] = 2; </v>
      </c>
      <c r="AI17" t="str">
        <f t="shared" si="24"/>
        <v xml:space="preserve">["TIER"] = 3; </v>
      </c>
      <c r="AJ17" t="str">
        <f t="shared" si="25"/>
        <v xml:space="preserve">                    </v>
      </c>
      <c r="AK17" t="str">
        <f t="shared" si="26"/>
        <v/>
      </c>
      <c r="AL17" t="str">
        <f t="shared" si="27"/>
        <v xml:space="preserve">["NAME"] = { ["EN"] = "Hendroval-slayer"; }; </v>
      </c>
      <c r="AM17" t="str">
        <f t="shared" si="28"/>
        <v xml:space="preserve">["LORE"] = { ["EN"] = "Defeat hendrevail in Ered Luin."; }; </v>
      </c>
      <c r="AN17" t="str">
        <f t="shared" si="29"/>
        <v xml:space="preserve">["SUMMARY"] = { ["EN"] = "Defeat 20 hendrevail in Ered Luin"; }; </v>
      </c>
      <c r="AO17" t="str">
        <f t="shared" si="30"/>
        <v xml:space="preserve">["TITLE"] = { ["EN"] = "Feather-foe"; }; </v>
      </c>
      <c r="AP17" t="str">
        <f t="shared" si="31"/>
        <v>};</v>
      </c>
    </row>
    <row r="18" spans="1:42" x14ac:dyDescent="0.25">
      <c r="A18">
        <v>1879071757</v>
      </c>
      <c r="B18">
        <v>17</v>
      </c>
      <c r="C18" t="s">
        <v>47</v>
      </c>
      <c r="D18" t="s">
        <v>33</v>
      </c>
      <c r="E18">
        <v>2000</v>
      </c>
      <c r="G18">
        <v>10</v>
      </c>
      <c r="H18">
        <v>700</v>
      </c>
      <c r="I18" t="s">
        <v>10</v>
      </c>
      <c r="J18" t="s">
        <v>48</v>
      </c>
      <c r="K18" t="s">
        <v>164</v>
      </c>
      <c r="L18">
        <v>2</v>
      </c>
      <c r="Q18" t="str">
        <f t="shared" si="8"/>
        <v>[17] = {["ID"] = 1879071757; }; -- Spider-slayer (Advanced)</v>
      </c>
      <c r="R18" s="1" t="str">
        <f t="shared" si="9"/>
        <v>[17] = {["ID"] = 1879071757; ["SAVE_INDEX"] = 17; ["TYPE"] = 4; ["VXP"] = 2000; ["LP"] = 10; ["REP"] =  700; ["FACTION"] = 2; ["TIER"] = 2;                     ["NAME"] = { ["EN"] = "Spider-slayer (Advanced)"; }; ["LORE"] = { ["EN"] = "Defeat many Spiders in Ered Luin."; }; ["SUMMARY"] = { ["EN"] = "Defeat 60 spiders in Ered Luin"; }; };</v>
      </c>
      <c r="S18">
        <f t="shared" si="10"/>
        <v>17</v>
      </c>
      <c r="T18" t="str">
        <f t="shared" si="11"/>
        <v>[17] = {</v>
      </c>
      <c r="U18" t="str">
        <f t="shared" si="12"/>
        <v xml:space="preserve">["ID"] = 1879071757; </v>
      </c>
      <c r="V18" t="str">
        <f t="shared" si="13"/>
        <v xml:space="preserve">["ID"] = 1879071757; </v>
      </c>
      <c r="W18" t="str">
        <f t="shared" si="14"/>
        <v/>
      </c>
      <c r="X18" s="1" t="str">
        <f t="shared" si="15"/>
        <v xml:space="preserve">["SAVE_INDEX"] = 17; </v>
      </c>
      <c r="Y18">
        <f>VLOOKUP(D18,Type!A$2:B$14,2,FALSE)</f>
        <v>4</v>
      </c>
      <c r="Z18" t="str">
        <f t="shared" si="16"/>
        <v xml:space="preserve">["TYPE"] = 4; </v>
      </c>
      <c r="AA18" t="str">
        <f t="shared" si="17"/>
        <v>2000</v>
      </c>
      <c r="AB18" t="str">
        <f t="shared" si="18"/>
        <v xml:space="preserve">["VXP"] = 2000; </v>
      </c>
      <c r="AC18" t="str">
        <f t="shared" si="19"/>
        <v>10</v>
      </c>
      <c r="AD18" t="str">
        <f t="shared" si="20"/>
        <v xml:space="preserve">["LP"] = 10; </v>
      </c>
      <c r="AE18" t="str">
        <f t="shared" si="21"/>
        <v>700</v>
      </c>
      <c r="AF18" t="str">
        <f t="shared" si="22"/>
        <v xml:space="preserve">["REP"] =  700; </v>
      </c>
      <c r="AG18">
        <f>VLOOKUP(I18,Faction!A$2:B$84,2,FALSE)</f>
        <v>2</v>
      </c>
      <c r="AH18" t="str">
        <f t="shared" si="23"/>
        <v xml:space="preserve">["FACTION"] = 2; </v>
      </c>
      <c r="AI18" t="str">
        <f t="shared" si="24"/>
        <v xml:space="preserve">["TIER"] = 2; </v>
      </c>
      <c r="AJ18" t="str">
        <f t="shared" si="25"/>
        <v xml:space="preserve">                    </v>
      </c>
      <c r="AK18" t="str">
        <f t="shared" si="26"/>
        <v/>
      </c>
      <c r="AL18" t="str">
        <f t="shared" si="27"/>
        <v xml:space="preserve">["NAME"] = { ["EN"] = "Spider-slayer (Advanced)"; }; </v>
      </c>
      <c r="AM18" t="str">
        <f t="shared" si="28"/>
        <v xml:space="preserve">["LORE"] = { ["EN"] = "Defeat many Spiders in Ered Luin."; }; </v>
      </c>
      <c r="AN18" t="str">
        <f t="shared" si="29"/>
        <v xml:space="preserve">["SUMMARY"] = { ["EN"] = "Defeat 60 spiders in Ered Luin"; }; </v>
      </c>
      <c r="AO18" t="str">
        <f t="shared" si="30"/>
        <v/>
      </c>
      <c r="AP18" t="str">
        <f t="shared" si="31"/>
        <v>};</v>
      </c>
    </row>
    <row r="19" spans="1:42" x14ac:dyDescent="0.25">
      <c r="A19">
        <v>1879071756</v>
      </c>
      <c r="B19">
        <v>18</v>
      </c>
      <c r="C19" t="s">
        <v>45</v>
      </c>
      <c r="D19" t="s">
        <v>33</v>
      </c>
      <c r="F19" t="s">
        <v>1054</v>
      </c>
      <c r="G19">
        <v>5</v>
      </c>
      <c r="H19">
        <v>500</v>
      </c>
      <c r="I19" t="s">
        <v>10</v>
      </c>
      <c r="J19" t="s">
        <v>46</v>
      </c>
      <c r="K19" t="s">
        <v>1098</v>
      </c>
      <c r="L19">
        <v>3</v>
      </c>
      <c r="Q19" t="str">
        <f t="shared" si="8"/>
        <v>[18] = {["ID"] = 1879071756; }; -- Spider-slayer</v>
      </c>
      <c r="R19" s="1" t="str">
        <f t="shared" si="9"/>
        <v>[18] = {["ID"] = 1879071756; ["SAVE_INDEX"] = 18; ["TYPE"] = 4; ["VXP"] =    0; ["LP"] =  5; ["REP"] =  500; ["FACTION"] = 2; ["TIER"] = 3;                     ["NAME"] = { ["EN"] = "Spider-slayer"; }; ["LORE"] = { ["EN"] = "Defeat spiders in Ered Luin."; }; ["SUMMARY"] = { ["EN"] = "Defeat 30 spiders in Ered Luin"; }; ["TITLE"] = { ["EN"] = "Web-slasher"; }; };</v>
      </c>
      <c r="S19">
        <f t="shared" si="10"/>
        <v>18</v>
      </c>
      <c r="T19" t="str">
        <f t="shared" si="11"/>
        <v>[18] = {</v>
      </c>
      <c r="U19" t="str">
        <f t="shared" si="12"/>
        <v xml:space="preserve">["ID"] = 1879071756; </v>
      </c>
      <c r="V19" t="str">
        <f t="shared" si="13"/>
        <v xml:space="preserve">["ID"] = 1879071756; </v>
      </c>
      <c r="W19" t="str">
        <f t="shared" si="14"/>
        <v/>
      </c>
      <c r="X19" s="1" t="str">
        <f t="shared" si="15"/>
        <v xml:space="preserve">["SAVE_INDEX"] = 18; </v>
      </c>
      <c r="Y19">
        <f>VLOOKUP(D19,Type!A$2:B$14,2,FALSE)</f>
        <v>4</v>
      </c>
      <c r="Z19" t="str">
        <f t="shared" si="16"/>
        <v xml:space="preserve">["TYPE"] = 4; </v>
      </c>
      <c r="AA19" t="str">
        <f t="shared" si="17"/>
        <v>0</v>
      </c>
      <c r="AB19" t="str">
        <f t="shared" si="18"/>
        <v xml:space="preserve">["VXP"] =    0; </v>
      </c>
      <c r="AC19" t="str">
        <f t="shared" si="19"/>
        <v>5</v>
      </c>
      <c r="AD19" t="str">
        <f t="shared" si="20"/>
        <v xml:space="preserve">["LP"] =  5; </v>
      </c>
      <c r="AE19" t="str">
        <f t="shared" si="21"/>
        <v>500</v>
      </c>
      <c r="AF19" t="str">
        <f t="shared" si="22"/>
        <v xml:space="preserve">["REP"] =  500; </v>
      </c>
      <c r="AG19">
        <f>VLOOKUP(I19,Faction!A$2:B$84,2,FALSE)</f>
        <v>2</v>
      </c>
      <c r="AH19" t="str">
        <f t="shared" si="23"/>
        <v xml:space="preserve">["FACTION"] = 2; </v>
      </c>
      <c r="AI19" t="str">
        <f t="shared" si="24"/>
        <v xml:space="preserve">["TIER"] = 3; </v>
      </c>
      <c r="AJ19" t="str">
        <f t="shared" si="25"/>
        <v xml:space="preserve">                    </v>
      </c>
      <c r="AK19" t="str">
        <f t="shared" si="26"/>
        <v/>
      </c>
      <c r="AL19" t="str">
        <f t="shared" si="27"/>
        <v xml:space="preserve">["NAME"] = { ["EN"] = "Spider-slayer"; }; </v>
      </c>
      <c r="AM19" t="str">
        <f t="shared" si="28"/>
        <v xml:space="preserve">["LORE"] = { ["EN"] = "Defeat spiders in Ered Luin."; }; </v>
      </c>
      <c r="AN19" t="str">
        <f t="shared" si="29"/>
        <v xml:space="preserve">["SUMMARY"] = { ["EN"] = "Defeat 30 spiders in Ered Luin"; }; </v>
      </c>
      <c r="AO19" t="str">
        <f t="shared" si="30"/>
        <v xml:space="preserve">["TITLE"] = { ["EN"] = "Web-slasher"; }; </v>
      </c>
      <c r="AP19" t="str">
        <f t="shared" si="31"/>
        <v>};</v>
      </c>
    </row>
    <row r="20" spans="1:42" x14ac:dyDescent="0.25">
      <c r="A20">
        <v>1879071759</v>
      </c>
      <c r="B20">
        <v>19</v>
      </c>
      <c r="C20" t="s">
        <v>51</v>
      </c>
      <c r="D20" t="s">
        <v>33</v>
      </c>
      <c r="E20">
        <v>2000</v>
      </c>
      <c r="G20">
        <v>10</v>
      </c>
      <c r="H20">
        <v>700</v>
      </c>
      <c r="I20" t="s">
        <v>10</v>
      </c>
      <c r="J20" t="s">
        <v>52</v>
      </c>
      <c r="K20" t="s">
        <v>1099</v>
      </c>
      <c r="L20">
        <v>2</v>
      </c>
      <c r="Q20" t="str">
        <f t="shared" si="8"/>
        <v>[19] = {["ID"] = 1879071759; }; -- Wolf-slayer (Advanced)</v>
      </c>
      <c r="R20" s="1" t="str">
        <f t="shared" si="9"/>
        <v>[19] = {["ID"] = 1879071759; ["SAVE_INDEX"] = 19; ["TYPE"] = 4; ["VXP"] = 2000; ["LP"] = 10; ["REP"] =  700; ["FACTION"] = 2; ["TIER"] = 2;                     ["NAME"] = { ["EN"] = "Wolf-slayer (Advanced)"; }; ["LORE"] = { ["EN"] = "Defeat many wolves in Ered Luin."; }; ["SUMMARY"] = { ["EN"] = "Defeat 60 wolves in Ered Luin"; }; };</v>
      </c>
      <c r="S20">
        <f t="shared" si="10"/>
        <v>19</v>
      </c>
      <c r="T20" t="str">
        <f t="shared" si="11"/>
        <v>[19] = {</v>
      </c>
      <c r="U20" t="str">
        <f t="shared" si="12"/>
        <v xml:space="preserve">["ID"] = 1879071759; </v>
      </c>
      <c r="V20" t="str">
        <f t="shared" si="13"/>
        <v xml:space="preserve">["ID"] = 1879071759; </v>
      </c>
      <c r="W20" t="str">
        <f t="shared" si="14"/>
        <v/>
      </c>
      <c r="X20" s="1" t="str">
        <f t="shared" si="15"/>
        <v xml:space="preserve">["SAVE_INDEX"] = 19; </v>
      </c>
      <c r="Y20">
        <f>VLOOKUP(D20,Type!A$2:B$14,2,FALSE)</f>
        <v>4</v>
      </c>
      <c r="Z20" t="str">
        <f t="shared" si="16"/>
        <v xml:space="preserve">["TYPE"] = 4; </v>
      </c>
      <c r="AA20" t="str">
        <f t="shared" si="17"/>
        <v>2000</v>
      </c>
      <c r="AB20" t="str">
        <f t="shared" si="18"/>
        <v xml:space="preserve">["VXP"] = 2000; </v>
      </c>
      <c r="AC20" t="str">
        <f t="shared" si="19"/>
        <v>10</v>
      </c>
      <c r="AD20" t="str">
        <f t="shared" si="20"/>
        <v xml:space="preserve">["LP"] = 10; </v>
      </c>
      <c r="AE20" t="str">
        <f t="shared" si="21"/>
        <v>700</v>
      </c>
      <c r="AF20" t="str">
        <f t="shared" si="22"/>
        <v xml:space="preserve">["REP"] =  700; </v>
      </c>
      <c r="AG20">
        <f>VLOOKUP(I20,Faction!A$2:B$84,2,FALSE)</f>
        <v>2</v>
      </c>
      <c r="AH20" t="str">
        <f t="shared" si="23"/>
        <v xml:space="preserve">["FACTION"] = 2; </v>
      </c>
      <c r="AI20" t="str">
        <f t="shared" si="24"/>
        <v xml:space="preserve">["TIER"] = 2; </v>
      </c>
      <c r="AJ20" t="str">
        <f t="shared" si="25"/>
        <v xml:space="preserve">                    </v>
      </c>
      <c r="AK20" t="str">
        <f t="shared" si="26"/>
        <v/>
      </c>
      <c r="AL20" t="str">
        <f t="shared" si="27"/>
        <v xml:space="preserve">["NAME"] = { ["EN"] = "Wolf-slayer (Advanced)"; }; </v>
      </c>
      <c r="AM20" t="str">
        <f t="shared" si="28"/>
        <v xml:space="preserve">["LORE"] = { ["EN"] = "Defeat many wolves in Ered Luin."; }; </v>
      </c>
      <c r="AN20" t="str">
        <f t="shared" si="29"/>
        <v xml:space="preserve">["SUMMARY"] = { ["EN"] = "Defeat 60 wolves in Ered Luin"; }; </v>
      </c>
      <c r="AO20" t="str">
        <f t="shared" si="30"/>
        <v/>
      </c>
      <c r="AP20" t="str">
        <f t="shared" si="31"/>
        <v>};</v>
      </c>
    </row>
    <row r="21" spans="1:42" x14ac:dyDescent="0.25">
      <c r="A21">
        <v>1879071758</v>
      </c>
      <c r="B21">
        <v>20</v>
      </c>
      <c r="C21" t="s">
        <v>49</v>
      </c>
      <c r="D21" t="s">
        <v>33</v>
      </c>
      <c r="F21" t="s">
        <v>1055</v>
      </c>
      <c r="G21">
        <v>5</v>
      </c>
      <c r="H21">
        <v>500</v>
      </c>
      <c r="I21" t="s">
        <v>10</v>
      </c>
      <c r="J21" t="s">
        <v>50</v>
      </c>
      <c r="K21" t="s">
        <v>1100</v>
      </c>
      <c r="L21">
        <v>3</v>
      </c>
      <c r="Q21" t="str">
        <f t="shared" si="8"/>
        <v>[20] = {["ID"] = 1879071758; }; -- Wolf-slayer</v>
      </c>
      <c r="R21" s="1" t="str">
        <f t="shared" si="9"/>
        <v>[20] = {["ID"] = 1879071758; ["SAVE_INDEX"] = 20; ["TYPE"] = 4; ["VXP"] =    0; ["LP"] =  5; ["REP"] =  500; ["FACTION"] = 2; ["TIER"] = 3;                     ["NAME"] = { ["EN"] = "Wolf-slayer"; }; ["LORE"] = { ["EN"] = "Defeat wolves in Ered Luin."; }; ["SUMMARY"] = { ["EN"] = "Defeat 30 wolves in Ered Luin"; }; ["TITLE"] = { ["EN"] = "Wolf-tamer"; }; };</v>
      </c>
      <c r="S21">
        <f t="shared" si="10"/>
        <v>20</v>
      </c>
      <c r="T21" t="str">
        <f t="shared" si="11"/>
        <v>[20] = {</v>
      </c>
      <c r="U21" t="str">
        <f t="shared" si="12"/>
        <v xml:space="preserve">["ID"] = 1879071758; </v>
      </c>
      <c r="V21" t="str">
        <f t="shared" si="13"/>
        <v xml:space="preserve">["ID"] = 1879071758; </v>
      </c>
      <c r="W21" t="str">
        <f t="shared" si="14"/>
        <v/>
      </c>
      <c r="X21" s="1" t="str">
        <f t="shared" si="15"/>
        <v xml:space="preserve">["SAVE_INDEX"] = 20; </v>
      </c>
      <c r="Y21">
        <f>VLOOKUP(D21,Type!A$2:B$14,2,FALSE)</f>
        <v>4</v>
      </c>
      <c r="Z21" t="str">
        <f t="shared" si="16"/>
        <v xml:space="preserve">["TYPE"] = 4; </v>
      </c>
      <c r="AA21" t="str">
        <f t="shared" si="17"/>
        <v>0</v>
      </c>
      <c r="AB21" t="str">
        <f t="shared" si="18"/>
        <v xml:space="preserve">["VXP"] =    0; </v>
      </c>
      <c r="AC21" t="str">
        <f t="shared" si="19"/>
        <v>5</v>
      </c>
      <c r="AD21" t="str">
        <f t="shared" si="20"/>
        <v xml:space="preserve">["LP"] =  5; </v>
      </c>
      <c r="AE21" t="str">
        <f t="shared" si="21"/>
        <v>500</v>
      </c>
      <c r="AF21" t="str">
        <f t="shared" si="22"/>
        <v xml:space="preserve">["REP"] =  500; </v>
      </c>
      <c r="AG21">
        <f>VLOOKUP(I21,Faction!A$2:B$84,2,FALSE)</f>
        <v>2</v>
      </c>
      <c r="AH21" t="str">
        <f t="shared" si="23"/>
        <v xml:space="preserve">["FACTION"] = 2; </v>
      </c>
      <c r="AI21" t="str">
        <f t="shared" si="24"/>
        <v xml:space="preserve">["TIER"] = 3; </v>
      </c>
      <c r="AJ21" t="str">
        <f t="shared" si="25"/>
        <v xml:space="preserve">                    </v>
      </c>
      <c r="AK21" t="str">
        <f t="shared" si="26"/>
        <v/>
      </c>
      <c r="AL21" t="str">
        <f t="shared" si="27"/>
        <v xml:space="preserve">["NAME"] = { ["EN"] = "Wolf-slayer"; }; </v>
      </c>
      <c r="AM21" t="str">
        <f t="shared" si="28"/>
        <v xml:space="preserve">["LORE"] = { ["EN"] = "Defeat wolves in Ered Luin."; }; </v>
      </c>
      <c r="AN21" t="str">
        <f t="shared" si="29"/>
        <v xml:space="preserve">["SUMMARY"] = { ["EN"] = "Defeat 30 wolves in Ered Luin"; }; </v>
      </c>
      <c r="AO21" t="str">
        <f t="shared" si="30"/>
        <v xml:space="preserve">["TITLE"] = { ["EN"] = "Wolf-tamer"; }; </v>
      </c>
      <c r="AP21" t="str">
        <f t="shared" si="31"/>
        <v>};</v>
      </c>
    </row>
    <row r="22" spans="1:42" x14ac:dyDescent="0.25">
      <c r="A22">
        <v>1879093968</v>
      </c>
      <c r="B22">
        <v>21</v>
      </c>
      <c r="C22" t="s">
        <v>55</v>
      </c>
      <c r="D22" t="s">
        <v>33</v>
      </c>
      <c r="E22">
        <v>2000</v>
      </c>
      <c r="G22">
        <v>10</v>
      </c>
      <c r="H22">
        <v>900</v>
      </c>
      <c r="I22" t="s">
        <v>10</v>
      </c>
      <c r="J22" t="s">
        <v>56</v>
      </c>
      <c r="K22" t="s">
        <v>165</v>
      </c>
      <c r="L22">
        <v>0</v>
      </c>
      <c r="M22">
        <v>40</v>
      </c>
      <c r="Q22" t="str">
        <f t="shared" si="8"/>
        <v>[21] = {["ID"] = 1879093968; }; -- Betrayer's Bane (Advanced)</v>
      </c>
      <c r="R22" s="1" t="str">
        <f t="shared" si="9"/>
        <v>[21] = {["ID"] = 1879093968; ["SAVE_INDEX"] = 21; ["TYPE"] = 4; ["VXP"] = 2000; ["LP"] = 10; ["REP"] =  900; ["FACTION"] = 2; ["TIER"] = 0; ["MIN_LVL"] = "40"; ["NAME"] = { ["EN"] = "Betrayer's Bane (Advanced)"; }; ["LORE"] = { ["EN"] = "The dwarf-ruins of Sarnúr have been discovered and occupied by the Dourhands, who plan to use them as a base from which to strike at the Longbeards -- worse yet, they have allied themselves with evil and corrupted creatures who owe their true allegiance to the powers of Angmar. You must take your battle against the Dourhands onto the crumbling streets of Sarnúr before they build their strength and are bolstered further by forces sent from Angmar."; }; ["SUMMARY"] = { ["EN"] = "Defeat 160 Dourhand dwarves in Sarnúr"; }; };</v>
      </c>
      <c r="S22">
        <f t="shared" si="10"/>
        <v>21</v>
      </c>
      <c r="T22" t="str">
        <f t="shared" si="11"/>
        <v>[21] = {</v>
      </c>
      <c r="U22" t="str">
        <f t="shared" si="12"/>
        <v xml:space="preserve">["ID"] = 1879093968; </v>
      </c>
      <c r="V22" t="str">
        <f t="shared" si="13"/>
        <v xml:space="preserve">["ID"] = 1879093968; </v>
      </c>
      <c r="W22" t="str">
        <f t="shared" si="14"/>
        <v/>
      </c>
      <c r="X22" s="1" t="str">
        <f t="shared" si="15"/>
        <v xml:space="preserve">["SAVE_INDEX"] = 21; </v>
      </c>
      <c r="Y22">
        <f>VLOOKUP(D22,Type!A$2:B$14,2,FALSE)</f>
        <v>4</v>
      </c>
      <c r="Z22" t="str">
        <f t="shared" si="16"/>
        <v xml:space="preserve">["TYPE"] = 4; </v>
      </c>
      <c r="AA22" t="str">
        <f t="shared" si="17"/>
        <v>2000</v>
      </c>
      <c r="AB22" t="str">
        <f t="shared" si="18"/>
        <v xml:space="preserve">["VXP"] = 2000; </v>
      </c>
      <c r="AC22" t="str">
        <f t="shared" si="19"/>
        <v>10</v>
      </c>
      <c r="AD22" t="str">
        <f t="shared" si="20"/>
        <v xml:space="preserve">["LP"] = 10; </v>
      </c>
      <c r="AE22" t="str">
        <f t="shared" si="21"/>
        <v>900</v>
      </c>
      <c r="AF22" t="str">
        <f t="shared" si="22"/>
        <v xml:space="preserve">["REP"] =  900; </v>
      </c>
      <c r="AG22">
        <f>VLOOKUP(I22,Faction!A$2:B$84,2,FALSE)</f>
        <v>2</v>
      </c>
      <c r="AH22" t="str">
        <f t="shared" si="23"/>
        <v xml:space="preserve">["FACTION"] = 2; </v>
      </c>
      <c r="AI22" t="str">
        <f t="shared" si="24"/>
        <v xml:space="preserve">["TIER"] = 0; </v>
      </c>
      <c r="AJ22" t="str">
        <f t="shared" si="25"/>
        <v xml:space="preserve">["MIN_LVL"] = "40"; </v>
      </c>
      <c r="AK22" t="str">
        <f t="shared" si="26"/>
        <v/>
      </c>
      <c r="AL22" t="str">
        <f t="shared" si="27"/>
        <v xml:space="preserve">["NAME"] = { ["EN"] = "Betrayer's Bane (Advanced)"; }; </v>
      </c>
      <c r="AM22" t="str">
        <f t="shared" si="28"/>
        <v xml:space="preserve">["LORE"] = { ["EN"] = "The dwarf-ruins of Sarnúr have been discovered and occupied by the Dourhands, who plan to use them as a base from which to strike at the Longbeards -- worse yet, they have allied themselves with evil and corrupted creatures who owe their true allegiance to the powers of Angmar. You must take your battle against the Dourhands onto the crumbling streets of Sarnúr before they build their strength and are bolstered further by forces sent from Angmar."; }; </v>
      </c>
      <c r="AN22" t="str">
        <f t="shared" si="29"/>
        <v xml:space="preserve">["SUMMARY"] = { ["EN"] = "Defeat 160 Dourhand dwarves in Sarnúr"; }; </v>
      </c>
      <c r="AO22" t="str">
        <f t="shared" si="30"/>
        <v/>
      </c>
      <c r="AP22" t="str">
        <f t="shared" si="31"/>
        <v>};</v>
      </c>
    </row>
    <row r="23" spans="1:42" x14ac:dyDescent="0.25">
      <c r="A23">
        <v>1879093967</v>
      </c>
      <c r="B23">
        <v>22</v>
      </c>
      <c r="C23" t="s">
        <v>53</v>
      </c>
      <c r="D23" t="s">
        <v>33</v>
      </c>
      <c r="F23" t="s">
        <v>53</v>
      </c>
      <c r="G23">
        <v>5</v>
      </c>
      <c r="H23">
        <v>700</v>
      </c>
      <c r="I23" t="s">
        <v>10</v>
      </c>
      <c r="J23" t="s">
        <v>54</v>
      </c>
      <c r="K23" t="s">
        <v>165</v>
      </c>
      <c r="L23">
        <v>1</v>
      </c>
      <c r="M23">
        <v>40</v>
      </c>
      <c r="Q23" t="str">
        <f t="shared" si="8"/>
        <v>[22] = {["ID"] = 1879093967; }; -- Betrayer's Bane</v>
      </c>
      <c r="R23" s="1" t="str">
        <f t="shared" si="9"/>
        <v>[22] = {["ID"] = 1879093967; ["SAVE_INDEX"] = 22; ["TYPE"] = 4; ["VXP"] =    0; ["LP"] =  5; ["REP"] =  700; ["FACTION"] = 2; ["TIER"] = 1; ["MIN_LVL"] = "40"; ["NAME"] = { ["EN"] = "Betrayer's Bane"; }; ["LORE"] = { ["EN"] = "The dwarf-ruins of Sarnúr have been discovered and occupied by the Dourhands, who plan to use them as a base from which to strike at the Longbeards -- worse yet, they have allied themselves with evil and corrupted creatures who owe their true allegiance to the powers of Angmar. You must take your battle against the Dourhands onto the crumbling streets of Sarnúr before they build their strength and are bolstered further by forces sent from Angmar."; }; ["SUMMARY"] = { ["EN"] = "Defeat 80 Dourhand dwarves in Sarnúr"; }; ["TITLE"] = { ["EN"] = "Betrayer's Bane"; }; };</v>
      </c>
      <c r="S23">
        <f t="shared" si="10"/>
        <v>22</v>
      </c>
      <c r="T23" t="str">
        <f t="shared" si="11"/>
        <v>[22] = {</v>
      </c>
      <c r="U23" t="str">
        <f t="shared" si="12"/>
        <v xml:space="preserve">["ID"] = 1879093967; </v>
      </c>
      <c r="V23" t="str">
        <f t="shared" si="13"/>
        <v xml:space="preserve">["ID"] = 1879093967; </v>
      </c>
      <c r="W23" t="str">
        <f t="shared" si="14"/>
        <v/>
      </c>
      <c r="X23" s="1" t="str">
        <f t="shared" si="15"/>
        <v xml:space="preserve">["SAVE_INDEX"] = 22; </v>
      </c>
      <c r="Y23">
        <f>VLOOKUP(D23,Type!A$2:B$14,2,FALSE)</f>
        <v>4</v>
      </c>
      <c r="Z23" t="str">
        <f t="shared" si="16"/>
        <v xml:space="preserve">["TYPE"] = 4; </v>
      </c>
      <c r="AA23" t="str">
        <f t="shared" si="17"/>
        <v>0</v>
      </c>
      <c r="AB23" t="str">
        <f t="shared" si="18"/>
        <v xml:space="preserve">["VXP"] =    0; </v>
      </c>
      <c r="AC23" t="str">
        <f t="shared" si="19"/>
        <v>5</v>
      </c>
      <c r="AD23" t="str">
        <f t="shared" si="20"/>
        <v xml:space="preserve">["LP"] =  5; </v>
      </c>
      <c r="AE23" t="str">
        <f t="shared" si="21"/>
        <v>700</v>
      </c>
      <c r="AF23" t="str">
        <f t="shared" si="22"/>
        <v xml:space="preserve">["REP"] =  700; </v>
      </c>
      <c r="AG23">
        <f>VLOOKUP(I23,Faction!A$2:B$84,2,FALSE)</f>
        <v>2</v>
      </c>
      <c r="AH23" t="str">
        <f t="shared" si="23"/>
        <v xml:space="preserve">["FACTION"] = 2; </v>
      </c>
      <c r="AI23" t="str">
        <f t="shared" si="24"/>
        <v xml:space="preserve">["TIER"] = 1; </v>
      </c>
      <c r="AJ23" t="str">
        <f t="shared" si="25"/>
        <v xml:space="preserve">["MIN_LVL"] = "40"; </v>
      </c>
      <c r="AK23" t="str">
        <f t="shared" si="26"/>
        <v/>
      </c>
      <c r="AL23" t="str">
        <f t="shared" si="27"/>
        <v xml:space="preserve">["NAME"] = { ["EN"] = "Betrayer's Bane"; }; </v>
      </c>
      <c r="AM23" t="str">
        <f t="shared" si="28"/>
        <v xml:space="preserve">["LORE"] = { ["EN"] = "The dwarf-ruins of Sarnúr have been discovered and occupied by the Dourhands, who plan to use them as a base from which to strike at the Longbeards -- worse yet, they have allied themselves with evil and corrupted creatures who owe their true allegiance to the powers of Angmar. You must take your battle against the Dourhands onto the crumbling streets of Sarnúr before they build their strength and are bolstered further by forces sent from Angmar."; }; </v>
      </c>
      <c r="AN23" t="str">
        <f t="shared" si="29"/>
        <v xml:space="preserve">["SUMMARY"] = { ["EN"] = "Defeat 80 Dourhand dwarves in Sarnúr"; }; </v>
      </c>
      <c r="AO23" t="str">
        <f t="shared" si="30"/>
        <v xml:space="preserve">["TITLE"] = { ["EN"] = "Betrayer's Bane"; }; </v>
      </c>
      <c r="AP23" t="str">
        <f t="shared" si="31"/>
        <v>};</v>
      </c>
    </row>
    <row r="24" spans="1:42" x14ac:dyDescent="0.25">
      <c r="A24">
        <v>1879093966</v>
      </c>
      <c r="B24">
        <v>23</v>
      </c>
      <c r="C24" t="s">
        <v>59</v>
      </c>
      <c r="D24" t="s">
        <v>33</v>
      </c>
      <c r="E24">
        <v>2000</v>
      </c>
      <c r="G24">
        <v>10</v>
      </c>
      <c r="H24">
        <v>900</v>
      </c>
      <c r="I24" t="s">
        <v>10</v>
      </c>
      <c r="J24" t="s">
        <v>60</v>
      </c>
      <c r="K24" t="s">
        <v>1101</v>
      </c>
      <c r="L24">
        <v>0</v>
      </c>
      <c r="M24">
        <v>40</v>
      </c>
      <c r="Q24" t="str">
        <f t="shared" si="8"/>
        <v>[23] = {["ID"] = 1879093966; }; -- Master of Beasts (Advanced)</v>
      </c>
      <c r="R24" s="1" t="str">
        <f t="shared" si="9"/>
        <v>[23] = {["ID"] = 1879093966; ["SAVE_INDEX"] = 23; ["TYPE"] = 4; ["VXP"] = 2000; ["LP"] = 10; ["REP"] =  900; ["FACTION"] = 2; ["TIER"] = 0; ["MIN_LVL"] = "40"; ["NAME"] = { ["EN"] = "Master of Beasts (Advanced)"; }; ["LORE"] = { ["EN"] = "Many wild beasts stalk the ruins of Sarnúr, but these creatures have been enslaved or twisted to the will of Angmar through the cunning devices of the goblins, who breed and cruelly torment them. Many now act as spies and guards for the Dourhands and must be destroyed, lest they be unleashed into the lands of Ered Luin to wreak mischief and havoc upon its peoples."; }; ["SUMMARY"] = { ["EN"] = "Defeat 160 beasts in Sarnúr"; }; };</v>
      </c>
      <c r="S24">
        <f t="shared" si="10"/>
        <v>23</v>
      </c>
      <c r="T24" t="str">
        <f t="shared" si="11"/>
        <v>[23] = {</v>
      </c>
      <c r="U24" t="str">
        <f t="shared" si="12"/>
        <v xml:space="preserve">["ID"] = 1879093966; </v>
      </c>
      <c r="V24" t="str">
        <f t="shared" si="13"/>
        <v xml:space="preserve">["ID"] = 1879093966; </v>
      </c>
      <c r="W24" t="str">
        <f t="shared" si="14"/>
        <v/>
      </c>
      <c r="X24" s="1" t="str">
        <f t="shared" si="15"/>
        <v xml:space="preserve">["SAVE_INDEX"] = 23; </v>
      </c>
      <c r="Y24">
        <f>VLOOKUP(D24,Type!A$2:B$14,2,FALSE)</f>
        <v>4</v>
      </c>
      <c r="Z24" t="str">
        <f t="shared" si="16"/>
        <v xml:space="preserve">["TYPE"] = 4; </v>
      </c>
      <c r="AA24" t="str">
        <f t="shared" si="17"/>
        <v>2000</v>
      </c>
      <c r="AB24" t="str">
        <f t="shared" si="18"/>
        <v xml:space="preserve">["VXP"] = 2000; </v>
      </c>
      <c r="AC24" t="str">
        <f t="shared" si="19"/>
        <v>10</v>
      </c>
      <c r="AD24" t="str">
        <f t="shared" si="20"/>
        <v xml:space="preserve">["LP"] = 10; </v>
      </c>
      <c r="AE24" t="str">
        <f t="shared" si="21"/>
        <v>900</v>
      </c>
      <c r="AF24" t="str">
        <f t="shared" si="22"/>
        <v xml:space="preserve">["REP"] =  900; </v>
      </c>
      <c r="AG24">
        <f>VLOOKUP(I24,Faction!A$2:B$84,2,FALSE)</f>
        <v>2</v>
      </c>
      <c r="AH24" t="str">
        <f t="shared" si="23"/>
        <v xml:space="preserve">["FACTION"] = 2; </v>
      </c>
      <c r="AI24" t="str">
        <f t="shared" si="24"/>
        <v xml:space="preserve">["TIER"] = 0; </v>
      </c>
      <c r="AJ24" t="str">
        <f t="shared" si="25"/>
        <v xml:space="preserve">["MIN_LVL"] = "40"; </v>
      </c>
      <c r="AK24" t="str">
        <f t="shared" si="26"/>
        <v/>
      </c>
      <c r="AL24" t="str">
        <f t="shared" si="27"/>
        <v xml:space="preserve">["NAME"] = { ["EN"] = "Master of Beasts (Advanced)"; }; </v>
      </c>
      <c r="AM24" t="str">
        <f t="shared" si="28"/>
        <v xml:space="preserve">["LORE"] = { ["EN"] = "Many wild beasts stalk the ruins of Sarnúr, but these creatures have been enslaved or twisted to the will of Angmar through the cunning devices of the goblins, who breed and cruelly torment them. Many now act as spies and guards for the Dourhands and must be destroyed, lest they be unleashed into the lands of Ered Luin to wreak mischief and havoc upon its peoples."; }; </v>
      </c>
      <c r="AN24" t="str">
        <f t="shared" si="29"/>
        <v xml:space="preserve">["SUMMARY"] = { ["EN"] = "Defeat 160 beasts in Sarnúr"; }; </v>
      </c>
      <c r="AO24" t="str">
        <f t="shared" si="30"/>
        <v/>
      </c>
      <c r="AP24" t="str">
        <f t="shared" si="31"/>
        <v>};</v>
      </c>
    </row>
    <row r="25" spans="1:42" x14ac:dyDescent="0.25">
      <c r="A25">
        <v>1879093965</v>
      </c>
      <c r="B25">
        <v>24</v>
      </c>
      <c r="C25" t="s">
        <v>57</v>
      </c>
      <c r="D25" t="s">
        <v>33</v>
      </c>
      <c r="F25" t="s">
        <v>57</v>
      </c>
      <c r="G25">
        <v>5</v>
      </c>
      <c r="H25">
        <v>700</v>
      </c>
      <c r="I25" t="s">
        <v>10</v>
      </c>
      <c r="J25" t="s">
        <v>58</v>
      </c>
      <c r="K25" t="s">
        <v>1101</v>
      </c>
      <c r="L25">
        <v>1</v>
      </c>
      <c r="M25">
        <v>40</v>
      </c>
      <c r="Q25" t="str">
        <f t="shared" si="8"/>
        <v>[24] = {["ID"] = 1879093965; }; -- Master of Beasts</v>
      </c>
      <c r="R25" s="1" t="str">
        <f t="shared" si="9"/>
        <v>[24] = {["ID"] = 1879093965; ["SAVE_INDEX"] = 24; ["TYPE"] = 4; ["VXP"] =    0; ["LP"] =  5; ["REP"] =  700; ["FACTION"] = 2; ["TIER"] = 1; ["MIN_LVL"] = "40"; ["NAME"] = { ["EN"] = "Master of Beasts"; }; ["LORE"] = { ["EN"] = "Many wild beasts stalk the ruins of Sarnúr, but these creatures have been enslaved or twisted to the will of Angmar through the cunning devices of the goblins, who breed and cruelly torment them. Many now act as spies and guards for the Dourhands and must be destroyed, lest they be unleashed into the lands of Ered Luin to wreak mischief and havoc upon its peoples."; }; ["SUMMARY"] = { ["EN"] = "Defeat 80 beasts in Sarnúr"; }; ["TITLE"] = { ["EN"] = "Master of Beasts"; }; };</v>
      </c>
      <c r="S25">
        <f t="shared" si="10"/>
        <v>24</v>
      </c>
      <c r="T25" t="str">
        <f t="shared" si="11"/>
        <v>[24] = {</v>
      </c>
      <c r="U25" t="str">
        <f t="shared" si="12"/>
        <v xml:space="preserve">["ID"] = 1879093965; </v>
      </c>
      <c r="V25" t="str">
        <f t="shared" si="13"/>
        <v xml:space="preserve">["ID"] = 1879093965; </v>
      </c>
      <c r="W25" t="str">
        <f t="shared" si="14"/>
        <v/>
      </c>
      <c r="X25" s="1" t="str">
        <f t="shared" si="15"/>
        <v xml:space="preserve">["SAVE_INDEX"] = 24; </v>
      </c>
      <c r="Y25">
        <f>VLOOKUP(D25,Type!A$2:B$14,2,FALSE)</f>
        <v>4</v>
      </c>
      <c r="Z25" t="str">
        <f t="shared" si="16"/>
        <v xml:space="preserve">["TYPE"] = 4; </v>
      </c>
      <c r="AA25" t="str">
        <f t="shared" si="17"/>
        <v>0</v>
      </c>
      <c r="AB25" t="str">
        <f t="shared" si="18"/>
        <v xml:space="preserve">["VXP"] =    0; </v>
      </c>
      <c r="AC25" t="str">
        <f t="shared" si="19"/>
        <v>5</v>
      </c>
      <c r="AD25" t="str">
        <f t="shared" si="20"/>
        <v xml:space="preserve">["LP"] =  5; </v>
      </c>
      <c r="AE25" t="str">
        <f t="shared" si="21"/>
        <v>700</v>
      </c>
      <c r="AF25" t="str">
        <f t="shared" si="22"/>
        <v xml:space="preserve">["REP"] =  700; </v>
      </c>
      <c r="AG25">
        <f>VLOOKUP(I25,Faction!A$2:B$84,2,FALSE)</f>
        <v>2</v>
      </c>
      <c r="AH25" t="str">
        <f t="shared" si="23"/>
        <v xml:space="preserve">["FACTION"] = 2; </v>
      </c>
      <c r="AI25" t="str">
        <f t="shared" si="24"/>
        <v xml:space="preserve">["TIER"] = 1; </v>
      </c>
      <c r="AJ25" t="str">
        <f t="shared" si="25"/>
        <v xml:space="preserve">["MIN_LVL"] = "40"; </v>
      </c>
      <c r="AK25" t="str">
        <f t="shared" si="26"/>
        <v/>
      </c>
      <c r="AL25" t="str">
        <f t="shared" si="27"/>
        <v xml:space="preserve">["NAME"] = { ["EN"] = "Master of Beasts"; }; </v>
      </c>
      <c r="AM25" t="str">
        <f t="shared" si="28"/>
        <v xml:space="preserve">["LORE"] = { ["EN"] = "Many wild beasts stalk the ruins of Sarnúr, but these creatures have been enslaved or twisted to the will of Angmar through the cunning devices of the goblins, who breed and cruelly torment them. Many now act as spies and guards for the Dourhands and must be destroyed, lest they be unleashed into the lands of Ered Luin to wreak mischief and havoc upon its peoples."; }; </v>
      </c>
      <c r="AN25" t="str">
        <f t="shared" si="29"/>
        <v xml:space="preserve">["SUMMARY"] = { ["EN"] = "Defeat 80 beasts in Sarnúr"; }; </v>
      </c>
      <c r="AO25" t="str">
        <f t="shared" si="30"/>
        <v xml:space="preserve">["TITLE"] = { ["EN"] = "Master of Beasts"; }; </v>
      </c>
      <c r="AP25" t="str">
        <f t="shared" si="31"/>
        <v>};</v>
      </c>
    </row>
    <row r="26" spans="1:42" x14ac:dyDescent="0.25">
      <c r="A26">
        <v>1879093971</v>
      </c>
      <c r="B26">
        <v>25</v>
      </c>
      <c r="C26" t="s">
        <v>63</v>
      </c>
      <c r="D26" t="s">
        <v>33</v>
      </c>
      <c r="E26">
        <v>2000</v>
      </c>
      <c r="G26">
        <v>10</v>
      </c>
      <c r="H26">
        <v>900</v>
      </c>
      <c r="I26" t="s">
        <v>10</v>
      </c>
      <c r="J26" t="s">
        <v>64</v>
      </c>
      <c r="K26" t="s">
        <v>166</v>
      </c>
      <c r="L26">
        <v>0</v>
      </c>
      <c r="M26">
        <v>40</v>
      </c>
      <c r="Q26" t="str">
        <f t="shared" si="8"/>
        <v>[25] = {["ID"] = 1879093971; }; -- Troll-kicker (Advanced)</v>
      </c>
      <c r="R26" s="1" t="str">
        <f t="shared" si="9"/>
        <v>[25] = {["ID"] = 1879093971; ["SAVE_INDEX"] = 25; ["TYPE"] = 4; ["VXP"] = 2000; ["LP"] = 10; ["REP"] =  900; ["FACTION"] = 2; ["TIER"] = 0; ["MIN_LVL"] = "40"; ["NAME"] = { ["EN"] = "Troll-kicker (Advanced)"; }; ["LORE"] = { ["EN"] = "It seems that the trolls inhabiting Sarnúr are of a particularly dim-witted -- if brutal -- strain. With hearts of hard-edged ice, they will destroy anything that stands in their way unless you can stop them."; }; ["SUMMARY"] = { ["EN"] = "Defeat 80 trolls in Sarnúr"; }; };</v>
      </c>
      <c r="S26">
        <f t="shared" si="10"/>
        <v>25</v>
      </c>
      <c r="T26" t="str">
        <f t="shared" si="11"/>
        <v>[25] = {</v>
      </c>
      <c r="U26" t="str">
        <f t="shared" si="12"/>
        <v xml:space="preserve">["ID"] = 1879093971; </v>
      </c>
      <c r="V26" t="str">
        <f t="shared" si="13"/>
        <v xml:space="preserve">["ID"] = 1879093971; </v>
      </c>
      <c r="W26" t="str">
        <f t="shared" si="14"/>
        <v/>
      </c>
      <c r="X26" s="1" t="str">
        <f t="shared" si="15"/>
        <v xml:space="preserve">["SAVE_INDEX"] = 25; </v>
      </c>
      <c r="Y26">
        <f>VLOOKUP(D26,Type!A$2:B$14,2,FALSE)</f>
        <v>4</v>
      </c>
      <c r="Z26" t="str">
        <f t="shared" si="16"/>
        <v xml:space="preserve">["TYPE"] = 4; </v>
      </c>
      <c r="AA26" t="str">
        <f t="shared" si="17"/>
        <v>2000</v>
      </c>
      <c r="AB26" t="str">
        <f t="shared" si="18"/>
        <v xml:space="preserve">["VXP"] = 2000; </v>
      </c>
      <c r="AC26" t="str">
        <f t="shared" si="19"/>
        <v>10</v>
      </c>
      <c r="AD26" t="str">
        <f t="shared" si="20"/>
        <v xml:space="preserve">["LP"] = 10; </v>
      </c>
      <c r="AE26" t="str">
        <f t="shared" si="21"/>
        <v>900</v>
      </c>
      <c r="AF26" t="str">
        <f t="shared" si="22"/>
        <v xml:space="preserve">["REP"] =  900; </v>
      </c>
      <c r="AG26">
        <f>VLOOKUP(I26,Faction!A$2:B$84,2,FALSE)</f>
        <v>2</v>
      </c>
      <c r="AH26" t="str">
        <f t="shared" si="23"/>
        <v xml:space="preserve">["FACTION"] = 2; </v>
      </c>
      <c r="AI26" t="str">
        <f t="shared" si="24"/>
        <v xml:space="preserve">["TIER"] = 0; </v>
      </c>
      <c r="AJ26" t="str">
        <f t="shared" si="25"/>
        <v xml:space="preserve">["MIN_LVL"] = "40"; </v>
      </c>
      <c r="AK26" t="str">
        <f t="shared" si="26"/>
        <v/>
      </c>
      <c r="AL26" t="str">
        <f t="shared" si="27"/>
        <v xml:space="preserve">["NAME"] = { ["EN"] = "Troll-kicker (Advanced)"; }; </v>
      </c>
      <c r="AM26" t="str">
        <f t="shared" si="28"/>
        <v xml:space="preserve">["LORE"] = { ["EN"] = "It seems that the trolls inhabiting Sarnúr are of a particularly dim-witted -- if brutal -- strain. With hearts of hard-edged ice, they will destroy anything that stands in their way unless you can stop them."; }; </v>
      </c>
      <c r="AN26" t="str">
        <f t="shared" si="29"/>
        <v xml:space="preserve">["SUMMARY"] = { ["EN"] = "Defeat 80 trolls in Sarnúr"; }; </v>
      </c>
      <c r="AO26" t="str">
        <f t="shared" si="30"/>
        <v/>
      </c>
      <c r="AP26" t="str">
        <f t="shared" si="31"/>
        <v>};</v>
      </c>
    </row>
    <row r="27" spans="1:42" x14ac:dyDescent="0.25">
      <c r="A27">
        <v>1879093970</v>
      </c>
      <c r="B27">
        <v>26</v>
      </c>
      <c r="C27" t="s">
        <v>61</v>
      </c>
      <c r="D27" t="s">
        <v>33</v>
      </c>
      <c r="F27" t="s">
        <v>61</v>
      </c>
      <c r="G27">
        <v>5</v>
      </c>
      <c r="H27">
        <v>700</v>
      </c>
      <c r="I27" t="s">
        <v>10</v>
      </c>
      <c r="J27" t="s">
        <v>62</v>
      </c>
      <c r="K27" t="s">
        <v>166</v>
      </c>
      <c r="L27">
        <v>1</v>
      </c>
      <c r="M27">
        <v>40</v>
      </c>
      <c r="Q27" t="str">
        <f t="shared" si="8"/>
        <v>[26] = {["ID"] = 1879093970; }; -- Troll-kicker</v>
      </c>
      <c r="R27" s="1" t="str">
        <f t="shared" si="9"/>
        <v>[26] = {["ID"] = 1879093970; ["SAVE_INDEX"] = 26; ["TYPE"] = 4; ["VXP"] =    0; ["LP"] =  5; ["REP"] =  700; ["FACTION"] = 2; ["TIER"] = 1; ["MIN_LVL"] = "40"; ["NAME"] = { ["EN"] = "Troll-kicker"; }; ["LORE"] = { ["EN"] = "It seems that the trolls inhabiting Sarnúr are of a particularly dim-witted -- if brutal -- strain. With hearts of hard-edged ice, they will destroy anything that stands in their way unless you can stop them."; }; ["SUMMARY"] = { ["EN"] = "Defeat 40 trolls in Sarnúr"; }; ["TITLE"] = { ["EN"] = "Troll-kicker"; }; };</v>
      </c>
      <c r="S27">
        <f t="shared" si="10"/>
        <v>26</v>
      </c>
      <c r="T27" t="str">
        <f t="shared" si="11"/>
        <v>[26] = {</v>
      </c>
      <c r="U27" t="str">
        <f t="shared" si="12"/>
        <v xml:space="preserve">["ID"] = 1879093970; </v>
      </c>
      <c r="V27" t="str">
        <f t="shared" si="13"/>
        <v xml:space="preserve">["ID"] = 1879093970; </v>
      </c>
      <c r="W27" t="str">
        <f t="shared" si="14"/>
        <v/>
      </c>
      <c r="X27" s="1" t="str">
        <f t="shared" si="15"/>
        <v xml:space="preserve">["SAVE_INDEX"] = 26; </v>
      </c>
      <c r="Y27">
        <f>VLOOKUP(D27,Type!A$2:B$14,2,FALSE)</f>
        <v>4</v>
      </c>
      <c r="Z27" t="str">
        <f t="shared" si="16"/>
        <v xml:space="preserve">["TYPE"] = 4; </v>
      </c>
      <c r="AA27" t="str">
        <f t="shared" si="17"/>
        <v>0</v>
      </c>
      <c r="AB27" t="str">
        <f t="shared" si="18"/>
        <v xml:space="preserve">["VXP"] =    0; </v>
      </c>
      <c r="AC27" t="str">
        <f t="shared" si="19"/>
        <v>5</v>
      </c>
      <c r="AD27" t="str">
        <f t="shared" si="20"/>
        <v xml:space="preserve">["LP"] =  5; </v>
      </c>
      <c r="AE27" t="str">
        <f t="shared" si="21"/>
        <v>700</v>
      </c>
      <c r="AF27" t="str">
        <f t="shared" si="22"/>
        <v xml:space="preserve">["REP"] =  700; </v>
      </c>
      <c r="AG27">
        <f>VLOOKUP(I27,Faction!A$2:B$84,2,FALSE)</f>
        <v>2</v>
      </c>
      <c r="AH27" t="str">
        <f t="shared" si="23"/>
        <v xml:space="preserve">["FACTION"] = 2; </v>
      </c>
      <c r="AI27" t="str">
        <f t="shared" si="24"/>
        <v xml:space="preserve">["TIER"] = 1; </v>
      </c>
      <c r="AJ27" t="str">
        <f t="shared" si="25"/>
        <v xml:space="preserve">["MIN_LVL"] = "40"; </v>
      </c>
      <c r="AK27" t="str">
        <f t="shared" si="26"/>
        <v/>
      </c>
      <c r="AL27" t="str">
        <f t="shared" si="27"/>
        <v xml:space="preserve">["NAME"] = { ["EN"] = "Troll-kicker"; }; </v>
      </c>
      <c r="AM27" t="str">
        <f t="shared" si="28"/>
        <v xml:space="preserve">["LORE"] = { ["EN"] = "It seems that the trolls inhabiting Sarnúr are of a particularly dim-witted -- if brutal -- strain. With hearts of hard-edged ice, they will destroy anything that stands in their way unless you can stop them."; }; </v>
      </c>
      <c r="AN27" t="str">
        <f t="shared" si="29"/>
        <v xml:space="preserve">["SUMMARY"] = { ["EN"] = "Defeat 40 trolls in Sarnúr"; }; </v>
      </c>
      <c r="AO27" t="str">
        <f t="shared" si="30"/>
        <v xml:space="preserve">["TITLE"] = { ["EN"] = "Troll-kicker"; }; </v>
      </c>
      <c r="AP27" t="str">
        <f t="shared" si="31"/>
        <v>};</v>
      </c>
    </row>
    <row r="28" spans="1:42" x14ac:dyDescent="0.25">
      <c r="A28">
        <v>1879093969</v>
      </c>
      <c r="B28">
        <v>27</v>
      </c>
      <c r="C28" t="s">
        <v>65</v>
      </c>
      <c r="D28" t="s">
        <v>69</v>
      </c>
      <c r="F28" t="s">
        <v>65</v>
      </c>
      <c r="G28">
        <v>10</v>
      </c>
      <c r="H28">
        <v>900</v>
      </c>
      <c r="I28" t="s">
        <v>10</v>
      </c>
      <c r="J28" t="s">
        <v>66</v>
      </c>
      <c r="K28" t="s">
        <v>167</v>
      </c>
      <c r="L28">
        <v>0</v>
      </c>
      <c r="M28">
        <v>42</v>
      </c>
      <c r="Q28" t="str">
        <f t="shared" si="8"/>
        <v>[27] = {["ID"] = 1879093969; }; -- Avenger of Sarnúr</v>
      </c>
      <c r="R28" s="1" t="str">
        <f t="shared" si="9"/>
        <v>[27] = {["ID"] = 1879093969; ["SAVE_INDEX"] = 27; ["TYPE"] = 6; ["VXP"] =    0; ["LP"] = 10; ["REP"] =  900; ["FACTION"] = 2; ["TIER"] = 0; ["MIN_LVL"] = "42"; ["NAME"] = { ["EN"] = "Avenger of Sarnúr"; }; ["LORE"] = { ["EN"] = "An alliance of enemies plots against Ered Luin from within the ancient ruins of Sarnúr, as the traitorous Dourhands seek to bring an array of forces to bear against their hated cousins the Longbeards. They seek to claim legitimacy by holding the seat of an ancient dwarf-city, but their presence in the company of such evils only defiles the sanctity of their ancestors."; }; ["SUMMARY"] = { ["EN"] = "Defeat the 6 leaders of Sarnúr"; }; ["TITLE"] = { ["EN"] = "Avenger of Sarnúr"; }; };</v>
      </c>
      <c r="S28">
        <f t="shared" si="10"/>
        <v>27</v>
      </c>
      <c r="T28" t="str">
        <f t="shared" si="11"/>
        <v>[27] = {</v>
      </c>
      <c r="U28" t="str">
        <f t="shared" si="12"/>
        <v xml:space="preserve">["ID"] = 1879093969; </v>
      </c>
      <c r="V28" t="str">
        <f t="shared" si="13"/>
        <v xml:space="preserve">["ID"] = 1879093969; </v>
      </c>
      <c r="W28" t="str">
        <f t="shared" si="14"/>
        <v/>
      </c>
      <c r="X28" s="1" t="str">
        <f t="shared" si="15"/>
        <v xml:space="preserve">["SAVE_INDEX"] = 27; </v>
      </c>
      <c r="Y28">
        <f>VLOOKUP(D28,Type!A$2:B$14,2,FALSE)</f>
        <v>6</v>
      </c>
      <c r="Z28" t="str">
        <f t="shared" si="16"/>
        <v xml:space="preserve">["TYPE"] = 6; </v>
      </c>
      <c r="AA28" t="str">
        <f t="shared" si="17"/>
        <v>0</v>
      </c>
      <c r="AB28" t="str">
        <f t="shared" si="18"/>
        <v xml:space="preserve">["VXP"] =    0; </v>
      </c>
      <c r="AC28" t="str">
        <f t="shared" si="19"/>
        <v>10</v>
      </c>
      <c r="AD28" t="str">
        <f t="shared" si="20"/>
        <v xml:space="preserve">["LP"] = 10; </v>
      </c>
      <c r="AE28" t="str">
        <f t="shared" si="21"/>
        <v>900</v>
      </c>
      <c r="AF28" t="str">
        <f t="shared" si="22"/>
        <v xml:space="preserve">["REP"] =  900; </v>
      </c>
      <c r="AG28">
        <f>VLOOKUP(I28,Faction!A$2:B$84,2,FALSE)</f>
        <v>2</v>
      </c>
      <c r="AH28" t="str">
        <f t="shared" si="23"/>
        <v xml:space="preserve">["FACTION"] = 2; </v>
      </c>
      <c r="AI28" t="str">
        <f t="shared" si="24"/>
        <v xml:space="preserve">["TIER"] = 0; </v>
      </c>
      <c r="AJ28" t="str">
        <f t="shared" si="25"/>
        <v xml:space="preserve">["MIN_LVL"] = "42"; </v>
      </c>
      <c r="AK28" t="str">
        <f t="shared" si="26"/>
        <v/>
      </c>
      <c r="AL28" t="str">
        <f t="shared" si="27"/>
        <v xml:space="preserve">["NAME"] = { ["EN"] = "Avenger of Sarnúr"; }; </v>
      </c>
      <c r="AM28" t="str">
        <f t="shared" si="28"/>
        <v xml:space="preserve">["LORE"] = { ["EN"] = "An alliance of enemies plots against Ered Luin from within the ancient ruins of Sarnúr, as the traitorous Dourhands seek to bring an array of forces to bear against their hated cousins the Longbeards. They seek to claim legitimacy by holding the seat of an ancient dwarf-city, but their presence in the company of such evils only defiles the sanctity of their ancestors."; }; </v>
      </c>
      <c r="AN28" t="str">
        <f t="shared" si="29"/>
        <v xml:space="preserve">["SUMMARY"] = { ["EN"] = "Defeat the 6 leaders of Sarnúr"; }; </v>
      </c>
      <c r="AO28" t="str">
        <f t="shared" si="30"/>
        <v xml:space="preserve">["TITLE"] = { ["EN"] = "Avenger of Sarnúr"; }; </v>
      </c>
      <c r="AP28" t="str">
        <f t="shared" si="31"/>
        <v>};</v>
      </c>
    </row>
    <row r="29" spans="1:42" x14ac:dyDescent="0.25">
      <c r="X29" s="1" t="str">
        <f t="shared" ref="X29:X37" si="32">IF(LEN(B29)&gt;0,CONCATENATE("[""SAVE_INDEX""] = ",REPT(" ",3-LEN(B29)),B29,"; "),"")</f>
        <v/>
      </c>
    </row>
    <row r="30" spans="1:42" x14ac:dyDescent="0.25">
      <c r="X30" s="1" t="str">
        <f t="shared" si="32"/>
        <v/>
      </c>
    </row>
    <row r="31" spans="1:42" x14ac:dyDescent="0.25">
      <c r="X31" s="1" t="str">
        <f t="shared" si="32"/>
        <v/>
      </c>
    </row>
    <row r="32" spans="1:42" x14ac:dyDescent="0.25">
      <c r="X32" s="1" t="str">
        <f t="shared" si="32"/>
        <v/>
      </c>
    </row>
    <row r="33" spans="24:24" x14ac:dyDescent="0.25">
      <c r="X33" s="1" t="str">
        <f t="shared" si="32"/>
        <v/>
      </c>
    </row>
    <row r="34" spans="24:24" x14ac:dyDescent="0.25">
      <c r="X34" s="1" t="str">
        <f t="shared" si="32"/>
        <v/>
      </c>
    </row>
    <row r="35" spans="24:24" x14ac:dyDescent="0.25">
      <c r="X35" s="1" t="str">
        <f t="shared" si="32"/>
        <v/>
      </c>
    </row>
    <row r="36" spans="24:24" x14ac:dyDescent="0.25">
      <c r="X36" s="1" t="str">
        <f t="shared" si="32"/>
        <v/>
      </c>
    </row>
    <row r="37" spans="24:24" x14ac:dyDescent="0.25">
      <c r="X37" s="1" t="str">
        <f t="shared" si="32"/>
        <v/>
      </c>
    </row>
    <row r="38" spans="24:24" x14ac:dyDescent="0.25">
      <c r="X38" s="1"/>
    </row>
    <row r="39" spans="24:24" x14ac:dyDescent="0.25">
      <c r="X39" s="1"/>
    </row>
    <row r="40" spans="24:24" x14ac:dyDescent="0.25">
      <c r="X40" s="1"/>
    </row>
    <row r="41" spans="24:24" x14ac:dyDescent="0.25">
      <c r="X41" s="1"/>
    </row>
    <row r="42" spans="24:24" x14ac:dyDescent="0.25">
      <c r="X42" s="1"/>
    </row>
    <row r="43" spans="24:24" x14ac:dyDescent="0.25">
      <c r="X43" s="1"/>
    </row>
    <row r="44" spans="24:24" x14ac:dyDescent="0.25">
      <c r="X44" s="1"/>
    </row>
    <row r="45" spans="24:24" x14ac:dyDescent="0.25">
      <c r="X45" s="1"/>
    </row>
    <row r="46" spans="24:24" x14ac:dyDescent="0.25">
      <c r="X46" s="1"/>
    </row>
    <row r="47" spans="24:24" x14ac:dyDescent="0.25">
      <c r="X47" s="1"/>
    </row>
    <row r="48" spans="24:24" x14ac:dyDescent="0.25">
      <c r="X48" s="1"/>
    </row>
    <row r="49" spans="24:24" x14ac:dyDescent="0.25">
      <c r="X49" s="1"/>
    </row>
    <row r="50" spans="24:24" x14ac:dyDescent="0.25">
      <c r="X50" s="1"/>
    </row>
    <row r="51" spans="24:24" x14ac:dyDescent="0.25">
      <c r="X51" s="1"/>
    </row>
    <row r="52" spans="24:24" x14ac:dyDescent="0.25">
      <c r="X52" s="1"/>
    </row>
    <row r="53" spans="24:24" x14ac:dyDescent="0.25">
      <c r="X53" s="1"/>
    </row>
    <row r="54" spans="24:24" x14ac:dyDescent="0.25">
      <c r="X54" s="1"/>
    </row>
    <row r="55" spans="24:24" x14ac:dyDescent="0.25">
      <c r="X55" s="1"/>
    </row>
    <row r="56" spans="24:24" x14ac:dyDescent="0.25">
      <c r="X56" s="1"/>
    </row>
    <row r="57" spans="24:24" x14ac:dyDescent="0.25">
      <c r="X57" s="1"/>
    </row>
    <row r="58" spans="24:24" x14ac:dyDescent="0.25">
      <c r="X58" s="1"/>
    </row>
    <row r="59" spans="24:24" x14ac:dyDescent="0.25">
      <c r="X59" s="1"/>
    </row>
    <row r="60" spans="24:24" x14ac:dyDescent="0.25">
      <c r="X60" s="1"/>
    </row>
    <row r="61" spans="24:24" x14ac:dyDescent="0.25">
      <c r="X61" s="1"/>
    </row>
    <row r="62" spans="24:24" x14ac:dyDescent="0.25">
      <c r="X62" s="1"/>
    </row>
    <row r="63" spans="24:24" x14ac:dyDescent="0.25">
      <c r="X63" s="1"/>
    </row>
    <row r="64" spans="24:24" x14ac:dyDescent="0.25">
      <c r="X64" s="1"/>
    </row>
    <row r="65" spans="24:24" x14ac:dyDescent="0.25">
      <c r="X65" s="1"/>
    </row>
    <row r="66" spans="24:24" x14ac:dyDescent="0.25">
      <c r="X66" s="1"/>
    </row>
    <row r="67" spans="24:24" x14ac:dyDescent="0.25">
      <c r="X67" s="1"/>
    </row>
    <row r="68" spans="24:24" x14ac:dyDescent="0.25">
      <c r="X68" s="1"/>
    </row>
    <row r="69" spans="24:24" x14ac:dyDescent="0.25">
      <c r="X69" s="1"/>
    </row>
    <row r="70" spans="24:24" x14ac:dyDescent="0.25">
      <c r="X70" s="1"/>
    </row>
    <row r="71" spans="24:24" x14ac:dyDescent="0.25">
      <c r="X71" s="1"/>
    </row>
    <row r="72" spans="24:24" x14ac:dyDescent="0.25">
      <c r="X72" s="1"/>
    </row>
    <row r="73" spans="24:24" x14ac:dyDescent="0.25">
      <c r="X73" s="1"/>
    </row>
    <row r="74" spans="24:24" x14ac:dyDescent="0.25">
      <c r="X74" s="1"/>
    </row>
    <row r="75" spans="24:24" x14ac:dyDescent="0.25">
      <c r="X75" s="1"/>
    </row>
    <row r="76" spans="24:24" x14ac:dyDescent="0.25">
      <c r="X76" s="1"/>
    </row>
    <row r="77" spans="24:24" x14ac:dyDescent="0.25">
      <c r="X77" s="1"/>
    </row>
    <row r="78" spans="24:24" x14ac:dyDescent="0.25">
      <c r="X78" s="1"/>
    </row>
    <row r="79" spans="24:24" x14ac:dyDescent="0.25">
      <c r="X79" s="1"/>
    </row>
    <row r="80" spans="24:24" x14ac:dyDescent="0.25">
      <c r="X80" s="1"/>
    </row>
    <row r="81" spans="24:24" x14ac:dyDescent="0.25">
      <c r="X81" s="1"/>
    </row>
    <row r="82" spans="24:24" x14ac:dyDescent="0.25">
      <c r="X82" s="1"/>
    </row>
    <row r="83" spans="24:24" x14ac:dyDescent="0.25">
      <c r="X83" s="1"/>
    </row>
    <row r="84" spans="24:24" x14ac:dyDescent="0.25">
      <c r="X84" s="1"/>
    </row>
    <row r="85" spans="24:24" x14ac:dyDescent="0.25">
      <c r="X85" s="1"/>
    </row>
    <row r="86" spans="24:24" x14ac:dyDescent="0.25">
      <c r="X86" s="1"/>
    </row>
    <row r="87" spans="24:24" x14ac:dyDescent="0.25">
      <c r="X87" s="1"/>
    </row>
    <row r="88" spans="24:24" x14ac:dyDescent="0.25">
      <c r="X88" s="1"/>
    </row>
    <row r="89" spans="24:24" x14ac:dyDescent="0.25">
      <c r="X89" s="1"/>
    </row>
    <row r="90" spans="24:24" x14ac:dyDescent="0.25">
      <c r="X90" s="1"/>
    </row>
    <row r="91" spans="24:24" x14ac:dyDescent="0.25">
      <c r="X91" s="1"/>
    </row>
    <row r="92" spans="24:24" x14ac:dyDescent="0.25">
      <c r="X92" s="1"/>
    </row>
    <row r="93" spans="24:24" x14ac:dyDescent="0.25">
      <c r="X93" s="1"/>
    </row>
    <row r="94" spans="24:24" x14ac:dyDescent="0.25">
      <c r="X94" s="1"/>
    </row>
    <row r="95" spans="24:24" x14ac:dyDescent="0.25">
      <c r="X95" s="1"/>
    </row>
    <row r="96" spans="24:24" x14ac:dyDescent="0.25">
      <c r="X96" s="1"/>
    </row>
    <row r="97" spans="24:24" x14ac:dyDescent="0.25">
      <c r="X97" s="1"/>
    </row>
    <row r="98" spans="24:24" x14ac:dyDescent="0.25">
      <c r="X98" s="1"/>
    </row>
    <row r="99" spans="24:24" x14ac:dyDescent="0.25">
      <c r="X99" s="1"/>
    </row>
    <row r="100" spans="24:24" x14ac:dyDescent="0.25">
      <c r="X100" s="1"/>
    </row>
    <row r="101" spans="24:24" x14ac:dyDescent="0.25">
      <c r="X101" s="1"/>
    </row>
    <row r="102" spans="24:24" x14ac:dyDescent="0.25">
      <c r="X102" s="1"/>
    </row>
    <row r="103" spans="24:24" x14ac:dyDescent="0.25">
      <c r="X103" s="1"/>
    </row>
    <row r="104" spans="24:24" x14ac:dyDescent="0.25">
      <c r="X104" s="1"/>
    </row>
    <row r="105" spans="24:24" x14ac:dyDescent="0.25">
      <c r="X105" s="1"/>
    </row>
    <row r="106" spans="24:24" x14ac:dyDescent="0.25">
      <c r="X106" s="1"/>
    </row>
    <row r="107" spans="24:24" x14ac:dyDescent="0.25">
      <c r="X107" s="1"/>
    </row>
    <row r="108" spans="24:24" x14ac:dyDescent="0.25">
      <c r="X108" s="1"/>
    </row>
    <row r="109" spans="24:24" x14ac:dyDescent="0.25">
      <c r="X109" s="1"/>
    </row>
    <row r="110" spans="24:24" x14ac:dyDescent="0.25">
      <c r="X110" s="1"/>
    </row>
    <row r="111" spans="24:24" x14ac:dyDescent="0.25">
      <c r="X111" s="1"/>
    </row>
    <row r="112" spans="24:24" x14ac:dyDescent="0.25">
      <c r="X112" s="1"/>
    </row>
    <row r="113" spans="24:24" x14ac:dyDescent="0.25">
      <c r="X113" s="1"/>
    </row>
    <row r="114" spans="24:24" x14ac:dyDescent="0.25">
      <c r="X114" s="1"/>
    </row>
    <row r="115" spans="24:24" x14ac:dyDescent="0.25">
      <c r="X115" s="1"/>
    </row>
    <row r="116" spans="24:24" x14ac:dyDescent="0.25">
      <c r="X116" s="1"/>
    </row>
    <row r="117" spans="24:24" x14ac:dyDescent="0.25">
      <c r="X117" s="1"/>
    </row>
    <row r="118" spans="24:24" x14ac:dyDescent="0.25">
      <c r="X118" s="1"/>
    </row>
    <row r="119" spans="24:24" x14ac:dyDescent="0.25">
      <c r="X119" s="1"/>
    </row>
    <row r="120" spans="24:24" x14ac:dyDescent="0.25">
      <c r="X120" s="1"/>
    </row>
    <row r="121" spans="24:24" x14ac:dyDescent="0.25">
      <c r="X121" s="1"/>
    </row>
    <row r="122" spans="24:24" x14ac:dyDescent="0.25">
      <c r="X122" s="1"/>
    </row>
    <row r="123" spans="24:24" x14ac:dyDescent="0.25">
      <c r="X123" s="1"/>
    </row>
    <row r="124" spans="24:24" x14ac:dyDescent="0.25">
      <c r="X124" s="1"/>
    </row>
    <row r="125" spans="24:24" x14ac:dyDescent="0.25">
      <c r="X125" s="1"/>
    </row>
    <row r="126" spans="24:24" x14ac:dyDescent="0.25">
      <c r="X126" s="1"/>
    </row>
    <row r="127" spans="24:24" x14ac:dyDescent="0.25">
      <c r="X127" s="1"/>
    </row>
    <row r="128" spans="24:24" x14ac:dyDescent="0.25">
      <c r="X128" s="1"/>
    </row>
    <row r="129" spans="24:24" x14ac:dyDescent="0.25">
      <c r="X129" s="1"/>
    </row>
    <row r="130" spans="24:24" x14ac:dyDescent="0.25">
      <c r="X130" s="1"/>
    </row>
    <row r="131" spans="24:24" x14ac:dyDescent="0.25">
      <c r="X131" s="1"/>
    </row>
    <row r="132" spans="24:24" x14ac:dyDescent="0.25">
      <c r="X132" s="1"/>
    </row>
    <row r="133" spans="24:24" x14ac:dyDescent="0.25">
      <c r="X133" s="1"/>
    </row>
    <row r="134" spans="24:24" x14ac:dyDescent="0.25">
      <c r="X134" s="1"/>
    </row>
    <row r="135" spans="24:24" x14ac:dyDescent="0.25">
      <c r="X135" s="1"/>
    </row>
    <row r="136" spans="24:24" x14ac:dyDescent="0.25">
      <c r="X136" s="1"/>
    </row>
    <row r="137" spans="24:24" x14ac:dyDescent="0.25">
      <c r="X137" s="1"/>
    </row>
    <row r="138" spans="24:24" x14ac:dyDescent="0.25">
      <c r="X138" s="1"/>
    </row>
    <row r="139" spans="24:24" x14ac:dyDescent="0.25">
      <c r="X139" s="1"/>
    </row>
    <row r="140" spans="24:24" x14ac:dyDescent="0.25">
      <c r="X140" s="1"/>
    </row>
    <row r="141" spans="24:24" x14ac:dyDescent="0.25">
      <c r="X141" s="1"/>
    </row>
    <row r="142" spans="24:24" x14ac:dyDescent="0.25">
      <c r="X142" s="1"/>
    </row>
    <row r="143" spans="24:24" x14ac:dyDescent="0.25">
      <c r="X143" s="1"/>
    </row>
    <row r="144" spans="24:24" x14ac:dyDescent="0.25">
      <c r="X144" s="1"/>
    </row>
    <row r="145" spans="24:24" x14ac:dyDescent="0.25">
      <c r="X145" s="1"/>
    </row>
    <row r="146" spans="24:24" x14ac:dyDescent="0.25">
      <c r="X146" s="1"/>
    </row>
    <row r="147" spans="24:24" x14ac:dyDescent="0.25">
      <c r="X147" s="1"/>
    </row>
    <row r="148" spans="24:24" x14ac:dyDescent="0.25">
      <c r="X148" s="1"/>
    </row>
    <row r="149" spans="24:24" x14ac:dyDescent="0.25">
      <c r="X149" s="1"/>
    </row>
    <row r="150" spans="24:24" x14ac:dyDescent="0.25">
      <c r="X150" s="1"/>
    </row>
    <row r="151" spans="24:24" x14ac:dyDescent="0.25">
      <c r="X151" s="1"/>
    </row>
    <row r="152" spans="24:24" x14ac:dyDescent="0.25">
      <c r="X152" s="1"/>
    </row>
    <row r="153" spans="24:24" x14ac:dyDescent="0.25">
      <c r="X153" s="1"/>
    </row>
    <row r="154" spans="24:24" x14ac:dyDescent="0.25">
      <c r="X154" s="1"/>
    </row>
    <row r="155" spans="24:24" x14ac:dyDescent="0.25">
      <c r="X155" s="1"/>
    </row>
    <row r="156" spans="24:24" x14ac:dyDescent="0.25">
      <c r="X156" s="1"/>
    </row>
    <row r="157" spans="24:24" x14ac:dyDescent="0.25">
      <c r="X157" s="1"/>
    </row>
    <row r="158" spans="24:24" x14ac:dyDescent="0.25">
      <c r="X158" s="1"/>
    </row>
    <row r="159" spans="24:24" x14ac:dyDescent="0.25">
      <c r="X159" s="1"/>
    </row>
    <row r="160" spans="24:24" x14ac:dyDescent="0.25">
      <c r="X160" s="1"/>
    </row>
    <row r="161" spans="24:24" x14ac:dyDescent="0.25">
      <c r="X161" s="1"/>
    </row>
    <row r="162" spans="24:24" x14ac:dyDescent="0.25">
      <c r="X162" s="1"/>
    </row>
    <row r="163" spans="24:24" x14ac:dyDescent="0.25">
      <c r="X163" s="1"/>
    </row>
    <row r="164" spans="24:24" x14ac:dyDescent="0.25">
      <c r="X164" s="1"/>
    </row>
    <row r="165" spans="24:24" x14ac:dyDescent="0.25">
      <c r="X165" s="1"/>
    </row>
    <row r="166" spans="24:24" x14ac:dyDescent="0.25">
      <c r="X166" s="1"/>
    </row>
    <row r="167" spans="24:24" x14ac:dyDescent="0.25">
      <c r="X167" s="1"/>
    </row>
    <row r="168" spans="24:24" x14ac:dyDescent="0.25">
      <c r="X168" s="1"/>
    </row>
    <row r="169" spans="24:24" x14ac:dyDescent="0.25">
      <c r="X169" s="1"/>
    </row>
    <row r="170" spans="24:24" x14ac:dyDescent="0.25">
      <c r="X170" s="1"/>
    </row>
    <row r="171" spans="24:24" x14ac:dyDescent="0.25">
      <c r="X171" s="1"/>
    </row>
    <row r="172" spans="24:24" x14ac:dyDescent="0.25">
      <c r="X172" s="1"/>
    </row>
    <row r="173" spans="24:24" x14ac:dyDescent="0.25">
      <c r="X173" s="1"/>
    </row>
    <row r="174" spans="24:24" x14ac:dyDescent="0.25">
      <c r="X174" s="1"/>
    </row>
    <row r="175" spans="24:24" x14ac:dyDescent="0.25">
      <c r="X175" s="1"/>
    </row>
    <row r="176" spans="24:24" x14ac:dyDescent="0.25">
      <c r="X176" s="1"/>
    </row>
    <row r="177" spans="24:24" x14ac:dyDescent="0.25">
      <c r="X177" s="1"/>
    </row>
    <row r="178" spans="24:24" x14ac:dyDescent="0.25">
      <c r="X178" s="1"/>
    </row>
    <row r="179" spans="24:24" x14ac:dyDescent="0.25">
      <c r="X179" s="1"/>
    </row>
    <row r="180" spans="24:24" x14ac:dyDescent="0.25">
      <c r="X180" s="1"/>
    </row>
    <row r="181" spans="24:24" x14ac:dyDescent="0.25">
      <c r="X181" s="1"/>
    </row>
    <row r="182" spans="24:24" x14ac:dyDescent="0.25">
      <c r="X182" s="1"/>
    </row>
    <row r="183" spans="24:24" x14ac:dyDescent="0.25">
      <c r="X183" s="1"/>
    </row>
    <row r="184" spans="24:24" x14ac:dyDescent="0.25">
      <c r="X184" s="1"/>
    </row>
    <row r="185" spans="24:24" x14ac:dyDescent="0.25">
      <c r="X185" s="1"/>
    </row>
    <row r="186" spans="24:24" x14ac:dyDescent="0.25">
      <c r="X186" s="1"/>
    </row>
    <row r="187" spans="24:24" x14ac:dyDescent="0.25">
      <c r="X187" s="1"/>
    </row>
    <row r="188" spans="24:24" x14ac:dyDescent="0.25">
      <c r="X188" s="1"/>
    </row>
    <row r="189" spans="24:24" x14ac:dyDescent="0.25">
      <c r="X189" s="1"/>
    </row>
    <row r="190" spans="24:24" x14ac:dyDescent="0.25">
      <c r="X190" s="1"/>
    </row>
    <row r="191" spans="24:24" x14ac:dyDescent="0.25">
      <c r="X191" s="1"/>
    </row>
    <row r="192" spans="24:24" x14ac:dyDescent="0.25">
      <c r="X192" s="1"/>
    </row>
    <row r="193" spans="24:24" x14ac:dyDescent="0.25">
      <c r="X193" s="1"/>
    </row>
    <row r="194" spans="24:24" x14ac:dyDescent="0.25">
      <c r="X194" s="1"/>
    </row>
    <row r="195" spans="24:24" x14ac:dyDescent="0.25">
      <c r="X195" s="1"/>
    </row>
    <row r="196" spans="24:24" x14ac:dyDescent="0.25">
      <c r="X196" s="1"/>
    </row>
    <row r="197" spans="24:24" x14ac:dyDescent="0.25">
      <c r="X197" s="1"/>
    </row>
    <row r="198" spans="24:24" x14ac:dyDescent="0.25">
      <c r="X198" s="1"/>
    </row>
    <row r="199" spans="24:24" x14ac:dyDescent="0.25">
      <c r="X199" s="1"/>
    </row>
    <row r="200" spans="24:24" x14ac:dyDescent="0.25">
      <c r="X200" s="1"/>
    </row>
    <row r="201" spans="24:24" x14ac:dyDescent="0.25">
      <c r="X201" s="1"/>
    </row>
    <row r="202" spans="24:24" x14ac:dyDescent="0.25">
      <c r="X202" s="1"/>
    </row>
    <row r="203" spans="24:24" x14ac:dyDescent="0.25">
      <c r="X203" s="1"/>
    </row>
    <row r="204" spans="24:24" x14ac:dyDescent="0.25">
      <c r="X204" s="1"/>
    </row>
    <row r="205" spans="24:24" x14ac:dyDescent="0.25">
      <c r="X205" s="1"/>
    </row>
    <row r="206" spans="24:24" x14ac:dyDescent="0.25">
      <c r="X206" s="1"/>
    </row>
    <row r="207" spans="24:24" x14ac:dyDescent="0.25">
      <c r="X207" s="1"/>
    </row>
    <row r="208" spans="24:24" x14ac:dyDescent="0.25">
      <c r="X208" s="1"/>
    </row>
    <row r="209" spans="24:24" x14ac:dyDescent="0.25">
      <c r="X209" s="1"/>
    </row>
    <row r="210" spans="24:24" x14ac:dyDescent="0.25">
      <c r="X210" s="1"/>
    </row>
    <row r="211" spans="24:24" x14ac:dyDescent="0.25">
      <c r="X211" s="1"/>
    </row>
    <row r="212" spans="24:24" x14ac:dyDescent="0.25">
      <c r="X212" s="1"/>
    </row>
    <row r="213" spans="24:24" x14ac:dyDescent="0.25">
      <c r="X213" s="1"/>
    </row>
    <row r="214" spans="24:24" x14ac:dyDescent="0.25">
      <c r="X214" s="1"/>
    </row>
    <row r="215" spans="24:24" x14ac:dyDescent="0.25">
      <c r="X215" s="1"/>
    </row>
    <row r="216" spans="24:24" x14ac:dyDescent="0.25">
      <c r="X216" s="1"/>
    </row>
    <row r="217" spans="24:24" x14ac:dyDescent="0.25">
      <c r="X217" s="1"/>
    </row>
    <row r="218" spans="24:24" x14ac:dyDescent="0.25">
      <c r="X218" s="1"/>
    </row>
    <row r="219" spans="24:24" x14ac:dyDescent="0.25">
      <c r="X219" s="1"/>
    </row>
    <row r="220" spans="24:24" x14ac:dyDescent="0.25">
      <c r="X220" s="1"/>
    </row>
    <row r="221" spans="24:24" x14ac:dyDescent="0.25">
      <c r="X221" s="1"/>
    </row>
    <row r="222" spans="24:24" x14ac:dyDescent="0.25">
      <c r="X222" s="1"/>
    </row>
    <row r="223" spans="24:24" x14ac:dyDescent="0.25">
      <c r="X223" s="1"/>
    </row>
    <row r="224" spans="24:24" x14ac:dyDescent="0.25">
      <c r="X224" s="1"/>
    </row>
    <row r="225" spans="24:24" x14ac:dyDescent="0.25">
      <c r="X225" s="1"/>
    </row>
    <row r="226" spans="24:24" x14ac:dyDescent="0.25">
      <c r="X226" s="1"/>
    </row>
    <row r="227" spans="24:24" x14ac:dyDescent="0.25">
      <c r="X227" s="1"/>
    </row>
    <row r="228" spans="24:24" x14ac:dyDescent="0.25">
      <c r="X228" s="1"/>
    </row>
    <row r="229" spans="24:24" x14ac:dyDescent="0.25">
      <c r="X229" s="1"/>
    </row>
    <row r="230" spans="24:24" x14ac:dyDescent="0.25">
      <c r="X230" s="1"/>
    </row>
    <row r="231" spans="24:24" x14ac:dyDescent="0.25">
      <c r="X231" s="1"/>
    </row>
    <row r="232" spans="24:24" x14ac:dyDescent="0.25">
      <c r="X232" s="1"/>
    </row>
    <row r="233" spans="24:24" x14ac:dyDescent="0.25">
      <c r="X233" s="1"/>
    </row>
    <row r="234" spans="24:24" x14ac:dyDescent="0.25">
      <c r="X234" s="1"/>
    </row>
    <row r="235" spans="24:24" x14ac:dyDescent="0.25">
      <c r="X235" s="1"/>
    </row>
    <row r="236" spans="24:24" x14ac:dyDescent="0.25">
      <c r="X236" s="1"/>
    </row>
    <row r="237" spans="24:24" x14ac:dyDescent="0.25">
      <c r="X237" s="1"/>
    </row>
    <row r="238" spans="24:24" x14ac:dyDescent="0.25">
      <c r="X238" s="1"/>
    </row>
    <row r="239" spans="24:24" x14ac:dyDescent="0.25">
      <c r="X239" s="1"/>
    </row>
    <row r="240" spans="24:24" x14ac:dyDescent="0.25">
      <c r="X240" s="1"/>
    </row>
    <row r="241" spans="24:24" x14ac:dyDescent="0.25">
      <c r="X241" s="1"/>
    </row>
    <row r="242" spans="24:24" x14ac:dyDescent="0.25">
      <c r="X242" s="1"/>
    </row>
    <row r="243" spans="24:24" x14ac:dyDescent="0.25">
      <c r="X243" s="1"/>
    </row>
    <row r="244" spans="24:24" x14ac:dyDescent="0.25">
      <c r="X244" s="1"/>
    </row>
    <row r="245" spans="24:24" x14ac:dyDescent="0.25">
      <c r="X245" s="1"/>
    </row>
    <row r="246" spans="24:24" x14ac:dyDescent="0.25">
      <c r="X246" s="1"/>
    </row>
    <row r="247" spans="24:24" x14ac:dyDescent="0.25">
      <c r="X247" s="1"/>
    </row>
    <row r="248" spans="24:24" x14ac:dyDescent="0.25">
      <c r="X248" s="1"/>
    </row>
    <row r="249" spans="24:24" x14ac:dyDescent="0.25">
      <c r="X249" s="1"/>
    </row>
    <row r="250" spans="24:24" x14ac:dyDescent="0.25">
      <c r="X250" s="1"/>
    </row>
    <row r="251" spans="24:24" x14ac:dyDescent="0.25">
      <c r="X251" s="1"/>
    </row>
    <row r="252" spans="24:24" x14ac:dyDescent="0.25">
      <c r="X252" s="1"/>
    </row>
    <row r="253" spans="24:24" x14ac:dyDescent="0.25">
      <c r="X253" s="1"/>
    </row>
    <row r="254" spans="24:24" x14ac:dyDescent="0.25">
      <c r="X254" s="1"/>
    </row>
    <row r="255" spans="24:24" x14ac:dyDescent="0.25">
      <c r="X255" s="1"/>
    </row>
    <row r="256" spans="24:24" x14ac:dyDescent="0.25">
      <c r="X256" s="1"/>
    </row>
    <row r="257" spans="24:24" x14ac:dyDescent="0.25">
      <c r="X257" s="1"/>
    </row>
    <row r="258" spans="24:24" x14ac:dyDescent="0.25">
      <c r="X258" s="1"/>
    </row>
    <row r="259" spans="24:24" x14ac:dyDescent="0.25">
      <c r="X259" s="1"/>
    </row>
    <row r="260" spans="24:24" x14ac:dyDescent="0.25">
      <c r="X260" s="1"/>
    </row>
    <row r="261" spans="24:24" x14ac:dyDescent="0.25">
      <c r="X261" s="1"/>
    </row>
    <row r="262" spans="24:24" x14ac:dyDescent="0.25">
      <c r="X262" s="1"/>
    </row>
    <row r="263" spans="24:24" x14ac:dyDescent="0.25">
      <c r="X263" s="1"/>
    </row>
    <row r="264" spans="24:24" x14ac:dyDescent="0.25">
      <c r="X264" s="1"/>
    </row>
    <row r="265" spans="24:24" x14ac:dyDescent="0.25">
      <c r="X265" s="1"/>
    </row>
    <row r="266" spans="24:24" x14ac:dyDescent="0.25">
      <c r="X266" s="1"/>
    </row>
    <row r="267" spans="24:24" x14ac:dyDescent="0.25">
      <c r="X267" s="1"/>
    </row>
    <row r="268" spans="24:24" x14ac:dyDescent="0.25">
      <c r="X268" s="1"/>
    </row>
    <row r="269" spans="24:24" x14ac:dyDescent="0.25">
      <c r="X269" s="1"/>
    </row>
    <row r="270" spans="24:24" x14ac:dyDescent="0.25">
      <c r="X270" s="1"/>
    </row>
    <row r="271" spans="24:24" x14ac:dyDescent="0.25">
      <c r="X271" s="1"/>
    </row>
    <row r="272" spans="24:24" x14ac:dyDescent="0.25">
      <c r="X272" s="1"/>
    </row>
    <row r="273" spans="24:24" x14ac:dyDescent="0.25">
      <c r="X273" s="1"/>
    </row>
    <row r="274" spans="24:24" x14ac:dyDescent="0.25">
      <c r="X274" s="1"/>
    </row>
    <row r="275" spans="24:24" x14ac:dyDescent="0.25">
      <c r="X275" s="1"/>
    </row>
    <row r="276" spans="24:24" x14ac:dyDescent="0.25">
      <c r="X276" s="1"/>
    </row>
    <row r="277" spans="24:24" x14ac:dyDescent="0.25">
      <c r="X277" s="1"/>
    </row>
    <row r="278" spans="24:24" x14ac:dyDescent="0.25">
      <c r="X278" s="1"/>
    </row>
    <row r="279" spans="24:24" x14ac:dyDescent="0.25">
      <c r="X279" s="1"/>
    </row>
    <row r="280" spans="24:24" x14ac:dyDescent="0.25">
      <c r="X280" s="1"/>
    </row>
    <row r="281" spans="24:24" x14ac:dyDescent="0.25">
      <c r="X281" s="1"/>
    </row>
    <row r="282" spans="24:24" x14ac:dyDescent="0.25">
      <c r="X282" s="1"/>
    </row>
    <row r="283" spans="24:24" x14ac:dyDescent="0.25">
      <c r="X283" s="1"/>
    </row>
    <row r="284" spans="24:24" x14ac:dyDescent="0.25">
      <c r="X284" s="1"/>
    </row>
    <row r="285" spans="24:24" x14ac:dyDescent="0.25">
      <c r="X285" s="1"/>
    </row>
    <row r="286" spans="24:24" x14ac:dyDescent="0.25">
      <c r="X286" s="1"/>
    </row>
    <row r="287" spans="24:24" x14ac:dyDescent="0.25">
      <c r="X287" s="1"/>
    </row>
    <row r="288" spans="24:24" x14ac:dyDescent="0.25">
      <c r="X288" s="1"/>
    </row>
    <row r="289" spans="24:24" x14ac:dyDescent="0.25">
      <c r="X289" s="1"/>
    </row>
    <row r="290" spans="24:24" x14ac:dyDescent="0.25">
      <c r="X290" s="1"/>
    </row>
    <row r="291" spans="24:24" x14ac:dyDescent="0.25">
      <c r="X291" s="1"/>
    </row>
  </sheetData>
  <conditionalFormatting sqref="B1">
    <cfRule type="duplicateValues" dxfId="37" priority="3"/>
  </conditionalFormatting>
  <conditionalFormatting sqref="B1:B1048576">
    <cfRule type="duplicateValues" dxfId="36" priority="2"/>
  </conditionalFormatting>
  <conditionalFormatting sqref="O2:O28">
    <cfRule type="duplicateValues" dxfId="35"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AF2E8-255C-4EE4-B18A-CCAEF2FD9F89}">
  <dimension ref="A1:AP329"/>
  <sheetViews>
    <sheetView tabSelected="1" workbookViewId="0">
      <pane xSplit="3" ySplit="1" topLeftCell="P95" activePane="bottomRight" state="frozen"/>
      <selection pane="topRight" activeCell="C1" sqref="C1"/>
      <selection pane="bottomLeft" activeCell="A2" sqref="A2"/>
      <selection pane="bottomRight" activeCell="Q2" sqref="Q2:Q98"/>
    </sheetView>
  </sheetViews>
  <sheetFormatPr defaultRowHeight="15" x14ac:dyDescent="0.25"/>
  <cols>
    <col min="1" max="1" width="11" bestFit="1" customWidth="1"/>
    <col min="3" max="3" width="32" customWidth="1"/>
    <col min="5" max="9" width="9.140625" customWidth="1"/>
    <col min="10" max="10" width="53.7109375" customWidth="1"/>
    <col min="11" max="11" width="9.140625" customWidth="1"/>
    <col min="16" max="16" width="12.140625" bestFit="1" customWidth="1"/>
    <col min="17" max="17" width="36.42578125" customWidth="1"/>
    <col min="18" max="18" width="25" customWidth="1"/>
    <col min="19" max="23" width="9.140625" customWidth="1"/>
    <col min="24" max="24" width="14" customWidth="1"/>
    <col min="25" max="34" width="9.140625" customWidth="1"/>
    <col min="41" max="41" width="23.85546875" bestFit="1" customWidth="1"/>
  </cols>
  <sheetData>
    <row r="1" spans="1:42" x14ac:dyDescent="0.25">
      <c r="A1" t="s">
        <v>1253</v>
      </c>
      <c r="B1" t="s">
        <v>1050</v>
      </c>
      <c r="C1" t="s">
        <v>1074</v>
      </c>
      <c r="D1" t="s">
        <v>0</v>
      </c>
      <c r="E1" t="s">
        <v>1</v>
      </c>
      <c r="F1" t="s">
        <v>403</v>
      </c>
      <c r="G1" t="s">
        <v>2</v>
      </c>
      <c r="H1" t="s">
        <v>3</v>
      </c>
      <c r="I1" t="s">
        <v>4</v>
      </c>
      <c r="J1" t="s">
        <v>156</v>
      </c>
      <c r="K1" t="s">
        <v>7</v>
      </c>
      <c r="L1" t="s">
        <v>5</v>
      </c>
      <c r="M1" t="s">
        <v>1180</v>
      </c>
      <c r="N1" t="s">
        <v>1181</v>
      </c>
      <c r="O1" t="s">
        <v>1585</v>
      </c>
      <c r="P1" t="s">
        <v>169</v>
      </c>
      <c r="Q1" t="s">
        <v>1587</v>
      </c>
      <c r="R1" t="s">
        <v>172</v>
      </c>
      <c r="S1" t="s">
        <v>1254</v>
      </c>
      <c r="T1" t="s">
        <v>170</v>
      </c>
      <c r="U1" t="s">
        <v>1253</v>
      </c>
      <c r="V1" t="s">
        <v>1586</v>
      </c>
      <c r="W1" t="s">
        <v>1585</v>
      </c>
      <c r="X1" t="s">
        <v>1050</v>
      </c>
      <c r="Y1" t="s">
        <v>67</v>
      </c>
      <c r="Z1" t="s">
        <v>76</v>
      </c>
      <c r="AA1" t="s">
        <v>173</v>
      </c>
      <c r="AB1" t="s">
        <v>1</v>
      </c>
      <c r="AC1" t="s">
        <v>174</v>
      </c>
      <c r="AD1" t="s">
        <v>2</v>
      </c>
      <c r="AE1" t="s">
        <v>175</v>
      </c>
      <c r="AF1" t="s">
        <v>3</v>
      </c>
      <c r="AG1" t="s">
        <v>155</v>
      </c>
      <c r="AH1" t="s">
        <v>4</v>
      </c>
      <c r="AI1" t="s">
        <v>5</v>
      </c>
      <c r="AJ1" t="s">
        <v>1180</v>
      </c>
      <c r="AK1" t="s">
        <v>1181</v>
      </c>
      <c r="AL1" t="s">
        <v>1073</v>
      </c>
      <c r="AM1" t="s">
        <v>1072</v>
      </c>
      <c r="AN1" t="s">
        <v>156</v>
      </c>
      <c r="AO1" t="s">
        <v>6</v>
      </c>
      <c r="AP1" t="s">
        <v>171</v>
      </c>
    </row>
    <row r="2" spans="1:42" x14ac:dyDescent="0.25">
      <c r="C2" s="2" t="s">
        <v>1353</v>
      </c>
      <c r="D2" s="2" t="s">
        <v>1185</v>
      </c>
      <c r="O2">
        <v>254</v>
      </c>
      <c r="Q2" t="str">
        <f>CONCATENATE(T2,V2,W2,AP2," -- ",C2)</f>
        <v xml:space="preserve"> [1] = {["CAT_ID"] = 254; }; -- Swanfleet</v>
      </c>
      <c r="R2" s="1" t="str">
        <f>CONCATENATE(T2,U2,X2,Z2,AB2,AD2,AF2,AH2,AI2,AJ2,AK2,AL2,AM2,AN2,AO2,AP2)</f>
        <v xml:space="preserve"> [1] = {                                          ["TYPE"] = 14; ["VXP"] =     0; ["LP"] =  0; ["REP"] =    0; ["FACTION"] =  1; ["TIER"] = 0;                     ["NAME"] = { ["EN"] = "Swanfleet"; }; };</v>
      </c>
      <c r="S2">
        <f>ROW()-1</f>
        <v>1</v>
      </c>
      <c r="T2" t="str">
        <f t="shared" ref="T2" si="0">CONCATENATE(REPT(" ",2-LEN(S2)),"[",S2,"] = {")</f>
        <v xml:space="preserve"> [1] = {</v>
      </c>
      <c r="U2" t="str">
        <f>IF(LEN(A2)&gt;0,CONCATENATE("[""ID""] = ",A2,"; "),"                     ")</f>
        <v xml:space="preserve">                     </v>
      </c>
      <c r="V2" t="str">
        <f>IF(LEN(A2)&gt;0,CONCATENATE("[""ID""] = ",A2,"; "),"")</f>
        <v/>
      </c>
      <c r="W2" t="str">
        <f>IF(LEN(O2)&gt;0,CONCATENATE("[""CAT_ID""] = ",O2,"; "),"")</f>
        <v xml:space="preserve">["CAT_ID"] = 254; </v>
      </c>
      <c r="X2" s="1" t="str">
        <f>IF(LEN(B2)&gt;0,CONCATENATE("[""SAVE_INDEX""] = ",REPT(" ",2-LEN(B2)),B2,"; "),REPT(" ",21))</f>
        <v xml:space="preserve">                     </v>
      </c>
      <c r="Y2">
        <f>VLOOKUP(D2,Type!A$2:B$14,2,FALSE)</f>
        <v>14</v>
      </c>
      <c r="Z2" t="str">
        <f>CONCATENATE("[""TYPE""] = ",REPT(" ",2-LEN(Y2)),Y2,"; ")</f>
        <v xml:space="preserve">["TYPE"] = 14; </v>
      </c>
      <c r="AA2" t="str">
        <f>TEXT(E2,0)</f>
        <v>0</v>
      </c>
      <c r="AB2" t="str">
        <f>CONCATENATE("[""VXP""] = ",REPT(" ",5-LEN(AA2)),TEXT(AA2,"0"),"; ")</f>
        <v xml:space="preserve">["VXP"] =     0; </v>
      </c>
      <c r="AC2" t="str">
        <f>TEXT(G2,0)</f>
        <v>0</v>
      </c>
      <c r="AD2" t="str">
        <f>CONCATENATE("[""LP""] = ",REPT(" ",2-LEN(AC2)),TEXT(AC2,"0"),"; ")</f>
        <v xml:space="preserve">["LP"] =  0; </v>
      </c>
      <c r="AE2" t="str">
        <f>TEXT(H2,0)</f>
        <v>0</v>
      </c>
      <c r="AF2" t="str">
        <f>CONCATENATE("[""REP""] = ",REPT(" ",4-LEN(AE2)),TEXT(AE2,"0"),"; ")</f>
        <v xml:space="preserve">["REP"] =    0; </v>
      </c>
      <c r="AG2">
        <f>IF(LEN(I2)&gt;0,VLOOKUP(I2,Faction!A$2:B$84,2,FALSE),1)</f>
        <v>1</v>
      </c>
      <c r="AH2" t="str">
        <f>CONCATENATE("[""FACTION""] = ",REPT(" ",2-LEN(AG2)),TEXT(AG2,"0"),"; ")</f>
        <v xml:space="preserve">["FACTION"] =  1; </v>
      </c>
      <c r="AI2" t="str">
        <f t="shared" ref="AI2" si="1">CONCATENATE("[""TIER""] = ",TEXT(L2,"0"),"; ")</f>
        <v xml:space="preserve">["TIER"] = 0; </v>
      </c>
      <c r="AJ2" t="str">
        <f>IF(LEN(M2)&gt;0,CONCATENATE("[""MIN_LVL""] = ",REPT(" ",2-LEN(M2)),"""",M2,"""; "),"                    ")</f>
        <v xml:space="preserve">                    </v>
      </c>
      <c r="AK2" t="str">
        <f>IF(LEN(N2)&gt;0,CONCATENATE("[""MIN_LVL""] = ",REPT(" ",3-LEN(N2)),"""",N2,"""; "),"")</f>
        <v/>
      </c>
      <c r="AL2" t="str">
        <f>CONCATENATE("[""NAME""] = { [""EN""] = """,C2,"""; }; ")</f>
        <v xml:space="preserve">["NAME"] = { ["EN"] = "Swanfleet"; }; </v>
      </c>
      <c r="AM2" t="str">
        <f>IF(LEN(K2)&gt;0,CONCATENATE("[""LORE""] = { [""EN""] = """,K2,"""; }; "),"")</f>
        <v/>
      </c>
      <c r="AN2" t="str">
        <f>IF(LEN(J2)&gt;0,CONCATENATE("[""SUMMARY""] = { [""EN""] = """,J2,"""; }; "),"")</f>
        <v/>
      </c>
      <c r="AO2" t="str">
        <f>IF(LEN(F2)&gt;0,CONCATENATE("[""TITLE""] = { [""EN""] = """,F2,"""; }; "),"")</f>
        <v/>
      </c>
      <c r="AP2" t="str">
        <f>CONCATENATE("};")</f>
        <v>};</v>
      </c>
    </row>
    <row r="3" spans="1:42" x14ac:dyDescent="0.25">
      <c r="A3">
        <v>1879450846</v>
      </c>
      <c r="B3">
        <v>1</v>
      </c>
      <c r="C3" t="s">
        <v>1354</v>
      </c>
      <c r="D3" t="s">
        <v>70</v>
      </c>
      <c r="E3">
        <v>3000</v>
      </c>
      <c r="F3" t="s">
        <v>1355</v>
      </c>
      <c r="G3">
        <v>5</v>
      </c>
      <c r="J3" t="s">
        <v>1270</v>
      </c>
      <c r="K3" t="s">
        <v>1356</v>
      </c>
      <c r="L3">
        <v>0</v>
      </c>
      <c r="M3">
        <v>1</v>
      </c>
      <c r="Q3" t="str">
        <f t="shared" ref="Q3:Q66" si="2">CONCATENATE(T3,V3,W3,AP3," -- ",C3)</f>
        <v xml:space="preserve"> [2] = {["ID"] = 1879450846; }; -- Deeds of Swanfleet</v>
      </c>
      <c r="R3" s="1" t="str">
        <f t="shared" ref="R3:R66" si="3">CONCATENATE(T3,U3,X3,Z3,AB3,AD3,AF3,AH3,AI3,AJ3,AK3,AL3,AM3,AN3,AO3,AP3)</f>
        <v xml:space="preserve"> [2] = {["ID"] = 1879450846; ["SAVE_INDEX"] =  1; ["TYPE"] =  7; ["VXP"] =  3000; ["LP"] =  5; ["REP"] =    0; ["FACTION"] =  1; ["TIER"] = 0; ["MIN_LVL"] =  "1"; ["NAME"] = { ["EN"] = "Deeds of Swanfleet"; }; ["LORE"] = { ["EN"] = "Complete deeds in Swanfleet."; }; ["SUMMARY"] = { ["EN"] = "Complete 3 deeds"; }; ["TITLE"] = { ["EN"] = "Marchwarden of Swanfleet"; }; };</v>
      </c>
      <c r="S3">
        <f t="shared" ref="S3:S66" si="4">ROW()-1</f>
        <v>2</v>
      </c>
      <c r="T3" t="str">
        <f t="shared" ref="T3:T66" si="5">CONCATENATE(REPT(" ",2-LEN(S3)),"[",S3,"] = {")</f>
        <v xml:space="preserve"> [2] = {</v>
      </c>
      <c r="U3" t="str">
        <f t="shared" ref="U3:U66" si="6">IF(LEN(A3)&gt;0,CONCATENATE("[""ID""] = ",A3,"; "),"                     ")</f>
        <v xml:space="preserve">["ID"] = 1879450846; </v>
      </c>
      <c r="V3" t="str">
        <f t="shared" ref="V3:V66" si="7">IF(LEN(A3)&gt;0,CONCATENATE("[""ID""] = ",A3,"; "),"")</f>
        <v xml:space="preserve">["ID"] = 1879450846; </v>
      </c>
      <c r="W3" t="str">
        <f t="shared" ref="W3:W66" si="8">IF(LEN(O3)&gt;0,CONCATENATE("[""CAT_ID""] = ",O3,"; "),"")</f>
        <v/>
      </c>
      <c r="X3" s="1" t="str">
        <f t="shared" ref="X3:X66" si="9">IF(LEN(B3)&gt;0,CONCATENATE("[""SAVE_INDEX""] = ",REPT(" ",2-LEN(B3)),B3,"; "),REPT(" ",21))</f>
        <v xml:space="preserve">["SAVE_INDEX"] =  1; </v>
      </c>
      <c r="Y3">
        <f>VLOOKUP(D3,Type!A$2:B$14,2,FALSE)</f>
        <v>7</v>
      </c>
      <c r="Z3" t="str">
        <f t="shared" ref="Z3:Z66" si="10">CONCATENATE("[""TYPE""] = ",REPT(" ",2-LEN(Y3)),Y3,"; ")</f>
        <v xml:space="preserve">["TYPE"] =  7; </v>
      </c>
      <c r="AA3" t="str">
        <f t="shared" ref="AA3:AA66" si="11">TEXT(E3,0)</f>
        <v>3000</v>
      </c>
      <c r="AB3" t="str">
        <f t="shared" ref="AB3:AB66" si="12">CONCATENATE("[""VXP""] = ",REPT(" ",5-LEN(AA3)),TEXT(AA3,"0"),"; ")</f>
        <v xml:space="preserve">["VXP"] =  3000; </v>
      </c>
      <c r="AC3" t="str">
        <f t="shared" ref="AC3:AC66" si="13">TEXT(G3,0)</f>
        <v>5</v>
      </c>
      <c r="AD3" t="str">
        <f t="shared" ref="AD3:AD66" si="14">CONCATENATE("[""LP""] = ",REPT(" ",2-LEN(AC3)),TEXT(AC3,"0"),"; ")</f>
        <v xml:space="preserve">["LP"] =  5; </v>
      </c>
      <c r="AE3" t="str">
        <f t="shared" ref="AE3:AE66" si="15">TEXT(H3,0)</f>
        <v>0</v>
      </c>
      <c r="AF3" t="str">
        <f t="shared" ref="AF3:AF66" si="16">CONCATENATE("[""REP""] = ",REPT(" ",4-LEN(AE3)),TEXT(AE3,"0"),"; ")</f>
        <v xml:space="preserve">["REP"] =    0; </v>
      </c>
      <c r="AG3">
        <f>IF(LEN(I3)&gt;0,VLOOKUP(I3,Faction!A$2:B$84,2,FALSE),1)</f>
        <v>1</v>
      </c>
      <c r="AH3" t="str">
        <f t="shared" ref="AH3:AH66" si="17">CONCATENATE("[""FACTION""] = ",REPT(" ",2-LEN(AG3)),TEXT(AG3,"0"),"; ")</f>
        <v xml:space="preserve">["FACTION"] =  1; </v>
      </c>
      <c r="AI3" t="str">
        <f t="shared" ref="AI3:AI66" si="18">CONCATENATE("[""TIER""] = ",TEXT(L3,"0"),"; ")</f>
        <v xml:space="preserve">["TIER"] = 0; </v>
      </c>
      <c r="AJ3" t="str">
        <f t="shared" ref="AJ3:AJ66" si="19">IF(LEN(M3)&gt;0,CONCATENATE("[""MIN_LVL""] = ",REPT(" ",2-LEN(M3)),"""",M3,"""; "),"                    ")</f>
        <v xml:space="preserve">["MIN_LVL"] =  "1"; </v>
      </c>
      <c r="AK3" t="str">
        <f t="shared" ref="AK3:AK66" si="20">IF(LEN(N3)&gt;0,CONCATENATE("[""MIN_LVL""] = ",REPT(" ",3-LEN(N3)),"""",N3,"""; "),"")</f>
        <v/>
      </c>
      <c r="AL3" t="str">
        <f t="shared" ref="AL3:AL66" si="21">CONCATENATE("[""NAME""] = { [""EN""] = """,C3,"""; }; ")</f>
        <v xml:space="preserve">["NAME"] = { ["EN"] = "Deeds of Swanfleet"; }; </v>
      </c>
      <c r="AM3" t="str">
        <f t="shared" ref="AM3:AM66" si="22">IF(LEN(K3)&gt;0,CONCATENATE("[""LORE""] = { [""EN""] = """,K3,"""; }; "),"")</f>
        <v xml:space="preserve">["LORE"] = { ["EN"] = "Complete deeds in Swanfleet."; }; </v>
      </c>
      <c r="AN3" t="str">
        <f t="shared" ref="AN3:AN66" si="23">IF(LEN(J3)&gt;0,CONCATENATE("[""SUMMARY""] = { [""EN""] = """,J3,"""; }; "),"")</f>
        <v xml:space="preserve">["SUMMARY"] = { ["EN"] = "Complete 3 deeds"; }; </v>
      </c>
      <c r="AO3" t="str">
        <f t="shared" ref="AO3:AO66" si="24">IF(LEN(F3)&gt;0,CONCATENATE("[""TITLE""] = { [""EN""] = """,F3,"""; }; "),"")</f>
        <v xml:space="preserve">["TITLE"] = { ["EN"] = "Marchwarden of Swanfleet"; }; </v>
      </c>
      <c r="AP3" t="str">
        <f t="shared" ref="AP3:AP66" si="25">CONCATENATE("};")</f>
        <v>};</v>
      </c>
    </row>
    <row r="4" spans="1:42" x14ac:dyDescent="0.25">
      <c r="A4">
        <v>1879450856</v>
      </c>
      <c r="B4">
        <v>2</v>
      </c>
      <c r="C4" t="s">
        <v>1357</v>
      </c>
      <c r="D4" t="s">
        <v>70</v>
      </c>
      <c r="E4">
        <v>2000</v>
      </c>
      <c r="F4" t="s">
        <v>1358</v>
      </c>
      <c r="G4">
        <v>5</v>
      </c>
      <c r="J4" t="s">
        <v>1270</v>
      </c>
      <c r="K4" t="s">
        <v>1359</v>
      </c>
      <c r="L4">
        <v>1</v>
      </c>
      <c r="M4">
        <v>1</v>
      </c>
      <c r="Q4" t="str">
        <f t="shared" si="2"/>
        <v xml:space="preserve"> [3] = {["ID"] = 1879450856; }; -- Quests of Swanfleet</v>
      </c>
      <c r="R4" s="1" t="str">
        <f t="shared" si="3"/>
        <v xml:space="preserve"> [3] = {["ID"] = 1879450856; ["SAVE_INDEX"] =  2; ["TYPE"] =  7; ["VXP"] =  2000; ["LP"] =  5; ["REP"] =    0; ["FACTION"] =  1; ["TIER"] = 1; ["MIN_LVL"] =  "1"; ["NAME"] = { ["EN"] = "Quests of Swanfleet"; }; ["LORE"] = { ["EN"] = "Complete quests in Swanfleet."; }; ["SUMMARY"] = { ["EN"] = "Complete 3 deeds"; }; ["TITLE"] = { ["EN"] = "Defender of Swanfleet"; }; };</v>
      </c>
      <c r="S4">
        <f t="shared" si="4"/>
        <v>3</v>
      </c>
      <c r="T4" t="str">
        <f t="shared" si="5"/>
        <v xml:space="preserve"> [3] = {</v>
      </c>
      <c r="U4" t="str">
        <f t="shared" si="6"/>
        <v xml:space="preserve">["ID"] = 1879450856; </v>
      </c>
      <c r="V4" t="str">
        <f t="shared" si="7"/>
        <v xml:space="preserve">["ID"] = 1879450856; </v>
      </c>
      <c r="W4" t="str">
        <f t="shared" si="8"/>
        <v/>
      </c>
      <c r="X4" s="1" t="str">
        <f t="shared" si="9"/>
        <v xml:space="preserve">["SAVE_INDEX"] =  2; </v>
      </c>
      <c r="Y4">
        <f>VLOOKUP(D4,Type!A$2:B$14,2,FALSE)</f>
        <v>7</v>
      </c>
      <c r="Z4" t="str">
        <f t="shared" si="10"/>
        <v xml:space="preserve">["TYPE"] =  7; </v>
      </c>
      <c r="AA4" t="str">
        <f t="shared" si="11"/>
        <v>2000</v>
      </c>
      <c r="AB4" t="str">
        <f t="shared" si="12"/>
        <v xml:space="preserve">["VXP"] =  2000; </v>
      </c>
      <c r="AC4" t="str">
        <f t="shared" si="13"/>
        <v>5</v>
      </c>
      <c r="AD4" t="str">
        <f t="shared" si="14"/>
        <v xml:space="preserve">["LP"] =  5; </v>
      </c>
      <c r="AE4" t="str">
        <f t="shared" si="15"/>
        <v>0</v>
      </c>
      <c r="AF4" t="str">
        <f t="shared" si="16"/>
        <v xml:space="preserve">["REP"] =    0; </v>
      </c>
      <c r="AG4">
        <f>IF(LEN(I4)&gt;0,VLOOKUP(I4,Faction!A$2:B$84,2,FALSE),1)</f>
        <v>1</v>
      </c>
      <c r="AH4" t="str">
        <f t="shared" si="17"/>
        <v xml:space="preserve">["FACTION"] =  1; </v>
      </c>
      <c r="AI4" t="str">
        <f t="shared" si="18"/>
        <v xml:space="preserve">["TIER"] = 1; </v>
      </c>
      <c r="AJ4" t="str">
        <f t="shared" si="19"/>
        <v xml:space="preserve">["MIN_LVL"] =  "1"; </v>
      </c>
      <c r="AK4" t="str">
        <f t="shared" si="20"/>
        <v/>
      </c>
      <c r="AL4" t="str">
        <f t="shared" si="21"/>
        <v xml:space="preserve">["NAME"] = { ["EN"] = "Quests of Swanfleet"; }; </v>
      </c>
      <c r="AM4" t="str">
        <f t="shared" si="22"/>
        <v xml:space="preserve">["LORE"] = { ["EN"] = "Complete quests in Swanfleet."; }; </v>
      </c>
      <c r="AN4" t="str">
        <f t="shared" si="23"/>
        <v xml:space="preserve">["SUMMARY"] = { ["EN"] = "Complete 3 deeds"; }; </v>
      </c>
      <c r="AO4" t="str">
        <f t="shared" si="24"/>
        <v xml:space="preserve">["TITLE"] = { ["EN"] = "Defender of Swanfleet"; }; </v>
      </c>
      <c r="AP4" t="str">
        <f t="shared" si="25"/>
        <v>};</v>
      </c>
    </row>
    <row r="5" spans="1:42" x14ac:dyDescent="0.25">
      <c r="A5">
        <v>1879450850</v>
      </c>
      <c r="B5">
        <v>3</v>
      </c>
      <c r="C5" t="s">
        <v>1360</v>
      </c>
      <c r="D5" t="s">
        <v>70</v>
      </c>
      <c r="G5">
        <v>5</v>
      </c>
      <c r="J5" t="s">
        <v>1362</v>
      </c>
      <c r="K5" t="s">
        <v>1361</v>
      </c>
      <c r="L5">
        <v>2</v>
      </c>
      <c r="M5">
        <v>1</v>
      </c>
      <c r="Q5" t="str">
        <f t="shared" si="2"/>
        <v xml:space="preserve"> [4] = {["ID"] = 1879450850; }; -- Tales of Swanfleet (Final)</v>
      </c>
      <c r="R5" s="1" t="str">
        <f t="shared" si="3"/>
        <v xml:space="preserve"> [4] = {["ID"] = 1879450850; ["SAVE_INDEX"] =  3; ["TYPE"] =  7; ["VXP"] =     0; ["LP"] =  5; ["REP"] =    0; ["FACTION"] =  1; ["TIER"] = 2; ["MIN_LVL"] =  "1"; ["NAME"] = { ["EN"] = "Tales of Swanfleet (Final)"; }; ["LORE"] = { ["EN"] = "For many years, the humble folk of Swanfleet dwelt in relative peace, but now new enemies bearing a strange mark encroach upon the ruins of the ancient realm of the Gwaith-i-Mírdain."; }; ["SUMMARY"] = { ["EN"] = "Complete 30 quests in Swanfleet"; }; };</v>
      </c>
      <c r="S5">
        <f t="shared" si="4"/>
        <v>4</v>
      </c>
      <c r="T5" t="str">
        <f t="shared" si="5"/>
        <v xml:space="preserve"> [4] = {</v>
      </c>
      <c r="U5" t="str">
        <f t="shared" si="6"/>
        <v xml:space="preserve">["ID"] = 1879450850; </v>
      </c>
      <c r="V5" t="str">
        <f t="shared" si="7"/>
        <v xml:space="preserve">["ID"] = 1879450850; </v>
      </c>
      <c r="W5" t="str">
        <f t="shared" si="8"/>
        <v/>
      </c>
      <c r="X5" s="1" t="str">
        <f t="shared" si="9"/>
        <v xml:space="preserve">["SAVE_INDEX"] =  3; </v>
      </c>
      <c r="Y5">
        <f>VLOOKUP(D5,Type!A$2:B$14,2,FALSE)</f>
        <v>7</v>
      </c>
      <c r="Z5" t="str">
        <f t="shared" si="10"/>
        <v xml:space="preserve">["TYPE"] =  7; </v>
      </c>
      <c r="AA5" t="str">
        <f t="shared" si="11"/>
        <v>0</v>
      </c>
      <c r="AB5" t="str">
        <f t="shared" si="12"/>
        <v xml:space="preserve">["VXP"] =     0; </v>
      </c>
      <c r="AC5" t="str">
        <f t="shared" si="13"/>
        <v>5</v>
      </c>
      <c r="AD5" t="str">
        <f t="shared" si="14"/>
        <v xml:space="preserve">["LP"] =  5; </v>
      </c>
      <c r="AE5" t="str">
        <f t="shared" si="15"/>
        <v>0</v>
      </c>
      <c r="AF5" t="str">
        <f t="shared" si="16"/>
        <v xml:space="preserve">["REP"] =    0; </v>
      </c>
      <c r="AG5">
        <f>IF(LEN(I5)&gt;0,VLOOKUP(I5,Faction!A$2:B$84,2,FALSE),1)</f>
        <v>1</v>
      </c>
      <c r="AH5" t="str">
        <f t="shared" si="17"/>
        <v xml:space="preserve">["FACTION"] =  1; </v>
      </c>
      <c r="AI5" t="str">
        <f t="shared" si="18"/>
        <v xml:space="preserve">["TIER"] = 2; </v>
      </c>
      <c r="AJ5" t="str">
        <f t="shared" si="19"/>
        <v xml:space="preserve">["MIN_LVL"] =  "1"; </v>
      </c>
      <c r="AK5" t="str">
        <f t="shared" si="20"/>
        <v/>
      </c>
      <c r="AL5" t="str">
        <f t="shared" si="21"/>
        <v xml:space="preserve">["NAME"] = { ["EN"] = "Tales of Swanfleet (Final)"; }; </v>
      </c>
      <c r="AM5" t="str">
        <f t="shared" si="22"/>
        <v xml:space="preserve">["LORE"] = { ["EN"] = "For many years, the humble folk of Swanfleet dwelt in relative peace, but now new enemies bearing a strange mark encroach upon the ruins of the ancient realm of the Gwaith-i-Mírdain."; }; </v>
      </c>
      <c r="AN5" t="str">
        <f t="shared" si="23"/>
        <v xml:space="preserve">["SUMMARY"] = { ["EN"] = "Complete 30 quests in Swanfleet"; }; </v>
      </c>
      <c r="AO5" t="str">
        <f t="shared" si="24"/>
        <v/>
      </c>
      <c r="AP5" t="str">
        <f t="shared" si="25"/>
        <v>};</v>
      </c>
    </row>
    <row r="6" spans="1:42" x14ac:dyDescent="0.25">
      <c r="A6">
        <v>1879450849</v>
      </c>
      <c r="B6">
        <v>4</v>
      </c>
      <c r="C6" t="s">
        <v>1363</v>
      </c>
      <c r="D6" t="s">
        <v>70</v>
      </c>
      <c r="G6">
        <v>5</v>
      </c>
      <c r="J6" t="s">
        <v>1364</v>
      </c>
      <c r="K6" t="s">
        <v>1361</v>
      </c>
      <c r="L6">
        <v>3</v>
      </c>
      <c r="M6">
        <v>1</v>
      </c>
      <c r="Q6" t="str">
        <f t="shared" si="2"/>
        <v xml:space="preserve"> [5] = {["ID"] = 1879450849; }; -- Tales of Swanfleet (Advanced)</v>
      </c>
      <c r="R6" s="1" t="str">
        <f t="shared" si="3"/>
        <v xml:space="preserve"> [5] = {["ID"] = 1879450849; ["SAVE_INDEX"] =  4; ["TYPE"] =  7; ["VXP"] =     0; ["LP"] =  5; ["REP"] =    0; ["FACTION"] =  1; ["TIER"] = 3; ["MIN_LVL"] =  "1"; ["NAME"] = { ["EN"] = "Tales of Swanfleet (Advanced)"; }; ["LORE"] = { ["EN"] = "For many years, the humble folk of Swanfleet dwelt in relative peace, but now new enemies bearing a strange mark encroach upon the ruins of the ancient realm of the Gwaith-i-Mírdain."; }; ["SUMMARY"] = { ["EN"] = "Complete 20 quests in Swanfleet"; }; };</v>
      </c>
      <c r="S6">
        <f t="shared" si="4"/>
        <v>5</v>
      </c>
      <c r="T6" t="str">
        <f t="shared" si="5"/>
        <v xml:space="preserve"> [5] = {</v>
      </c>
      <c r="U6" t="str">
        <f t="shared" si="6"/>
        <v xml:space="preserve">["ID"] = 1879450849; </v>
      </c>
      <c r="V6" t="str">
        <f t="shared" si="7"/>
        <v xml:space="preserve">["ID"] = 1879450849; </v>
      </c>
      <c r="W6" t="str">
        <f t="shared" si="8"/>
        <v/>
      </c>
      <c r="X6" s="1" t="str">
        <f t="shared" si="9"/>
        <v xml:space="preserve">["SAVE_INDEX"] =  4; </v>
      </c>
      <c r="Y6">
        <f>VLOOKUP(D6,Type!A$2:B$14,2,FALSE)</f>
        <v>7</v>
      </c>
      <c r="Z6" t="str">
        <f t="shared" si="10"/>
        <v xml:space="preserve">["TYPE"] =  7; </v>
      </c>
      <c r="AA6" t="str">
        <f t="shared" si="11"/>
        <v>0</v>
      </c>
      <c r="AB6" t="str">
        <f t="shared" si="12"/>
        <v xml:space="preserve">["VXP"] =     0; </v>
      </c>
      <c r="AC6" t="str">
        <f t="shared" si="13"/>
        <v>5</v>
      </c>
      <c r="AD6" t="str">
        <f t="shared" si="14"/>
        <v xml:space="preserve">["LP"] =  5; </v>
      </c>
      <c r="AE6" t="str">
        <f t="shared" si="15"/>
        <v>0</v>
      </c>
      <c r="AF6" t="str">
        <f t="shared" si="16"/>
        <v xml:space="preserve">["REP"] =    0; </v>
      </c>
      <c r="AG6">
        <f>IF(LEN(I6)&gt;0,VLOOKUP(I6,Faction!A$2:B$84,2,FALSE),1)</f>
        <v>1</v>
      </c>
      <c r="AH6" t="str">
        <f t="shared" si="17"/>
        <v xml:space="preserve">["FACTION"] =  1; </v>
      </c>
      <c r="AI6" t="str">
        <f t="shared" si="18"/>
        <v xml:space="preserve">["TIER"] = 3; </v>
      </c>
      <c r="AJ6" t="str">
        <f t="shared" si="19"/>
        <v xml:space="preserve">["MIN_LVL"] =  "1"; </v>
      </c>
      <c r="AK6" t="str">
        <f t="shared" si="20"/>
        <v/>
      </c>
      <c r="AL6" t="str">
        <f t="shared" si="21"/>
        <v xml:space="preserve">["NAME"] = { ["EN"] = "Tales of Swanfleet (Advanced)"; }; </v>
      </c>
      <c r="AM6" t="str">
        <f t="shared" si="22"/>
        <v xml:space="preserve">["LORE"] = { ["EN"] = "For many years, the humble folk of Swanfleet dwelt in relative peace, but now new enemies bearing a strange mark encroach upon the ruins of the ancient realm of the Gwaith-i-Mírdain."; }; </v>
      </c>
      <c r="AN6" t="str">
        <f t="shared" si="23"/>
        <v xml:space="preserve">["SUMMARY"] = { ["EN"] = "Complete 20 quests in Swanfleet"; }; </v>
      </c>
      <c r="AO6" t="str">
        <f t="shared" si="24"/>
        <v/>
      </c>
      <c r="AP6" t="str">
        <f t="shared" si="25"/>
        <v>};</v>
      </c>
    </row>
    <row r="7" spans="1:42" x14ac:dyDescent="0.25">
      <c r="A7">
        <v>1879450847</v>
      </c>
      <c r="B7">
        <v>5</v>
      </c>
      <c r="C7" t="s">
        <v>1365</v>
      </c>
      <c r="D7" t="s">
        <v>70</v>
      </c>
      <c r="G7">
        <v>5</v>
      </c>
      <c r="J7" t="s">
        <v>1366</v>
      </c>
      <c r="K7" t="s">
        <v>1361</v>
      </c>
      <c r="L7">
        <v>4</v>
      </c>
      <c r="M7">
        <v>1</v>
      </c>
      <c r="Q7" t="str">
        <f t="shared" si="2"/>
        <v xml:space="preserve"> [6] = {["ID"] = 1879450847; }; -- Tales of Swanfleet</v>
      </c>
      <c r="R7" s="1" t="str">
        <f t="shared" si="3"/>
        <v xml:space="preserve"> [6] = {["ID"] = 1879450847; ["SAVE_INDEX"] =  5; ["TYPE"] =  7; ["VXP"] =     0; ["LP"] =  5; ["REP"] =    0; ["FACTION"] =  1; ["TIER"] = 4; ["MIN_LVL"] =  "1"; ["NAME"] = { ["EN"] = "Tales of Swanfleet"; }; ["LORE"] = { ["EN"] = "For many years, the humble folk of Swanfleet dwelt in relative peace, but now new enemies bearing a strange mark encroach upon the ruins of the ancient realm of the Gwaith-i-Mírdain."; }; ["SUMMARY"] = { ["EN"] = "Complete 10 quests in Swanfleet"; }; };</v>
      </c>
      <c r="S7">
        <f t="shared" si="4"/>
        <v>6</v>
      </c>
      <c r="T7" t="str">
        <f t="shared" si="5"/>
        <v xml:space="preserve"> [6] = {</v>
      </c>
      <c r="U7" t="str">
        <f t="shared" si="6"/>
        <v xml:space="preserve">["ID"] = 1879450847; </v>
      </c>
      <c r="V7" t="str">
        <f t="shared" si="7"/>
        <v xml:space="preserve">["ID"] = 1879450847; </v>
      </c>
      <c r="W7" t="str">
        <f t="shared" si="8"/>
        <v/>
      </c>
      <c r="X7" s="1" t="str">
        <f t="shared" si="9"/>
        <v xml:space="preserve">["SAVE_INDEX"] =  5; </v>
      </c>
      <c r="Y7">
        <f>VLOOKUP(D7,Type!A$2:B$14,2,FALSE)</f>
        <v>7</v>
      </c>
      <c r="Z7" t="str">
        <f t="shared" si="10"/>
        <v xml:space="preserve">["TYPE"] =  7; </v>
      </c>
      <c r="AA7" t="str">
        <f t="shared" si="11"/>
        <v>0</v>
      </c>
      <c r="AB7" t="str">
        <f t="shared" si="12"/>
        <v xml:space="preserve">["VXP"] =     0; </v>
      </c>
      <c r="AC7" t="str">
        <f t="shared" si="13"/>
        <v>5</v>
      </c>
      <c r="AD7" t="str">
        <f t="shared" si="14"/>
        <v xml:space="preserve">["LP"] =  5; </v>
      </c>
      <c r="AE7" t="str">
        <f t="shared" si="15"/>
        <v>0</v>
      </c>
      <c r="AF7" t="str">
        <f t="shared" si="16"/>
        <v xml:space="preserve">["REP"] =    0; </v>
      </c>
      <c r="AG7">
        <f>IF(LEN(I7)&gt;0,VLOOKUP(I7,Faction!A$2:B$84,2,FALSE),1)</f>
        <v>1</v>
      </c>
      <c r="AH7" t="str">
        <f t="shared" si="17"/>
        <v xml:space="preserve">["FACTION"] =  1; </v>
      </c>
      <c r="AI7" t="str">
        <f t="shared" si="18"/>
        <v xml:space="preserve">["TIER"] = 4; </v>
      </c>
      <c r="AJ7" t="str">
        <f t="shared" si="19"/>
        <v xml:space="preserve">["MIN_LVL"] =  "1"; </v>
      </c>
      <c r="AK7" t="str">
        <f t="shared" si="20"/>
        <v/>
      </c>
      <c r="AL7" t="str">
        <f t="shared" si="21"/>
        <v xml:space="preserve">["NAME"] = { ["EN"] = "Tales of Swanfleet"; }; </v>
      </c>
      <c r="AM7" t="str">
        <f t="shared" si="22"/>
        <v xml:space="preserve">["LORE"] = { ["EN"] = "For many years, the humble folk of Swanfleet dwelt in relative peace, but now new enemies bearing a strange mark encroach upon the ruins of the ancient realm of the Gwaith-i-Mírdain."; }; </v>
      </c>
      <c r="AN7" t="str">
        <f t="shared" si="23"/>
        <v xml:space="preserve">["SUMMARY"] = { ["EN"] = "Complete 10 quests in Swanfleet"; }; </v>
      </c>
      <c r="AO7" t="str">
        <f t="shared" si="24"/>
        <v/>
      </c>
      <c r="AP7" t="str">
        <f t="shared" si="25"/>
        <v>};</v>
      </c>
    </row>
    <row r="8" spans="1:42" x14ac:dyDescent="0.25">
      <c r="A8">
        <v>1879450854</v>
      </c>
      <c r="B8">
        <v>6</v>
      </c>
      <c r="C8" t="s">
        <v>1367</v>
      </c>
      <c r="D8" t="s">
        <v>17</v>
      </c>
      <c r="E8">
        <v>2000</v>
      </c>
      <c r="F8" t="s">
        <v>1367</v>
      </c>
      <c r="G8">
        <v>5</v>
      </c>
      <c r="J8" t="s">
        <v>1288</v>
      </c>
      <c r="K8" t="s">
        <v>1368</v>
      </c>
      <c r="L8">
        <v>1</v>
      </c>
      <c r="M8">
        <v>1</v>
      </c>
      <c r="Q8" t="str">
        <f t="shared" si="2"/>
        <v xml:space="preserve"> [7] = {["ID"] = 1879450854; }; -- Explorer of Swanfleet</v>
      </c>
      <c r="R8" s="1" t="str">
        <f t="shared" si="3"/>
        <v xml:space="preserve"> [7] = {["ID"] = 1879450854; ["SAVE_INDEX"] =  6; ["TYPE"] =  3; ["VXP"] =  2000; ["LP"] =  5; ["REP"] =    0; ["FACTION"] =  1; ["TIER"] = 1; ["MIN_LVL"] =  "1"; ["NAME"] = { ["EN"] = "Explorer of Swanfleet"; }; ["LORE"] = { ["EN"] = "Explore Swanfleet."; }; ["SUMMARY"] = { ["EN"] = "Complete 4 deeds"; }; ["TITLE"] = { ["EN"] = "Explorer of Swanfleet"; }; };</v>
      </c>
      <c r="S8">
        <f t="shared" si="4"/>
        <v>7</v>
      </c>
      <c r="T8" t="str">
        <f t="shared" si="5"/>
        <v xml:space="preserve"> [7] = {</v>
      </c>
      <c r="U8" t="str">
        <f t="shared" si="6"/>
        <v xml:space="preserve">["ID"] = 1879450854; </v>
      </c>
      <c r="V8" t="str">
        <f t="shared" si="7"/>
        <v xml:space="preserve">["ID"] = 1879450854; </v>
      </c>
      <c r="W8" t="str">
        <f t="shared" si="8"/>
        <v/>
      </c>
      <c r="X8" s="1" t="str">
        <f t="shared" si="9"/>
        <v xml:space="preserve">["SAVE_INDEX"] =  6; </v>
      </c>
      <c r="Y8">
        <f>VLOOKUP(D8,Type!A$2:B$14,2,FALSE)</f>
        <v>3</v>
      </c>
      <c r="Z8" t="str">
        <f t="shared" si="10"/>
        <v xml:space="preserve">["TYPE"] =  3; </v>
      </c>
      <c r="AA8" t="str">
        <f t="shared" si="11"/>
        <v>2000</v>
      </c>
      <c r="AB8" t="str">
        <f t="shared" si="12"/>
        <v xml:space="preserve">["VXP"] =  2000; </v>
      </c>
      <c r="AC8" t="str">
        <f t="shared" si="13"/>
        <v>5</v>
      </c>
      <c r="AD8" t="str">
        <f t="shared" si="14"/>
        <v xml:space="preserve">["LP"] =  5; </v>
      </c>
      <c r="AE8" t="str">
        <f t="shared" si="15"/>
        <v>0</v>
      </c>
      <c r="AF8" t="str">
        <f t="shared" si="16"/>
        <v xml:space="preserve">["REP"] =    0; </v>
      </c>
      <c r="AG8">
        <f>IF(LEN(I8)&gt;0,VLOOKUP(I8,Faction!A$2:B$84,2,FALSE),1)</f>
        <v>1</v>
      </c>
      <c r="AH8" t="str">
        <f t="shared" si="17"/>
        <v xml:space="preserve">["FACTION"] =  1; </v>
      </c>
      <c r="AI8" t="str">
        <f t="shared" si="18"/>
        <v xml:space="preserve">["TIER"] = 1; </v>
      </c>
      <c r="AJ8" t="str">
        <f t="shared" si="19"/>
        <v xml:space="preserve">["MIN_LVL"] =  "1"; </v>
      </c>
      <c r="AK8" t="str">
        <f t="shared" si="20"/>
        <v/>
      </c>
      <c r="AL8" t="str">
        <f t="shared" si="21"/>
        <v xml:space="preserve">["NAME"] = { ["EN"] = "Explorer of Swanfleet"; }; </v>
      </c>
      <c r="AM8" t="str">
        <f t="shared" si="22"/>
        <v xml:space="preserve">["LORE"] = { ["EN"] = "Explore Swanfleet."; }; </v>
      </c>
      <c r="AN8" t="str">
        <f t="shared" si="23"/>
        <v xml:space="preserve">["SUMMARY"] = { ["EN"] = "Complete 4 deeds"; }; </v>
      </c>
      <c r="AO8" t="str">
        <f t="shared" si="24"/>
        <v xml:space="preserve">["TITLE"] = { ["EN"] = "Explorer of Swanfleet"; }; </v>
      </c>
      <c r="AP8" t="str">
        <f t="shared" si="25"/>
        <v>};</v>
      </c>
    </row>
    <row r="9" spans="1:42" x14ac:dyDescent="0.25">
      <c r="A9">
        <v>1879450862</v>
      </c>
      <c r="B9">
        <v>7</v>
      </c>
      <c r="C9" t="s">
        <v>1369</v>
      </c>
      <c r="D9" t="s">
        <v>69</v>
      </c>
      <c r="E9">
        <v>1000</v>
      </c>
      <c r="F9" t="s">
        <v>1370</v>
      </c>
      <c r="G9">
        <v>5</v>
      </c>
      <c r="J9" t="s">
        <v>1376</v>
      </c>
      <c r="K9" t="s">
        <v>1371</v>
      </c>
      <c r="L9">
        <v>2</v>
      </c>
      <c r="M9">
        <v>1</v>
      </c>
      <c r="Q9" t="str">
        <f t="shared" si="2"/>
        <v xml:space="preserve"> [8] = {["ID"] = 1879450862; }; -- Dwellers of Old Swanfleet</v>
      </c>
      <c r="R9" s="1" t="str">
        <f t="shared" si="3"/>
        <v xml:space="preserve"> [8] = {["ID"] = 1879450862; ["SAVE_INDEX"] =  7; ["TYPE"] =  6; ["VXP"] =  1000; ["LP"] =  5; ["REP"] =    0; ["FACTION"] =  1; ["TIER"] = 2; ["MIN_LVL"] =  "1"; ["NAME"] = { ["EN"] = "Dwellers of Old Swanfleet"; }; ["LORE"] = { ["EN"] = "Find lost relics and lore of ages past in Swanfleet."; }; ["SUMMARY"] = { ["EN"] = "Discover 7 relics and lore of ages past in Swanfleet"; }; ["TITLE"] = { ["EN"] = "Hidden Jewel"; }; };</v>
      </c>
      <c r="S9">
        <f t="shared" si="4"/>
        <v>8</v>
      </c>
      <c r="T9" t="str">
        <f t="shared" si="5"/>
        <v xml:space="preserve"> [8] = {</v>
      </c>
      <c r="U9" t="str">
        <f t="shared" si="6"/>
        <v xml:space="preserve">["ID"] = 1879450862; </v>
      </c>
      <c r="V9" t="str">
        <f t="shared" si="7"/>
        <v xml:space="preserve">["ID"] = 1879450862; </v>
      </c>
      <c r="W9" t="str">
        <f t="shared" si="8"/>
        <v/>
      </c>
      <c r="X9" s="1" t="str">
        <f t="shared" si="9"/>
        <v xml:space="preserve">["SAVE_INDEX"] =  7; </v>
      </c>
      <c r="Y9">
        <f>VLOOKUP(D9,Type!A$2:B$14,2,FALSE)</f>
        <v>6</v>
      </c>
      <c r="Z9" t="str">
        <f t="shared" si="10"/>
        <v xml:space="preserve">["TYPE"] =  6; </v>
      </c>
      <c r="AA9" t="str">
        <f t="shared" si="11"/>
        <v>1000</v>
      </c>
      <c r="AB9" t="str">
        <f t="shared" si="12"/>
        <v xml:space="preserve">["VXP"] =  1000; </v>
      </c>
      <c r="AC9" t="str">
        <f t="shared" si="13"/>
        <v>5</v>
      </c>
      <c r="AD9" t="str">
        <f t="shared" si="14"/>
        <v xml:space="preserve">["LP"] =  5; </v>
      </c>
      <c r="AE9" t="str">
        <f t="shared" si="15"/>
        <v>0</v>
      </c>
      <c r="AF9" t="str">
        <f t="shared" si="16"/>
        <v xml:space="preserve">["REP"] =    0; </v>
      </c>
      <c r="AG9">
        <f>IF(LEN(I9)&gt;0,VLOOKUP(I9,Faction!A$2:B$84,2,FALSE),1)</f>
        <v>1</v>
      </c>
      <c r="AH9" t="str">
        <f t="shared" si="17"/>
        <v xml:space="preserve">["FACTION"] =  1; </v>
      </c>
      <c r="AI9" t="str">
        <f t="shared" si="18"/>
        <v xml:space="preserve">["TIER"] = 2; </v>
      </c>
      <c r="AJ9" t="str">
        <f t="shared" si="19"/>
        <v xml:space="preserve">["MIN_LVL"] =  "1"; </v>
      </c>
      <c r="AK9" t="str">
        <f t="shared" si="20"/>
        <v/>
      </c>
      <c r="AL9" t="str">
        <f t="shared" si="21"/>
        <v xml:space="preserve">["NAME"] = { ["EN"] = "Dwellers of Old Swanfleet"; }; </v>
      </c>
      <c r="AM9" t="str">
        <f t="shared" si="22"/>
        <v xml:space="preserve">["LORE"] = { ["EN"] = "Find lost relics and lore of ages past in Swanfleet."; }; </v>
      </c>
      <c r="AN9" t="str">
        <f t="shared" si="23"/>
        <v xml:space="preserve">["SUMMARY"] = { ["EN"] = "Discover 7 relics and lore of ages past in Swanfleet"; }; </v>
      </c>
      <c r="AO9" t="str">
        <f t="shared" si="24"/>
        <v xml:space="preserve">["TITLE"] = { ["EN"] = "Hidden Jewel"; }; </v>
      </c>
      <c r="AP9" t="str">
        <f t="shared" si="25"/>
        <v>};</v>
      </c>
    </row>
    <row r="10" spans="1:42" x14ac:dyDescent="0.25">
      <c r="A10">
        <v>1879450859</v>
      </c>
      <c r="B10">
        <v>8</v>
      </c>
      <c r="C10" t="s">
        <v>1372</v>
      </c>
      <c r="D10" t="s">
        <v>17</v>
      </c>
      <c r="E10">
        <v>1000</v>
      </c>
      <c r="F10" t="s">
        <v>1373</v>
      </c>
      <c r="G10">
        <v>5</v>
      </c>
      <c r="J10" t="s">
        <v>1375</v>
      </c>
      <c r="K10" t="s">
        <v>1374</v>
      </c>
      <c r="L10">
        <v>2</v>
      </c>
      <c r="M10">
        <v>1</v>
      </c>
      <c r="Q10" t="str">
        <f t="shared" si="2"/>
        <v xml:space="preserve"> [9] = {["ID"] = 1879450859; }; -- The Many Folk of the Glanduin</v>
      </c>
      <c r="R10" s="1" t="str">
        <f t="shared" si="3"/>
        <v xml:space="preserve"> [9] = {["ID"] = 1879450859; ["SAVE_INDEX"] =  8; ["TYPE"] =  3; ["VXP"] =  1000; ["LP"] =  5; ["REP"] =    0; ["FACTION"] =  1; ["TIER"] = 2; ["MIN_LVL"] =  "1"; ["NAME"] = { ["EN"] = "The Many Folk of the Glanduin"; }; ["LORE"] = { ["EN"] = "Explore settlements and other important points of interest in Swanfleet."; }; ["SUMMARY"] = { ["EN"] = "Discover 7 locations in Swanfleet"; }; ["TITLE"] = { ["EN"] = "Traveller of Swanfleet"; }; };</v>
      </c>
      <c r="S10">
        <f t="shared" si="4"/>
        <v>9</v>
      </c>
      <c r="T10" t="str">
        <f t="shared" si="5"/>
        <v xml:space="preserve"> [9] = {</v>
      </c>
      <c r="U10" t="str">
        <f t="shared" si="6"/>
        <v xml:space="preserve">["ID"] = 1879450859; </v>
      </c>
      <c r="V10" t="str">
        <f t="shared" si="7"/>
        <v xml:space="preserve">["ID"] = 1879450859; </v>
      </c>
      <c r="W10" t="str">
        <f t="shared" si="8"/>
        <v/>
      </c>
      <c r="X10" s="1" t="str">
        <f t="shared" si="9"/>
        <v xml:space="preserve">["SAVE_INDEX"] =  8; </v>
      </c>
      <c r="Y10">
        <f>VLOOKUP(D10,Type!A$2:B$14,2,FALSE)</f>
        <v>3</v>
      </c>
      <c r="Z10" t="str">
        <f t="shared" si="10"/>
        <v xml:space="preserve">["TYPE"] =  3; </v>
      </c>
      <c r="AA10" t="str">
        <f t="shared" si="11"/>
        <v>1000</v>
      </c>
      <c r="AB10" t="str">
        <f t="shared" si="12"/>
        <v xml:space="preserve">["VXP"] =  1000; </v>
      </c>
      <c r="AC10" t="str">
        <f t="shared" si="13"/>
        <v>5</v>
      </c>
      <c r="AD10" t="str">
        <f t="shared" si="14"/>
        <v xml:space="preserve">["LP"] =  5; </v>
      </c>
      <c r="AE10" t="str">
        <f t="shared" si="15"/>
        <v>0</v>
      </c>
      <c r="AF10" t="str">
        <f t="shared" si="16"/>
        <v xml:space="preserve">["REP"] =    0; </v>
      </c>
      <c r="AG10">
        <f>IF(LEN(I10)&gt;0,VLOOKUP(I10,Faction!A$2:B$84,2,FALSE),1)</f>
        <v>1</v>
      </c>
      <c r="AH10" t="str">
        <f t="shared" si="17"/>
        <v xml:space="preserve">["FACTION"] =  1; </v>
      </c>
      <c r="AI10" t="str">
        <f t="shared" si="18"/>
        <v xml:space="preserve">["TIER"] = 2; </v>
      </c>
      <c r="AJ10" t="str">
        <f t="shared" si="19"/>
        <v xml:space="preserve">["MIN_LVL"] =  "1"; </v>
      </c>
      <c r="AK10" t="str">
        <f t="shared" si="20"/>
        <v/>
      </c>
      <c r="AL10" t="str">
        <f t="shared" si="21"/>
        <v xml:space="preserve">["NAME"] = { ["EN"] = "The Many Folk of the Glanduin"; }; </v>
      </c>
      <c r="AM10" t="str">
        <f t="shared" si="22"/>
        <v xml:space="preserve">["LORE"] = { ["EN"] = "Explore settlements and other important points of interest in Swanfleet."; }; </v>
      </c>
      <c r="AN10" t="str">
        <f t="shared" si="23"/>
        <v xml:space="preserve">["SUMMARY"] = { ["EN"] = "Discover 7 locations in Swanfleet"; }; </v>
      </c>
      <c r="AO10" t="str">
        <f t="shared" si="24"/>
        <v xml:space="preserve">["TITLE"] = { ["EN"] = "Traveller of Swanfleet"; }; </v>
      </c>
      <c r="AP10" t="str">
        <f t="shared" si="25"/>
        <v>};</v>
      </c>
    </row>
    <row r="11" spans="1:42" x14ac:dyDescent="0.25">
      <c r="A11">
        <v>1879450861</v>
      </c>
      <c r="B11">
        <v>9</v>
      </c>
      <c r="C11" t="s">
        <v>1377</v>
      </c>
      <c r="D11" t="s">
        <v>17</v>
      </c>
      <c r="E11">
        <v>1000</v>
      </c>
      <c r="F11" t="s">
        <v>1378</v>
      </c>
      <c r="G11">
        <v>5</v>
      </c>
      <c r="J11" t="s">
        <v>1380</v>
      </c>
      <c r="K11" t="s">
        <v>1379</v>
      </c>
      <c r="L11">
        <v>2</v>
      </c>
      <c r="M11">
        <v>1</v>
      </c>
      <c r="Q11" t="str">
        <f t="shared" si="2"/>
        <v>[10] = {["ID"] = 1879450861; }; -- Perils of Swanfleet</v>
      </c>
      <c r="R11" s="1" t="str">
        <f t="shared" si="3"/>
        <v>[10] = {["ID"] = 1879450861; ["SAVE_INDEX"] =  9; ["TYPE"] =  3; ["VXP"] =  1000; ["LP"] =  5; ["REP"] =    0; ["FACTION"] =  1; ["TIER"] = 2; ["MIN_LVL"] =  "1"; ["NAME"] = { ["EN"] = "Perils of Swanfleet"; }; ["LORE"] = { ["EN"] = "Explore enemy encampments and other dangerous places in Swanfleet."; }; ["SUMMARY"] = { ["EN"] = "Discover 10 dangerous places in Swanfleet"; }; ["TITLE"] = { ["EN"] = "Scout of Swanfleet"; }; };</v>
      </c>
      <c r="S11">
        <f t="shared" si="4"/>
        <v>10</v>
      </c>
      <c r="T11" t="str">
        <f t="shared" si="5"/>
        <v>[10] = {</v>
      </c>
      <c r="U11" t="str">
        <f t="shared" si="6"/>
        <v xml:space="preserve">["ID"] = 1879450861; </v>
      </c>
      <c r="V11" t="str">
        <f t="shared" si="7"/>
        <v xml:space="preserve">["ID"] = 1879450861; </v>
      </c>
      <c r="W11" t="str">
        <f t="shared" si="8"/>
        <v/>
      </c>
      <c r="X11" s="1" t="str">
        <f t="shared" si="9"/>
        <v xml:space="preserve">["SAVE_INDEX"] =  9; </v>
      </c>
      <c r="Y11">
        <f>VLOOKUP(D11,Type!A$2:B$14,2,FALSE)</f>
        <v>3</v>
      </c>
      <c r="Z11" t="str">
        <f t="shared" si="10"/>
        <v xml:space="preserve">["TYPE"] =  3; </v>
      </c>
      <c r="AA11" t="str">
        <f t="shared" si="11"/>
        <v>1000</v>
      </c>
      <c r="AB11" t="str">
        <f t="shared" si="12"/>
        <v xml:space="preserve">["VXP"] =  1000; </v>
      </c>
      <c r="AC11" t="str">
        <f t="shared" si="13"/>
        <v>5</v>
      </c>
      <c r="AD11" t="str">
        <f t="shared" si="14"/>
        <v xml:space="preserve">["LP"] =  5; </v>
      </c>
      <c r="AE11" t="str">
        <f t="shared" si="15"/>
        <v>0</v>
      </c>
      <c r="AF11" t="str">
        <f t="shared" si="16"/>
        <v xml:space="preserve">["REP"] =    0; </v>
      </c>
      <c r="AG11">
        <f>IF(LEN(I11)&gt;0,VLOOKUP(I11,Faction!A$2:B$84,2,FALSE),1)</f>
        <v>1</v>
      </c>
      <c r="AH11" t="str">
        <f t="shared" si="17"/>
        <v xml:space="preserve">["FACTION"] =  1; </v>
      </c>
      <c r="AI11" t="str">
        <f t="shared" si="18"/>
        <v xml:space="preserve">["TIER"] = 2; </v>
      </c>
      <c r="AJ11" t="str">
        <f t="shared" si="19"/>
        <v xml:space="preserve">["MIN_LVL"] =  "1"; </v>
      </c>
      <c r="AK11" t="str">
        <f t="shared" si="20"/>
        <v/>
      </c>
      <c r="AL11" t="str">
        <f t="shared" si="21"/>
        <v xml:space="preserve">["NAME"] = { ["EN"] = "Perils of Swanfleet"; }; </v>
      </c>
      <c r="AM11" t="str">
        <f t="shared" si="22"/>
        <v xml:space="preserve">["LORE"] = { ["EN"] = "Explore enemy encampments and other dangerous places in Swanfleet."; }; </v>
      </c>
      <c r="AN11" t="str">
        <f t="shared" si="23"/>
        <v xml:space="preserve">["SUMMARY"] = { ["EN"] = "Discover 10 dangerous places in Swanfleet"; }; </v>
      </c>
      <c r="AO11" t="str">
        <f t="shared" si="24"/>
        <v xml:space="preserve">["TITLE"] = { ["EN"] = "Scout of Swanfleet"; }; </v>
      </c>
      <c r="AP11" t="str">
        <f t="shared" si="25"/>
        <v>};</v>
      </c>
    </row>
    <row r="12" spans="1:42" x14ac:dyDescent="0.25">
      <c r="A12">
        <v>1879450860</v>
      </c>
      <c r="B12">
        <v>10</v>
      </c>
      <c r="C12" t="s">
        <v>1381</v>
      </c>
      <c r="D12" t="s">
        <v>17</v>
      </c>
      <c r="E12">
        <v>2000</v>
      </c>
      <c r="F12" t="s">
        <v>1382</v>
      </c>
      <c r="J12" t="s">
        <v>1384</v>
      </c>
      <c r="K12" t="s">
        <v>1383</v>
      </c>
      <c r="L12">
        <v>2</v>
      </c>
      <c r="M12">
        <v>1</v>
      </c>
      <c r="Q12" t="str">
        <f t="shared" si="2"/>
        <v>[11] = {["ID"] = 1879450860; }; -- Treasure of Swanfleet</v>
      </c>
      <c r="R12" s="1" t="str">
        <f t="shared" si="3"/>
        <v>[11] = {["ID"] = 1879450860; ["SAVE_INDEX"] = 10; ["TYPE"] =  3; ["VXP"] =  2000; ["LP"] =  0; ["REP"] =    0; ["FACTION"] =  1; ["TIER"] = 2; ["MIN_LVL"] =  "1"; ["NAME"] = { ["EN"] = "Treasure of Swanfleet"; }; ["LORE"] = { ["EN"] = "Find ancient treasure-caches in Swanfleet."; }; ["SUMMARY"] = { ["EN"] = "Find 10 ancient treasure-caches in Swanfleet."; }; ["TITLE"] = { ["EN"] = "Treasure-seeker of Swanfleet"; }; };</v>
      </c>
      <c r="S12">
        <f t="shared" si="4"/>
        <v>11</v>
      </c>
      <c r="T12" t="str">
        <f t="shared" si="5"/>
        <v>[11] = {</v>
      </c>
      <c r="U12" t="str">
        <f t="shared" si="6"/>
        <v xml:space="preserve">["ID"] = 1879450860; </v>
      </c>
      <c r="V12" t="str">
        <f t="shared" si="7"/>
        <v xml:space="preserve">["ID"] = 1879450860; </v>
      </c>
      <c r="W12" t="str">
        <f t="shared" si="8"/>
        <v/>
      </c>
      <c r="X12" s="1" t="str">
        <f t="shared" si="9"/>
        <v xml:space="preserve">["SAVE_INDEX"] = 10; </v>
      </c>
      <c r="Y12">
        <f>VLOOKUP(D12,Type!A$2:B$14,2,FALSE)</f>
        <v>3</v>
      </c>
      <c r="Z12" t="str">
        <f t="shared" si="10"/>
        <v xml:space="preserve">["TYPE"] =  3; </v>
      </c>
      <c r="AA12" t="str">
        <f t="shared" si="11"/>
        <v>2000</v>
      </c>
      <c r="AB12" t="str">
        <f t="shared" si="12"/>
        <v xml:space="preserve">["VXP"] =  2000; </v>
      </c>
      <c r="AC12" t="str">
        <f t="shared" si="13"/>
        <v>0</v>
      </c>
      <c r="AD12" t="str">
        <f t="shared" si="14"/>
        <v xml:space="preserve">["LP"] =  0; </v>
      </c>
      <c r="AE12" t="str">
        <f t="shared" si="15"/>
        <v>0</v>
      </c>
      <c r="AF12" t="str">
        <f t="shared" si="16"/>
        <v xml:space="preserve">["REP"] =    0; </v>
      </c>
      <c r="AG12">
        <f>IF(LEN(I12)&gt;0,VLOOKUP(I12,Faction!A$2:B$84,2,FALSE),1)</f>
        <v>1</v>
      </c>
      <c r="AH12" t="str">
        <f t="shared" si="17"/>
        <v xml:space="preserve">["FACTION"] =  1; </v>
      </c>
      <c r="AI12" t="str">
        <f t="shared" si="18"/>
        <v xml:space="preserve">["TIER"] = 2; </v>
      </c>
      <c r="AJ12" t="str">
        <f t="shared" si="19"/>
        <v xml:space="preserve">["MIN_LVL"] =  "1"; </v>
      </c>
      <c r="AK12" t="str">
        <f t="shared" si="20"/>
        <v/>
      </c>
      <c r="AL12" t="str">
        <f t="shared" si="21"/>
        <v xml:space="preserve">["NAME"] = { ["EN"] = "Treasure of Swanfleet"; }; </v>
      </c>
      <c r="AM12" t="str">
        <f t="shared" si="22"/>
        <v xml:space="preserve">["LORE"] = { ["EN"] = "Find ancient treasure-caches in Swanfleet."; }; </v>
      </c>
      <c r="AN12" t="str">
        <f t="shared" si="23"/>
        <v xml:space="preserve">["SUMMARY"] = { ["EN"] = "Find 10 ancient treasure-caches in Swanfleet."; }; </v>
      </c>
      <c r="AO12" t="str">
        <f t="shared" si="24"/>
        <v xml:space="preserve">["TITLE"] = { ["EN"] = "Treasure-seeker of Swanfleet"; }; </v>
      </c>
      <c r="AP12" t="str">
        <f t="shared" si="25"/>
        <v>};</v>
      </c>
    </row>
    <row r="13" spans="1:42" x14ac:dyDescent="0.25">
      <c r="A13">
        <v>1879450848</v>
      </c>
      <c r="B13">
        <v>11</v>
      </c>
      <c r="C13" t="s">
        <v>1385</v>
      </c>
      <c r="D13" t="s">
        <v>33</v>
      </c>
      <c r="E13">
        <v>1000</v>
      </c>
      <c r="F13" t="s">
        <v>1386</v>
      </c>
      <c r="G13">
        <v>5</v>
      </c>
      <c r="J13" t="s">
        <v>1270</v>
      </c>
      <c r="K13" t="s">
        <v>1387</v>
      </c>
      <c r="L13">
        <v>1</v>
      </c>
      <c r="M13">
        <v>1</v>
      </c>
      <c r="Q13" t="str">
        <f t="shared" si="2"/>
        <v>[12] = {["ID"] = 1879450848; }; -- Slayer of Swanfleet</v>
      </c>
      <c r="R13" s="1" t="str">
        <f t="shared" si="3"/>
        <v>[12] = {["ID"] = 1879450848; ["SAVE_INDEX"] = 11; ["TYPE"] =  4; ["VXP"] =  1000; ["LP"] =  5; ["REP"] =    0; ["FACTION"] =  1; ["TIER"] = 1; ["MIN_LVL"] =  "1"; ["NAME"] = { ["EN"] = "Slayer of Swanfleet"; }; ["LORE"] = { ["EN"] = "Slay many foes in Swanfleet."; }; ["SUMMARY"] = { ["EN"] = "Complete 3 deeds"; }; ["TITLE"] = { ["EN"] = "Vanquisher of Swanfleet"; }; };</v>
      </c>
      <c r="S13">
        <f t="shared" si="4"/>
        <v>12</v>
      </c>
      <c r="T13" t="str">
        <f t="shared" si="5"/>
        <v>[12] = {</v>
      </c>
      <c r="U13" t="str">
        <f t="shared" si="6"/>
        <v xml:space="preserve">["ID"] = 1879450848; </v>
      </c>
      <c r="V13" t="str">
        <f t="shared" si="7"/>
        <v xml:space="preserve">["ID"] = 1879450848; </v>
      </c>
      <c r="W13" t="str">
        <f t="shared" si="8"/>
        <v/>
      </c>
      <c r="X13" s="1" t="str">
        <f t="shared" si="9"/>
        <v xml:space="preserve">["SAVE_INDEX"] = 11; </v>
      </c>
      <c r="Y13">
        <f>VLOOKUP(D13,Type!A$2:B$14,2,FALSE)</f>
        <v>4</v>
      </c>
      <c r="Z13" t="str">
        <f t="shared" si="10"/>
        <v xml:space="preserve">["TYPE"] =  4; </v>
      </c>
      <c r="AA13" t="str">
        <f t="shared" si="11"/>
        <v>1000</v>
      </c>
      <c r="AB13" t="str">
        <f t="shared" si="12"/>
        <v xml:space="preserve">["VXP"] =  1000; </v>
      </c>
      <c r="AC13" t="str">
        <f t="shared" si="13"/>
        <v>5</v>
      </c>
      <c r="AD13" t="str">
        <f t="shared" si="14"/>
        <v xml:space="preserve">["LP"] =  5; </v>
      </c>
      <c r="AE13" t="str">
        <f t="shared" si="15"/>
        <v>0</v>
      </c>
      <c r="AF13" t="str">
        <f t="shared" si="16"/>
        <v xml:space="preserve">["REP"] =    0; </v>
      </c>
      <c r="AG13">
        <f>IF(LEN(I13)&gt;0,VLOOKUP(I13,Faction!A$2:B$84,2,FALSE),1)</f>
        <v>1</v>
      </c>
      <c r="AH13" t="str">
        <f t="shared" si="17"/>
        <v xml:space="preserve">["FACTION"] =  1; </v>
      </c>
      <c r="AI13" t="str">
        <f t="shared" si="18"/>
        <v xml:space="preserve">["TIER"] = 1; </v>
      </c>
      <c r="AJ13" t="str">
        <f t="shared" si="19"/>
        <v xml:space="preserve">["MIN_LVL"] =  "1"; </v>
      </c>
      <c r="AK13" t="str">
        <f t="shared" si="20"/>
        <v/>
      </c>
      <c r="AL13" t="str">
        <f t="shared" si="21"/>
        <v xml:space="preserve">["NAME"] = { ["EN"] = "Slayer of Swanfleet"; }; </v>
      </c>
      <c r="AM13" t="str">
        <f t="shared" si="22"/>
        <v xml:space="preserve">["LORE"] = { ["EN"] = "Slay many foes in Swanfleet."; }; </v>
      </c>
      <c r="AN13" t="str">
        <f t="shared" si="23"/>
        <v xml:space="preserve">["SUMMARY"] = { ["EN"] = "Complete 3 deeds"; }; </v>
      </c>
      <c r="AO13" t="str">
        <f t="shared" si="24"/>
        <v xml:space="preserve">["TITLE"] = { ["EN"] = "Vanquisher of Swanfleet"; }; </v>
      </c>
      <c r="AP13" t="str">
        <f t="shared" si="25"/>
        <v>};</v>
      </c>
    </row>
    <row r="14" spans="1:42" x14ac:dyDescent="0.25">
      <c r="A14">
        <v>1879450851</v>
      </c>
      <c r="B14">
        <v>12</v>
      </c>
      <c r="C14" t="s">
        <v>1388</v>
      </c>
      <c r="D14" t="s">
        <v>33</v>
      </c>
      <c r="E14">
        <v>2000</v>
      </c>
      <c r="G14">
        <v>5</v>
      </c>
      <c r="J14" t="s">
        <v>1390</v>
      </c>
      <c r="K14" t="s">
        <v>1389</v>
      </c>
      <c r="L14">
        <v>2</v>
      </c>
      <c r="M14">
        <v>1</v>
      </c>
      <c r="Q14" t="str">
        <f t="shared" si="2"/>
        <v>[13] = {["ID"] = 1879450851; }; -- Uruk-slayer of Swanfleet (Advanced)</v>
      </c>
      <c r="R14" s="1" t="str">
        <f t="shared" si="3"/>
        <v>[13] = {["ID"] = 1879450851; ["SAVE_INDEX"] = 12; ["TYPE"] =  4; ["VXP"] =  2000; ["LP"] =  5; ["REP"] =    0; ["FACTION"] =  1; ["TIER"] = 2; ["MIN_LVL"] =  "1"; ["NAME"] = { ["EN"] = "Uruk-slayer of Swanfleet (Advanced)"; }; ["LORE"] = { ["EN"] = "Defeat many Uruks in Swanfleet."; }; ["SUMMARY"] = { ["EN"] = "Defeat 80 Uruks in Swanfleet"; }; };</v>
      </c>
      <c r="S14">
        <f t="shared" si="4"/>
        <v>13</v>
      </c>
      <c r="T14" t="str">
        <f t="shared" si="5"/>
        <v>[13] = {</v>
      </c>
      <c r="U14" t="str">
        <f t="shared" si="6"/>
        <v xml:space="preserve">["ID"] = 1879450851; </v>
      </c>
      <c r="V14" t="str">
        <f t="shared" si="7"/>
        <v xml:space="preserve">["ID"] = 1879450851; </v>
      </c>
      <c r="W14" t="str">
        <f t="shared" si="8"/>
        <v/>
      </c>
      <c r="X14" s="1" t="str">
        <f t="shared" si="9"/>
        <v xml:space="preserve">["SAVE_INDEX"] = 12; </v>
      </c>
      <c r="Y14">
        <f>VLOOKUP(D14,Type!A$2:B$14,2,FALSE)</f>
        <v>4</v>
      </c>
      <c r="Z14" t="str">
        <f t="shared" si="10"/>
        <v xml:space="preserve">["TYPE"] =  4; </v>
      </c>
      <c r="AA14" t="str">
        <f t="shared" si="11"/>
        <v>2000</v>
      </c>
      <c r="AB14" t="str">
        <f t="shared" si="12"/>
        <v xml:space="preserve">["VXP"] =  2000; </v>
      </c>
      <c r="AC14" t="str">
        <f t="shared" si="13"/>
        <v>5</v>
      </c>
      <c r="AD14" t="str">
        <f t="shared" si="14"/>
        <v xml:space="preserve">["LP"] =  5; </v>
      </c>
      <c r="AE14" t="str">
        <f t="shared" si="15"/>
        <v>0</v>
      </c>
      <c r="AF14" t="str">
        <f t="shared" si="16"/>
        <v xml:space="preserve">["REP"] =    0; </v>
      </c>
      <c r="AG14">
        <f>IF(LEN(I14)&gt;0,VLOOKUP(I14,Faction!A$2:B$84,2,FALSE),1)</f>
        <v>1</v>
      </c>
      <c r="AH14" t="str">
        <f t="shared" si="17"/>
        <v xml:space="preserve">["FACTION"] =  1; </v>
      </c>
      <c r="AI14" t="str">
        <f t="shared" si="18"/>
        <v xml:space="preserve">["TIER"] = 2; </v>
      </c>
      <c r="AJ14" t="str">
        <f t="shared" si="19"/>
        <v xml:space="preserve">["MIN_LVL"] =  "1"; </v>
      </c>
      <c r="AK14" t="str">
        <f t="shared" si="20"/>
        <v/>
      </c>
      <c r="AL14" t="str">
        <f t="shared" si="21"/>
        <v xml:space="preserve">["NAME"] = { ["EN"] = "Uruk-slayer of Swanfleet (Advanced)"; }; </v>
      </c>
      <c r="AM14" t="str">
        <f t="shared" si="22"/>
        <v xml:space="preserve">["LORE"] = { ["EN"] = "Defeat many Uruks in Swanfleet."; }; </v>
      </c>
      <c r="AN14" t="str">
        <f t="shared" si="23"/>
        <v xml:space="preserve">["SUMMARY"] = { ["EN"] = "Defeat 80 Uruks in Swanfleet"; }; </v>
      </c>
      <c r="AO14" t="str">
        <f t="shared" si="24"/>
        <v/>
      </c>
      <c r="AP14" t="str">
        <f t="shared" si="25"/>
        <v>};</v>
      </c>
    </row>
    <row r="15" spans="1:42" x14ac:dyDescent="0.25">
      <c r="A15">
        <v>1879450857</v>
      </c>
      <c r="B15">
        <v>13</v>
      </c>
      <c r="C15" t="s">
        <v>1391</v>
      </c>
      <c r="D15" t="s">
        <v>33</v>
      </c>
      <c r="J15" t="s">
        <v>1392</v>
      </c>
      <c r="K15" t="s">
        <v>1389</v>
      </c>
      <c r="L15">
        <v>3</v>
      </c>
      <c r="M15">
        <v>1</v>
      </c>
      <c r="Q15" t="str">
        <f t="shared" si="2"/>
        <v>[14] = {["ID"] = 1879450857; }; -- Uruk-slayer of Swanfleet</v>
      </c>
      <c r="R15" s="1" t="str">
        <f t="shared" si="3"/>
        <v>[14] = {["ID"] = 1879450857; ["SAVE_INDEX"] = 13; ["TYPE"] =  4; ["VXP"] =     0; ["LP"] =  0; ["REP"] =    0; ["FACTION"] =  1; ["TIER"] = 3; ["MIN_LVL"] =  "1"; ["NAME"] = { ["EN"] = "Uruk-slayer of Swanfleet"; }; ["LORE"] = { ["EN"] = "Defeat many Uruks in Swanfleet."; }; ["SUMMARY"] = { ["EN"] = "Defeat 40 Uruks in Swanfleet"; }; };</v>
      </c>
      <c r="S15">
        <f t="shared" si="4"/>
        <v>14</v>
      </c>
      <c r="T15" t="str">
        <f t="shared" si="5"/>
        <v>[14] = {</v>
      </c>
      <c r="U15" t="str">
        <f t="shared" si="6"/>
        <v xml:space="preserve">["ID"] = 1879450857; </v>
      </c>
      <c r="V15" t="str">
        <f t="shared" si="7"/>
        <v xml:space="preserve">["ID"] = 1879450857; </v>
      </c>
      <c r="W15" t="str">
        <f t="shared" si="8"/>
        <v/>
      </c>
      <c r="X15" s="1" t="str">
        <f t="shared" si="9"/>
        <v xml:space="preserve">["SAVE_INDEX"] = 13; </v>
      </c>
      <c r="Y15">
        <f>VLOOKUP(D15,Type!A$2:B$14,2,FALSE)</f>
        <v>4</v>
      </c>
      <c r="Z15" t="str">
        <f t="shared" si="10"/>
        <v xml:space="preserve">["TYPE"] =  4; </v>
      </c>
      <c r="AA15" t="str">
        <f t="shared" si="11"/>
        <v>0</v>
      </c>
      <c r="AB15" t="str">
        <f t="shared" si="12"/>
        <v xml:space="preserve">["VXP"] =     0; </v>
      </c>
      <c r="AC15" t="str">
        <f t="shared" si="13"/>
        <v>0</v>
      </c>
      <c r="AD15" t="str">
        <f t="shared" si="14"/>
        <v xml:space="preserve">["LP"] =  0; </v>
      </c>
      <c r="AE15" t="str">
        <f t="shared" si="15"/>
        <v>0</v>
      </c>
      <c r="AF15" t="str">
        <f t="shared" si="16"/>
        <v xml:space="preserve">["REP"] =    0; </v>
      </c>
      <c r="AG15">
        <f>IF(LEN(I15)&gt;0,VLOOKUP(I15,Faction!A$2:B$84,2,FALSE),1)</f>
        <v>1</v>
      </c>
      <c r="AH15" t="str">
        <f t="shared" si="17"/>
        <v xml:space="preserve">["FACTION"] =  1; </v>
      </c>
      <c r="AI15" t="str">
        <f t="shared" si="18"/>
        <v xml:space="preserve">["TIER"] = 3; </v>
      </c>
      <c r="AJ15" t="str">
        <f t="shared" si="19"/>
        <v xml:space="preserve">["MIN_LVL"] =  "1"; </v>
      </c>
      <c r="AK15" t="str">
        <f t="shared" si="20"/>
        <v/>
      </c>
      <c r="AL15" t="str">
        <f t="shared" si="21"/>
        <v xml:space="preserve">["NAME"] = { ["EN"] = "Uruk-slayer of Swanfleet"; }; </v>
      </c>
      <c r="AM15" t="str">
        <f t="shared" si="22"/>
        <v xml:space="preserve">["LORE"] = { ["EN"] = "Defeat many Uruks in Swanfleet."; }; </v>
      </c>
      <c r="AN15" t="str">
        <f t="shared" si="23"/>
        <v xml:space="preserve">["SUMMARY"] = { ["EN"] = "Defeat 40 Uruks in Swanfleet"; }; </v>
      </c>
      <c r="AO15" t="str">
        <f t="shared" si="24"/>
        <v/>
      </c>
      <c r="AP15" t="str">
        <f t="shared" si="25"/>
        <v>};</v>
      </c>
    </row>
    <row r="16" spans="1:42" x14ac:dyDescent="0.25">
      <c r="A16">
        <v>1879450853</v>
      </c>
      <c r="B16">
        <v>14</v>
      </c>
      <c r="C16" t="s">
        <v>1393</v>
      </c>
      <c r="D16" t="s">
        <v>33</v>
      </c>
      <c r="E16">
        <v>2000</v>
      </c>
      <c r="G16">
        <v>5</v>
      </c>
      <c r="J16" t="s">
        <v>1395</v>
      </c>
      <c r="K16" t="s">
        <v>1394</v>
      </c>
      <c r="L16">
        <v>2</v>
      </c>
      <c r="M16">
        <v>1</v>
      </c>
      <c r="Q16" t="str">
        <f t="shared" si="2"/>
        <v>[15] = {["ID"] = 1879450853; }; -- Brigand-slayer of Swanfleet (Advanced)</v>
      </c>
      <c r="R16" s="1" t="str">
        <f t="shared" si="3"/>
        <v>[15] = {["ID"] = 1879450853; ["SAVE_INDEX"] = 14; ["TYPE"] =  4; ["VXP"] =  2000; ["LP"] =  5; ["REP"] =    0; ["FACTION"] =  1; ["TIER"] = 2; ["MIN_LVL"] =  "1"; ["NAME"] = { ["EN"] = "Brigand-slayer of Swanfleet (Advanced)"; }; ["LORE"] = { ["EN"] = "Defeat many brigands in Swanfleet."; }; ["SUMMARY"] = { ["EN"] = "Defeat 60 brigands in Swanfleet"; }; };</v>
      </c>
      <c r="S16">
        <f t="shared" si="4"/>
        <v>15</v>
      </c>
      <c r="T16" t="str">
        <f t="shared" si="5"/>
        <v>[15] = {</v>
      </c>
      <c r="U16" t="str">
        <f t="shared" si="6"/>
        <v xml:space="preserve">["ID"] = 1879450853; </v>
      </c>
      <c r="V16" t="str">
        <f t="shared" si="7"/>
        <v xml:space="preserve">["ID"] = 1879450853; </v>
      </c>
      <c r="W16" t="str">
        <f t="shared" si="8"/>
        <v/>
      </c>
      <c r="X16" s="1" t="str">
        <f t="shared" si="9"/>
        <v xml:space="preserve">["SAVE_INDEX"] = 14; </v>
      </c>
      <c r="Y16">
        <f>VLOOKUP(D16,Type!A$2:B$14,2,FALSE)</f>
        <v>4</v>
      </c>
      <c r="Z16" t="str">
        <f t="shared" si="10"/>
        <v xml:space="preserve">["TYPE"] =  4; </v>
      </c>
      <c r="AA16" t="str">
        <f t="shared" si="11"/>
        <v>2000</v>
      </c>
      <c r="AB16" t="str">
        <f t="shared" si="12"/>
        <v xml:space="preserve">["VXP"] =  2000; </v>
      </c>
      <c r="AC16" t="str">
        <f t="shared" si="13"/>
        <v>5</v>
      </c>
      <c r="AD16" t="str">
        <f t="shared" si="14"/>
        <v xml:space="preserve">["LP"] =  5; </v>
      </c>
      <c r="AE16" t="str">
        <f t="shared" si="15"/>
        <v>0</v>
      </c>
      <c r="AF16" t="str">
        <f t="shared" si="16"/>
        <v xml:space="preserve">["REP"] =    0; </v>
      </c>
      <c r="AG16">
        <f>IF(LEN(I16)&gt;0,VLOOKUP(I16,Faction!A$2:B$84,2,FALSE),1)</f>
        <v>1</v>
      </c>
      <c r="AH16" t="str">
        <f t="shared" si="17"/>
        <v xml:space="preserve">["FACTION"] =  1; </v>
      </c>
      <c r="AI16" t="str">
        <f t="shared" si="18"/>
        <v xml:space="preserve">["TIER"] = 2; </v>
      </c>
      <c r="AJ16" t="str">
        <f t="shared" si="19"/>
        <v xml:space="preserve">["MIN_LVL"] =  "1"; </v>
      </c>
      <c r="AK16" t="str">
        <f t="shared" si="20"/>
        <v/>
      </c>
      <c r="AL16" t="str">
        <f t="shared" si="21"/>
        <v xml:space="preserve">["NAME"] = { ["EN"] = "Brigand-slayer of Swanfleet (Advanced)"; }; </v>
      </c>
      <c r="AM16" t="str">
        <f t="shared" si="22"/>
        <v xml:space="preserve">["LORE"] = { ["EN"] = "Defeat many brigands in Swanfleet."; }; </v>
      </c>
      <c r="AN16" t="str">
        <f t="shared" si="23"/>
        <v xml:space="preserve">["SUMMARY"] = { ["EN"] = "Defeat 60 brigands in Swanfleet"; }; </v>
      </c>
      <c r="AO16" t="str">
        <f t="shared" si="24"/>
        <v/>
      </c>
      <c r="AP16" t="str">
        <f t="shared" si="25"/>
        <v>};</v>
      </c>
    </row>
    <row r="17" spans="1:42" x14ac:dyDescent="0.25">
      <c r="A17">
        <v>1879450858</v>
      </c>
      <c r="B17">
        <v>15</v>
      </c>
      <c r="C17" t="s">
        <v>1396</v>
      </c>
      <c r="D17" t="s">
        <v>33</v>
      </c>
      <c r="J17" t="s">
        <v>1397</v>
      </c>
      <c r="K17" t="s">
        <v>1394</v>
      </c>
      <c r="L17">
        <v>3</v>
      </c>
      <c r="M17">
        <v>1</v>
      </c>
      <c r="Q17" t="str">
        <f t="shared" si="2"/>
        <v>[16] = {["ID"] = 1879450858; }; -- Brigand-slayer of Swanfleet</v>
      </c>
      <c r="R17" s="1" t="str">
        <f t="shared" si="3"/>
        <v>[16] = {["ID"] = 1879450858; ["SAVE_INDEX"] = 15; ["TYPE"] =  4; ["VXP"] =     0; ["LP"] =  0; ["REP"] =    0; ["FACTION"] =  1; ["TIER"] = 3; ["MIN_LVL"] =  "1"; ["NAME"] = { ["EN"] = "Brigand-slayer of Swanfleet"; }; ["LORE"] = { ["EN"] = "Defeat many brigands in Swanfleet."; }; ["SUMMARY"] = { ["EN"] = "Defeat 30 brigands in Swanfleet"; }; };</v>
      </c>
      <c r="S17">
        <f t="shared" si="4"/>
        <v>16</v>
      </c>
      <c r="T17" t="str">
        <f t="shared" si="5"/>
        <v>[16] = {</v>
      </c>
      <c r="U17" t="str">
        <f t="shared" si="6"/>
        <v xml:space="preserve">["ID"] = 1879450858; </v>
      </c>
      <c r="V17" t="str">
        <f t="shared" si="7"/>
        <v xml:space="preserve">["ID"] = 1879450858; </v>
      </c>
      <c r="W17" t="str">
        <f t="shared" si="8"/>
        <v/>
      </c>
      <c r="X17" s="1" t="str">
        <f t="shared" si="9"/>
        <v xml:space="preserve">["SAVE_INDEX"] = 15; </v>
      </c>
      <c r="Y17">
        <f>VLOOKUP(D17,Type!A$2:B$14,2,FALSE)</f>
        <v>4</v>
      </c>
      <c r="Z17" t="str">
        <f t="shared" si="10"/>
        <v xml:space="preserve">["TYPE"] =  4; </v>
      </c>
      <c r="AA17" t="str">
        <f t="shared" si="11"/>
        <v>0</v>
      </c>
      <c r="AB17" t="str">
        <f t="shared" si="12"/>
        <v xml:space="preserve">["VXP"] =     0; </v>
      </c>
      <c r="AC17" t="str">
        <f t="shared" si="13"/>
        <v>0</v>
      </c>
      <c r="AD17" t="str">
        <f t="shared" si="14"/>
        <v xml:space="preserve">["LP"] =  0; </v>
      </c>
      <c r="AE17" t="str">
        <f t="shared" si="15"/>
        <v>0</v>
      </c>
      <c r="AF17" t="str">
        <f t="shared" si="16"/>
        <v xml:space="preserve">["REP"] =    0; </v>
      </c>
      <c r="AG17">
        <f>IF(LEN(I17)&gt;0,VLOOKUP(I17,Faction!A$2:B$84,2,FALSE),1)</f>
        <v>1</v>
      </c>
      <c r="AH17" t="str">
        <f t="shared" si="17"/>
        <v xml:space="preserve">["FACTION"] =  1; </v>
      </c>
      <c r="AI17" t="str">
        <f t="shared" si="18"/>
        <v xml:space="preserve">["TIER"] = 3; </v>
      </c>
      <c r="AJ17" t="str">
        <f t="shared" si="19"/>
        <v xml:space="preserve">["MIN_LVL"] =  "1"; </v>
      </c>
      <c r="AK17" t="str">
        <f t="shared" si="20"/>
        <v/>
      </c>
      <c r="AL17" t="str">
        <f t="shared" si="21"/>
        <v xml:space="preserve">["NAME"] = { ["EN"] = "Brigand-slayer of Swanfleet"; }; </v>
      </c>
      <c r="AM17" t="str">
        <f t="shared" si="22"/>
        <v xml:space="preserve">["LORE"] = { ["EN"] = "Defeat many brigands in Swanfleet."; }; </v>
      </c>
      <c r="AN17" t="str">
        <f t="shared" si="23"/>
        <v xml:space="preserve">["SUMMARY"] = { ["EN"] = "Defeat 30 brigands in Swanfleet"; }; </v>
      </c>
      <c r="AO17" t="str">
        <f t="shared" si="24"/>
        <v/>
      </c>
      <c r="AP17" t="str">
        <f t="shared" si="25"/>
        <v>};</v>
      </c>
    </row>
    <row r="18" spans="1:42" x14ac:dyDescent="0.25">
      <c r="A18">
        <v>1879450852</v>
      </c>
      <c r="B18">
        <v>16</v>
      </c>
      <c r="C18" t="s">
        <v>1398</v>
      </c>
      <c r="D18" t="s">
        <v>33</v>
      </c>
      <c r="E18">
        <v>2000</v>
      </c>
      <c r="G18">
        <v>5</v>
      </c>
      <c r="J18" t="s">
        <v>1400</v>
      </c>
      <c r="K18" t="s">
        <v>1399</v>
      </c>
      <c r="L18">
        <v>2</v>
      </c>
      <c r="M18">
        <v>1</v>
      </c>
      <c r="Q18" t="str">
        <f t="shared" si="2"/>
        <v>[17] = {["ID"] = 1879450852; }; -- Warg-slayer of Swanfleet (Advanced)</v>
      </c>
      <c r="R18" s="1" t="str">
        <f t="shared" si="3"/>
        <v>[17] = {["ID"] = 1879450852; ["SAVE_INDEX"] = 16; ["TYPE"] =  4; ["VXP"] =  2000; ["LP"] =  5; ["REP"] =    0; ["FACTION"] =  1; ["TIER"] = 2; ["MIN_LVL"] =  "1"; ["NAME"] = { ["EN"] = "Warg-slayer of Swanfleet (Advanced)"; }; ["LORE"] = { ["EN"] = "Defeat many Wargs in Swanfleet."; }; ["SUMMARY"] = { ["EN"] = "Defeat 60 Wargs in Swanfleet"; }; };</v>
      </c>
      <c r="S18">
        <f t="shared" si="4"/>
        <v>17</v>
      </c>
      <c r="T18" t="str">
        <f t="shared" si="5"/>
        <v>[17] = {</v>
      </c>
      <c r="U18" t="str">
        <f t="shared" si="6"/>
        <v xml:space="preserve">["ID"] = 1879450852; </v>
      </c>
      <c r="V18" t="str">
        <f t="shared" si="7"/>
        <v xml:space="preserve">["ID"] = 1879450852; </v>
      </c>
      <c r="W18" t="str">
        <f t="shared" si="8"/>
        <v/>
      </c>
      <c r="X18" s="1" t="str">
        <f t="shared" si="9"/>
        <v xml:space="preserve">["SAVE_INDEX"] = 16; </v>
      </c>
      <c r="Y18">
        <f>VLOOKUP(D18,Type!A$2:B$14,2,FALSE)</f>
        <v>4</v>
      </c>
      <c r="Z18" t="str">
        <f t="shared" si="10"/>
        <v xml:space="preserve">["TYPE"] =  4; </v>
      </c>
      <c r="AA18" t="str">
        <f t="shared" si="11"/>
        <v>2000</v>
      </c>
      <c r="AB18" t="str">
        <f t="shared" si="12"/>
        <v xml:space="preserve">["VXP"] =  2000; </v>
      </c>
      <c r="AC18" t="str">
        <f t="shared" si="13"/>
        <v>5</v>
      </c>
      <c r="AD18" t="str">
        <f t="shared" si="14"/>
        <v xml:space="preserve">["LP"] =  5; </v>
      </c>
      <c r="AE18" t="str">
        <f t="shared" si="15"/>
        <v>0</v>
      </c>
      <c r="AF18" t="str">
        <f t="shared" si="16"/>
        <v xml:space="preserve">["REP"] =    0; </v>
      </c>
      <c r="AG18">
        <f>IF(LEN(I18)&gt;0,VLOOKUP(I18,Faction!A$2:B$84,2,FALSE),1)</f>
        <v>1</v>
      </c>
      <c r="AH18" t="str">
        <f t="shared" si="17"/>
        <v xml:space="preserve">["FACTION"] =  1; </v>
      </c>
      <c r="AI18" t="str">
        <f t="shared" si="18"/>
        <v xml:space="preserve">["TIER"] = 2; </v>
      </c>
      <c r="AJ18" t="str">
        <f t="shared" si="19"/>
        <v xml:space="preserve">["MIN_LVL"] =  "1"; </v>
      </c>
      <c r="AK18" t="str">
        <f t="shared" si="20"/>
        <v/>
      </c>
      <c r="AL18" t="str">
        <f t="shared" si="21"/>
        <v xml:space="preserve">["NAME"] = { ["EN"] = "Warg-slayer of Swanfleet (Advanced)"; }; </v>
      </c>
      <c r="AM18" t="str">
        <f t="shared" si="22"/>
        <v xml:space="preserve">["LORE"] = { ["EN"] = "Defeat many Wargs in Swanfleet."; }; </v>
      </c>
      <c r="AN18" t="str">
        <f t="shared" si="23"/>
        <v xml:space="preserve">["SUMMARY"] = { ["EN"] = "Defeat 60 Wargs in Swanfleet"; }; </v>
      </c>
      <c r="AO18" t="str">
        <f t="shared" si="24"/>
        <v/>
      </c>
      <c r="AP18" t="str">
        <f t="shared" si="25"/>
        <v>};</v>
      </c>
    </row>
    <row r="19" spans="1:42" x14ac:dyDescent="0.25">
      <c r="A19">
        <v>1879450855</v>
      </c>
      <c r="B19">
        <v>17</v>
      </c>
      <c r="C19" t="s">
        <v>1401</v>
      </c>
      <c r="D19" t="s">
        <v>33</v>
      </c>
      <c r="J19" t="s">
        <v>1402</v>
      </c>
      <c r="K19" t="s">
        <v>1399</v>
      </c>
      <c r="L19">
        <v>3</v>
      </c>
      <c r="M19">
        <v>1</v>
      </c>
      <c r="Q19" t="str">
        <f t="shared" si="2"/>
        <v>[18] = {["ID"] = 1879450855; }; -- Warg-slayer of Swanfleet</v>
      </c>
      <c r="R19" s="1" t="str">
        <f t="shared" si="3"/>
        <v>[18] = {["ID"] = 1879450855; ["SAVE_INDEX"] = 17; ["TYPE"] =  4; ["VXP"] =     0; ["LP"] =  0; ["REP"] =    0; ["FACTION"] =  1; ["TIER"] = 3; ["MIN_LVL"] =  "1"; ["NAME"] = { ["EN"] = "Warg-slayer of Swanfleet"; }; ["LORE"] = { ["EN"] = "Defeat many Wargs in Swanfleet."; }; ["SUMMARY"] = { ["EN"] = "Defeat 30 Wargs in Swanfleet"; }; };</v>
      </c>
      <c r="S19">
        <f t="shared" si="4"/>
        <v>18</v>
      </c>
      <c r="T19" t="str">
        <f t="shared" si="5"/>
        <v>[18] = {</v>
      </c>
      <c r="U19" t="str">
        <f t="shared" si="6"/>
        <v xml:space="preserve">["ID"] = 1879450855; </v>
      </c>
      <c r="V19" t="str">
        <f t="shared" si="7"/>
        <v xml:space="preserve">["ID"] = 1879450855; </v>
      </c>
      <c r="W19" t="str">
        <f t="shared" si="8"/>
        <v/>
      </c>
      <c r="X19" s="1" t="str">
        <f t="shared" si="9"/>
        <v xml:space="preserve">["SAVE_INDEX"] = 17; </v>
      </c>
      <c r="Y19">
        <f>VLOOKUP(D19,Type!A$2:B$14,2,FALSE)</f>
        <v>4</v>
      </c>
      <c r="Z19" t="str">
        <f t="shared" si="10"/>
        <v xml:space="preserve">["TYPE"] =  4; </v>
      </c>
      <c r="AA19" t="str">
        <f t="shared" si="11"/>
        <v>0</v>
      </c>
      <c r="AB19" t="str">
        <f t="shared" si="12"/>
        <v xml:space="preserve">["VXP"] =     0; </v>
      </c>
      <c r="AC19" t="str">
        <f t="shared" si="13"/>
        <v>0</v>
      </c>
      <c r="AD19" t="str">
        <f t="shared" si="14"/>
        <v xml:space="preserve">["LP"] =  0; </v>
      </c>
      <c r="AE19" t="str">
        <f t="shared" si="15"/>
        <v>0</v>
      </c>
      <c r="AF19" t="str">
        <f t="shared" si="16"/>
        <v xml:space="preserve">["REP"] =    0; </v>
      </c>
      <c r="AG19">
        <f>IF(LEN(I19)&gt;0,VLOOKUP(I19,Faction!A$2:B$84,2,FALSE),1)</f>
        <v>1</v>
      </c>
      <c r="AH19" t="str">
        <f t="shared" si="17"/>
        <v xml:space="preserve">["FACTION"] =  1; </v>
      </c>
      <c r="AI19" t="str">
        <f t="shared" si="18"/>
        <v xml:space="preserve">["TIER"] = 3; </v>
      </c>
      <c r="AJ19" t="str">
        <f t="shared" si="19"/>
        <v xml:space="preserve">["MIN_LVL"] =  "1"; </v>
      </c>
      <c r="AK19" t="str">
        <f t="shared" si="20"/>
        <v/>
      </c>
      <c r="AL19" t="str">
        <f t="shared" si="21"/>
        <v xml:space="preserve">["NAME"] = { ["EN"] = "Warg-slayer of Swanfleet"; }; </v>
      </c>
      <c r="AM19" t="str">
        <f t="shared" si="22"/>
        <v xml:space="preserve">["LORE"] = { ["EN"] = "Defeat many Wargs in Swanfleet."; }; </v>
      </c>
      <c r="AN19" t="str">
        <f t="shared" si="23"/>
        <v xml:space="preserve">["SUMMARY"] = { ["EN"] = "Defeat 30 Wargs in Swanfleet"; }; </v>
      </c>
      <c r="AO19" t="str">
        <f t="shared" si="24"/>
        <v/>
      </c>
      <c r="AP19" t="str">
        <f t="shared" si="25"/>
        <v>};</v>
      </c>
    </row>
    <row r="20" spans="1:42" x14ac:dyDescent="0.25">
      <c r="A20">
        <v>1879450863</v>
      </c>
      <c r="B20">
        <v>18</v>
      </c>
      <c r="C20" t="s">
        <v>1403</v>
      </c>
      <c r="D20" t="s">
        <v>33</v>
      </c>
      <c r="E20">
        <v>1000</v>
      </c>
      <c r="F20" t="s">
        <v>1403</v>
      </c>
      <c r="J20" t="s">
        <v>1405</v>
      </c>
      <c r="K20" t="s">
        <v>1404</v>
      </c>
      <c r="L20">
        <v>0</v>
      </c>
      <c r="M20">
        <v>1</v>
      </c>
      <c r="Q20" t="str">
        <f t="shared" si="2"/>
        <v>[19] = {["ID"] = 1879450863; }; -- Trophy-hunter of Swanfleet</v>
      </c>
      <c r="R20" s="1" t="str">
        <f t="shared" si="3"/>
        <v>[19] = {["ID"] = 1879450863; ["SAVE_INDEX"] = 18; ["TYPE"] =  4; ["VXP"] =  1000; ["LP"] =  0; ["REP"] =    0; ["FACTION"] =  1; ["TIER"] = 0; ["MIN_LVL"] =  "1"; ["NAME"] = { ["EN"] = "Trophy-hunter of Swanfleet"; }; ["LORE"] = { ["EN"] = "Defeat elusive foes and claim trophies in Swanfleet."; }; ["SUMMARY"] = { ["EN"] = "Defeat 6 elusive foes and claim trophies in Swanfleet."; }; ["TITLE"] = { ["EN"] = "Trophy-hunter of Swanfleet"; }; };</v>
      </c>
      <c r="S20">
        <f t="shared" si="4"/>
        <v>19</v>
      </c>
      <c r="T20" t="str">
        <f t="shared" si="5"/>
        <v>[19] = {</v>
      </c>
      <c r="U20" t="str">
        <f t="shared" si="6"/>
        <v xml:space="preserve">["ID"] = 1879450863; </v>
      </c>
      <c r="V20" t="str">
        <f t="shared" si="7"/>
        <v xml:space="preserve">["ID"] = 1879450863; </v>
      </c>
      <c r="W20" t="str">
        <f t="shared" si="8"/>
        <v/>
      </c>
      <c r="X20" s="1" t="str">
        <f t="shared" si="9"/>
        <v xml:space="preserve">["SAVE_INDEX"] = 18; </v>
      </c>
      <c r="Y20">
        <f>VLOOKUP(D20,Type!A$2:B$14,2,FALSE)</f>
        <v>4</v>
      </c>
      <c r="Z20" t="str">
        <f t="shared" si="10"/>
        <v xml:space="preserve">["TYPE"] =  4; </v>
      </c>
      <c r="AA20" t="str">
        <f t="shared" si="11"/>
        <v>1000</v>
      </c>
      <c r="AB20" t="str">
        <f t="shared" si="12"/>
        <v xml:space="preserve">["VXP"] =  1000; </v>
      </c>
      <c r="AC20" t="str">
        <f t="shared" si="13"/>
        <v>0</v>
      </c>
      <c r="AD20" t="str">
        <f t="shared" si="14"/>
        <v xml:space="preserve">["LP"] =  0; </v>
      </c>
      <c r="AE20" t="str">
        <f t="shared" si="15"/>
        <v>0</v>
      </c>
      <c r="AF20" t="str">
        <f t="shared" si="16"/>
        <v xml:space="preserve">["REP"] =    0; </v>
      </c>
      <c r="AG20">
        <f>IF(LEN(I20)&gt;0,VLOOKUP(I20,Faction!A$2:B$84,2,FALSE),1)</f>
        <v>1</v>
      </c>
      <c r="AH20" t="str">
        <f t="shared" si="17"/>
        <v xml:space="preserve">["FACTION"] =  1; </v>
      </c>
      <c r="AI20" t="str">
        <f t="shared" si="18"/>
        <v xml:space="preserve">["TIER"] = 0; </v>
      </c>
      <c r="AJ20" t="str">
        <f t="shared" si="19"/>
        <v xml:space="preserve">["MIN_LVL"] =  "1"; </v>
      </c>
      <c r="AK20" t="str">
        <f t="shared" si="20"/>
        <v/>
      </c>
      <c r="AL20" t="str">
        <f t="shared" si="21"/>
        <v xml:space="preserve">["NAME"] = { ["EN"] = "Trophy-hunter of Swanfleet"; }; </v>
      </c>
      <c r="AM20" t="str">
        <f t="shared" si="22"/>
        <v xml:space="preserve">["LORE"] = { ["EN"] = "Defeat elusive foes and claim trophies in Swanfleet."; }; </v>
      </c>
      <c r="AN20" t="str">
        <f t="shared" si="23"/>
        <v xml:space="preserve">["SUMMARY"] = { ["EN"] = "Defeat 6 elusive foes and claim trophies in Swanfleet."; }; </v>
      </c>
      <c r="AO20" t="str">
        <f t="shared" si="24"/>
        <v xml:space="preserve">["TITLE"] = { ["EN"] = "Trophy-hunter of Swanfleet"; }; </v>
      </c>
      <c r="AP20" t="str">
        <f t="shared" si="25"/>
        <v>};</v>
      </c>
    </row>
    <row r="21" spans="1:42" x14ac:dyDescent="0.25">
      <c r="C21" s="2" t="s">
        <v>1406</v>
      </c>
      <c r="D21" s="2" t="s">
        <v>1185</v>
      </c>
      <c r="O21">
        <v>255</v>
      </c>
      <c r="Q21" t="str">
        <f t="shared" si="2"/>
        <v>[20] = {["CAT_ID"] = 255; }; -- Cardolan</v>
      </c>
      <c r="R21" s="1" t="str">
        <f t="shared" si="3"/>
        <v>[20] = {                                          ["TYPE"] = 14; ["VXP"] =     0; ["LP"] =  0; ["REP"] =    0; ["FACTION"] =  1; ["TIER"] = 0;                     ["NAME"] = { ["EN"] = "Cardolan"; }; };</v>
      </c>
      <c r="S21">
        <f t="shared" si="4"/>
        <v>20</v>
      </c>
      <c r="T21" t="str">
        <f t="shared" si="5"/>
        <v>[20] = {</v>
      </c>
      <c r="U21" t="str">
        <f t="shared" si="6"/>
        <v xml:space="preserve">                     </v>
      </c>
      <c r="V21" t="str">
        <f t="shared" si="7"/>
        <v/>
      </c>
      <c r="W21" t="str">
        <f t="shared" si="8"/>
        <v xml:space="preserve">["CAT_ID"] = 255; </v>
      </c>
      <c r="X21" s="1" t="str">
        <f t="shared" si="9"/>
        <v xml:space="preserve">                     </v>
      </c>
      <c r="Y21">
        <f>VLOOKUP(D21,Type!A$2:B$14,2,FALSE)</f>
        <v>14</v>
      </c>
      <c r="Z21" t="str">
        <f t="shared" si="10"/>
        <v xml:space="preserve">["TYPE"] = 14; </v>
      </c>
      <c r="AA21" t="str">
        <f t="shared" si="11"/>
        <v>0</v>
      </c>
      <c r="AB21" t="str">
        <f t="shared" si="12"/>
        <v xml:space="preserve">["VXP"] =     0; </v>
      </c>
      <c r="AC21" t="str">
        <f t="shared" si="13"/>
        <v>0</v>
      </c>
      <c r="AD21" t="str">
        <f t="shared" si="14"/>
        <v xml:space="preserve">["LP"] =  0; </v>
      </c>
      <c r="AE21" t="str">
        <f t="shared" si="15"/>
        <v>0</v>
      </c>
      <c r="AF21" t="str">
        <f t="shared" si="16"/>
        <v xml:space="preserve">["REP"] =    0; </v>
      </c>
      <c r="AG21">
        <f>IF(LEN(I21)&gt;0,VLOOKUP(I21,Faction!A$2:B$84,2,FALSE),1)</f>
        <v>1</v>
      </c>
      <c r="AH21" t="str">
        <f t="shared" si="17"/>
        <v xml:space="preserve">["FACTION"] =  1; </v>
      </c>
      <c r="AI21" t="str">
        <f t="shared" si="18"/>
        <v xml:space="preserve">["TIER"] = 0; </v>
      </c>
      <c r="AJ21" t="str">
        <f t="shared" si="19"/>
        <v xml:space="preserve">                    </v>
      </c>
      <c r="AK21" t="str">
        <f t="shared" si="20"/>
        <v/>
      </c>
      <c r="AL21" t="str">
        <f t="shared" si="21"/>
        <v xml:space="preserve">["NAME"] = { ["EN"] = "Cardolan"; }; </v>
      </c>
      <c r="AM21" t="str">
        <f t="shared" si="22"/>
        <v/>
      </c>
      <c r="AN21" t="str">
        <f t="shared" si="23"/>
        <v/>
      </c>
      <c r="AO21" t="str">
        <f t="shared" si="24"/>
        <v/>
      </c>
      <c r="AP21" t="str">
        <f t="shared" si="25"/>
        <v>};</v>
      </c>
    </row>
    <row r="22" spans="1:42" x14ac:dyDescent="0.25">
      <c r="A22">
        <v>1879450929</v>
      </c>
      <c r="B22">
        <v>19</v>
      </c>
      <c r="C22" t="s">
        <v>1407</v>
      </c>
      <c r="D22" t="s">
        <v>70</v>
      </c>
      <c r="E22">
        <v>4000</v>
      </c>
      <c r="F22" t="s">
        <v>1408</v>
      </c>
      <c r="G22">
        <v>5</v>
      </c>
      <c r="H22">
        <v>1200</v>
      </c>
      <c r="I22" t="s">
        <v>1571</v>
      </c>
      <c r="J22" t="s">
        <v>1270</v>
      </c>
      <c r="K22" t="s">
        <v>1409</v>
      </c>
      <c r="L22">
        <v>0</v>
      </c>
      <c r="M22">
        <v>1</v>
      </c>
      <c r="Q22" t="str">
        <f t="shared" si="2"/>
        <v>[21] = {["ID"] = 1879450929; }; -- Deeds of Cardolan</v>
      </c>
      <c r="R22" s="1" t="str">
        <f t="shared" si="3"/>
        <v>[21] = {["ID"] = 1879450929; ["SAVE_INDEX"] = 19; ["TYPE"] =  7; ["VXP"] =  4000; ["LP"] =  5; ["REP"] = 1200; ["FACTION"] = 85; ["TIER"] = 0; ["MIN_LVL"] =  "1"; ["NAME"] = { ["EN"] = "Deeds of Cardolan"; }; ["LORE"] = { ["EN"] = "Complete deeds in Cardolan."; }; ["SUMMARY"] = { ["EN"] = "Complete 3 deeds"; }; ["TITLE"] = { ["EN"] = "Steward of Cardolan"; }; };</v>
      </c>
      <c r="S22">
        <f t="shared" si="4"/>
        <v>21</v>
      </c>
      <c r="T22" t="str">
        <f t="shared" si="5"/>
        <v>[21] = {</v>
      </c>
      <c r="U22" t="str">
        <f t="shared" si="6"/>
        <v xml:space="preserve">["ID"] = 1879450929; </v>
      </c>
      <c r="V22" t="str">
        <f t="shared" si="7"/>
        <v xml:space="preserve">["ID"] = 1879450929; </v>
      </c>
      <c r="W22" t="str">
        <f t="shared" si="8"/>
        <v/>
      </c>
      <c r="X22" s="1" t="str">
        <f t="shared" si="9"/>
        <v xml:space="preserve">["SAVE_INDEX"] = 19; </v>
      </c>
      <c r="Y22">
        <f>VLOOKUP(D22,Type!A$2:B$14,2,FALSE)</f>
        <v>7</v>
      </c>
      <c r="Z22" t="str">
        <f t="shared" si="10"/>
        <v xml:space="preserve">["TYPE"] =  7; </v>
      </c>
      <c r="AA22" t="str">
        <f t="shared" si="11"/>
        <v>4000</v>
      </c>
      <c r="AB22" t="str">
        <f t="shared" si="12"/>
        <v xml:space="preserve">["VXP"] =  4000; </v>
      </c>
      <c r="AC22" t="str">
        <f t="shared" si="13"/>
        <v>5</v>
      </c>
      <c r="AD22" t="str">
        <f t="shared" si="14"/>
        <v xml:space="preserve">["LP"] =  5; </v>
      </c>
      <c r="AE22" t="str">
        <f t="shared" si="15"/>
        <v>1200</v>
      </c>
      <c r="AF22" t="str">
        <f t="shared" si="16"/>
        <v xml:space="preserve">["REP"] = 1200; </v>
      </c>
      <c r="AG22">
        <f>IF(LEN(I22)&gt;0,VLOOKUP(I22,Faction!A$2:B$84,2,FALSE),1)</f>
        <v>85</v>
      </c>
      <c r="AH22" t="str">
        <f t="shared" si="17"/>
        <v xml:space="preserve">["FACTION"] = 85; </v>
      </c>
      <c r="AI22" t="str">
        <f t="shared" si="18"/>
        <v xml:space="preserve">["TIER"] = 0; </v>
      </c>
      <c r="AJ22" t="str">
        <f t="shared" si="19"/>
        <v xml:space="preserve">["MIN_LVL"] =  "1"; </v>
      </c>
      <c r="AK22" t="str">
        <f t="shared" si="20"/>
        <v/>
      </c>
      <c r="AL22" t="str">
        <f t="shared" si="21"/>
        <v xml:space="preserve">["NAME"] = { ["EN"] = "Deeds of Cardolan"; }; </v>
      </c>
      <c r="AM22" t="str">
        <f t="shared" si="22"/>
        <v xml:space="preserve">["LORE"] = { ["EN"] = "Complete deeds in Cardolan."; }; </v>
      </c>
      <c r="AN22" t="str">
        <f t="shared" si="23"/>
        <v xml:space="preserve">["SUMMARY"] = { ["EN"] = "Complete 3 deeds"; }; </v>
      </c>
      <c r="AO22" t="str">
        <f t="shared" si="24"/>
        <v xml:space="preserve">["TITLE"] = { ["EN"] = "Steward of Cardolan"; }; </v>
      </c>
      <c r="AP22" t="str">
        <f t="shared" si="25"/>
        <v>};</v>
      </c>
    </row>
    <row r="23" spans="1:42" x14ac:dyDescent="0.25">
      <c r="A23">
        <v>1879450931</v>
      </c>
      <c r="B23">
        <v>20</v>
      </c>
      <c r="C23" t="s">
        <v>1410</v>
      </c>
      <c r="D23" t="s">
        <v>70</v>
      </c>
      <c r="E23">
        <v>2000</v>
      </c>
      <c r="F23" t="s">
        <v>1411</v>
      </c>
      <c r="G23">
        <v>5</v>
      </c>
      <c r="H23">
        <v>900</v>
      </c>
      <c r="I23" t="s">
        <v>1571</v>
      </c>
      <c r="J23" t="s">
        <v>1270</v>
      </c>
      <c r="K23" t="s">
        <v>1412</v>
      </c>
      <c r="L23">
        <v>1</v>
      </c>
      <c r="M23">
        <v>1</v>
      </c>
      <c r="Q23" t="str">
        <f t="shared" si="2"/>
        <v>[22] = {["ID"] = 1879450931; }; -- Quests of Cardolan</v>
      </c>
      <c r="R23" s="1" t="str">
        <f t="shared" si="3"/>
        <v>[22] = {["ID"] = 1879450931; ["SAVE_INDEX"] = 20; ["TYPE"] =  7; ["VXP"] =  2000; ["LP"] =  5; ["REP"] =  900; ["FACTION"] = 85; ["TIER"] = 1; ["MIN_LVL"] =  "1"; ["NAME"] = { ["EN"] = "Quests of Cardolan"; }; ["LORE"] = { ["EN"] = "Complete quests in Cardolan."; }; ["SUMMARY"] = { ["EN"] = "Complete 3 deeds"; }; ["TITLE"] = { ["EN"] = "Defender of Cardolan"; }; };</v>
      </c>
      <c r="S23">
        <f t="shared" si="4"/>
        <v>22</v>
      </c>
      <c r="T23" t="str">
        <f t="shared" si="5"/>
        <v>[22] = {</v>
      </c>
      <c r="U23" t="str">
        <f t="shared" si="6"/>
        <v xml:space="preserve">["ID"] = 1879450931; </v>
      </c>
      <c r="V23" t="str">
        <f t="shared" si="7"/>
        <v xml:space="preserve">["ID"] = 1879450931; </v>
      </c>
      <c r="W23" t="str">
        <f t="shared" si="8"/>
        <v/>
      </c>
      <c r="X23" s="1" t="str">
        <f t="shared" si="9"/>
        <v xml:space="preserve">["SAVE_INDEX"] = 20; </v>
      </c>
      <c r="Y23">
        <f>VLOOKUP(D23,Type!A$2:B$14,2,FALSE)</f>
        <v>7</v>
      </c>
      <c r="Z23" t="str">
        <f t="shared" si="10"/>
        <v xml:space="preserve">["TYPE"] =  7; </v>
      </c>
      <c r="AA23" t="str">
        <f t="shared" si="11"/>
        <v>2000</v>
      </c>
      <c r="AB23" t="str">
        <f t="shared" si="12"/>
        <v xml:space="preserve">["VXP"] =  2000; </v>
      </c>
      <c r="AC23" t="str">
        <f t="shared" si="13"/>
        <v>5</v>
      </c>
      <c r="AD23" t="str">
        <f t="shared" si="14"/>
        <v xml:space="preserve">["LP"] =  5; </v>
      </c>
      <c r="AE23" t="str">
        <f t="shared" si="15"/>
        <v>900</v>
      </c>
      <c r="AF23" t="str">
        <f t="shared" si="16"/>
        <v xml:space="preserve">["REP"] =  900; </v>
      </c>
      <c r="AG23">
        <f>IF(LEN(I23)&gt;0,VLOOKUP(I23,Faction!A$2:B$84,2,FALSE),1)</f>
        <v>85</v>
      </c>
      <c r="AH23" t="str">
        <f t="shared" si="17"/>
        <v xml:space="preserve">["FACTION"] = 85; </v>
      </c>
      <c r="AI23" t="str">
        <f t="shared" si="18"/>
        <v xml:space="preserve">["TIER"] = 1; </v>
      </c>
      <c r="AJ23" t="str">
        <f t="shared" si="19"/>
        <v xml:space="preserve">["MIN_LVL"] =  "1"; </v>
      </c>
      <c r="AK23" t="str">
        <f t="shared" si="20"/>
        <v/>
      </c>
      <c r="AL23" t="str">
        <f t="shared" si="21"/>
        <v xml:space="preserve">["NAME"] = { ["EN"] = "Quests of Cardolan"; }; </v>
      </c>
      <c r="AM23" t="str">
        <f t="shared" si="22"/>
        <v xml:space="preserve">["LORE"] = { ["EN"] = "Complete quests in Cardolan."; }; </v>
      </c>
      <c r="AN23" t="str">
        <f t="shared" si="23"/>
        <v xml:space="preserve">["SUMMARY"] = { ["EN"] = "Complete 3 deeds"; }; </v>
      </c>
      <c r="AO23" t="str">
        <f t="shared" si="24"/>
        <v xml:space="preserve">["TITLE"] = { ["EN"] = "Defender of Cardolan"; }; </v>
      </c>
      <c r="AP23" t="str">
        <f t="shared" si="25"/>
        <v>};</v>
      </c>
    </row>
    <row r="24" spans="1:42" x14ac:dyDescent="0.25">
      <c r="A24">
        <v>1879450922</v>
      </c>
      <c r="B24">
        <v>21</v>
      </c>
      <c r="C24" t="s">
        <v>1413</v>
      </c>
      <c r="D24" t="s">
        <v>70</v>
      </c>
      <c r="G24">
        <v>5</v>
      </c>
      <c r="H24">
        <v>500</v>
      </c>
      <c r="I24" t="s">
        <v>1571</v>
      </c>
      <c r="J24" t="s">
        <v>1415</v>
      </c>
      <c r="K24" t="s">
        <v>1414</v>
      </c>
      <c r="L24">
        <v>2</v>
      </c>
      <c r="M24">
        <v>1</v>
      </c>
      <c r="Q24" t="str">
        <f t="shared" si="2"/>
        <v>[23] = {["ID"] = 1879450922; }; -- Tales of Cardolan (Final)</v>
      </c>
      <c r="R24" s="1" t="str">
        <f t="shared" si="3"/>
        <v>[23] = {["ID"] = 1879450922; ["SAVE_INDEX"] = 21; ["TYPE"] =  7; ["VXP"] =     0; ["LP"] =  5; ["REP"] =  500; ["FACTION"] = 85; ["TIER"] = 2; ["MIN_LVL"] =  "1"; ["NAME"] = { ["EN"] = "Tales of Cardolan (Final)"; }; ["LORE"] = { ["EN"] = "Although the realm of Cardolan was long ago ravaged by Angmar and the Great Plague, a few hardy folk still dwell within reach of the grasping shadows of the Barrow-downs."; }; ["SUMMARY"] = { ["EN"] = "Complete 50 quests in Cardolan."; }; };</v>
      </c>
      <c r="S24">
        <f t="shared" si="4"/>
        <v>23</v>
      </c>
      <c r="T24" t="str">
        <f t="shared" si="5"/>
        <v>[23] = {</v>
      </c>
      <c r="U24" t="str">
        <f t="shared" si="6"/>
        <v xml:space="preserve">["ID"] = 1879450922; </v>
      </c>
      <c r="V24" t="str">
        <f t="shared" si="7"/>
        <v xml:space="preserve">["ID"] = 1879450922; </v>
      </c>
      <c r="W24" t="str">
        <f t="shared" si="8"/>
        <v/>
      </c>
      <c r="X24" s="1" t="str">
        <f t="shared" si="9"/>
        <v xml:space="preserve">["SAVE_INDEX"] = 21; </v>
      </c>
      <c r="Y24">
        <f>VLOOKUP(D24,Type!A$2:B$14,2,FALSE)</f>
        <v>7</v>
      </c>
      <c r="Z24" t="str">
        <f t="shared" si="10"/>
        <v xml:space="preserve">["TYPE"] =  7; </v>
      </c>
      <c r="AA24" t="str">
        <f t="shared" si="11"/>
        <v>0</v>
      </c>
      <c r="AB24" t="str">
        <f t="shared" si="12"/>
        <v xml:space="preserve">["VXP"] =     0; </v>
      </c>
      <c r="AC24" t="str">
        <f t="shared" si="13"/>
        <v>5</v>
      </c>
      <c r="AD24" t="str">
        <f t="shared" si="14"/>
        <v xml:space="preserve">["LP"] =  5; </v>
      </c>
      <c r="AE24" t="str">
        <f t="shared" si="15"/>
        <v>500</v>
      </c>
      <c r="AF24" t="str">
        <f t="shared" si="16"/>
        <v xml:space="preserve">["REP"] =  500; </v>
      </c>
      <c r="AG24">
        <f>IF(LEN(I24)&gt;0,VLOOKUP(I24,Faction!A$2:B$84,2,FALSE),1)</f>
        <v>85</v>
      </c>
      <c r="AH24" t="str">
        <f t="shared" si="17"/>
        <v xml:space="preserve">["FACTION"] = 85; </v>
      </c>
      <c r="AI24" t="str">
        <f t="shared" si="18"/>
        <v xml:space="preserve">["TIER"] = 2; </v>
      </c>
      <c r="AJ24" t="str">
        <f t="shared" si="19"/>
        <v xml:space="preserve">["MIN_LVL"] =  "1"; </v>
      </c>
      <c r="AK24" t="str">
        <f t="shared" si="20"/>
        <v/>
      </c>
      <c r="AL24" t="str">
        <f t="shared" si="21"/>
        <v xml:space="preserve">["NAME"] = { ["EN"] = "Tales of Cardolan (Final)"; }; </v>
      </c>
      <c r="AM24" t="str">
        <f t="shared" si="22"/>
        <v xml:space="preserve">["LORE"] = { ["EN"] = "Although the realm of Cardolan was long ago ravaged by Angmar and the Great Plague, a few hardy folk still dwell within reach of the grasping shadows of the Barrow-downs."; }; </v>
      </c>
      <c r="AN24" t="str">
        <f t="shared" si="23"/>
        <v xml:space="preserve">["SUMMARY"] = { ["EN"] = "Complete 50 quests in Cardolan."; }; </v>
      </c>
      <c r="AO24" t="str">
        <f t="shared" si="24"/>
        <v/>
      </c>
      <c r="AP24" t="str">
        <f t="shared" si="25"/>
        <v>};</v>
      </c>
    </row>
    <row r="25" spans="1:42" x14ac:dyDescent="0.25">
      <c r="A25">
        <v>1879450928</v>
      </c>
      <c r="B25">
        <v>22</v>
      </c>
      <c r="C25" t="s">
        <v>1416</v>
      </c>
      <c r="D25" t="s">
        <v>70</v>
      </c>
      <c r="G25">
        <v>5</v>
      </c>
      <c r="H25">
        <v>500</v>
      </c>
      <c r="I25" t="s">
        <v>1571</v>
      </c>
      <c r="J25" t="s">
        <v>1417</v>
      </c>
      <c r="K25" t="s">
        <v>1414</v>
      </c>
      <c r="L25">
        <v>3</v>
      </c>
      <c r="M25">
        <v>1</v>
      </c>
      <c r="Q25" t="str">
        <f t="shared" si="2"/>
        <v>[24] = {["ID"] = 1879450928; }; -- Tales of Cardolan (Advanced)</v>
      </c>
      <c r="R25" s="1" t="str">
        <f t="shared" si="3"/>
        <v>[24] = {["ID"] = 1879450928; ["SAVE_INDEX"] = 22; ["TYPE"] =  7; ["VXP"] =     0; ["LP"] =  5; ["REP"] =  500; ["FACTION"] = 85; ["TIER"] = 3; ["MIN_LVL"] =  "1"; ["NAME"] = { ["EN"] = "Tales of Cardolan (Advanced)"; }; ["LORE"] = { ["EN"] = "Although the realm of Cardolan was long ago ravaged by Angmar and the Great Plague, a few hardy folk still dwell within reach of the grasping shadows of the Barrow-downs."; }; ["SUMMARY"] = { ["EN"] = "Complete 30 quests in Cardolan."; }; };</v>
      </c>
      <c r="S25">
        <f t="shared" si="4"/>
        <v>24</v>
      </c>
      <c r="T25" t="str">
        <f t="shared" si="5"/>
        <v>[24] = {</v>
      </c>
      <c r="U25" t="str">
        <f t="shared" si="6"/>
        <v xml:space="preserve">["ID"] = 1879450928; </v>
      </c>
      <c r="V25" t="str">
        <f t="shared" si="7"/>
        <v xml:space="preserve">["ID"] = 1879450928; </v>
      </c>
      <c r="W25" t="str">
        <f t="shared" si="8"/>
        <v/>
      </c>
      <c r="X25" s="1" t="str">
        <f t="shared" si="9"/>
        <v xml:space="preserve">["SAVE_INDEX"] = 22; </v>
      </c>
      <c r="Y25">
        <f>VLOOKUP(D25,Type!A$2:B$14,2,FALSE)</f>
        <v>7</v>
      </c>
      <c r="Z25" t="str">
        <f t="shared" si="10"/>
        <v xml:space="preserve">["TYPE"] =  7; </v>
      </c>
      <c r="AA25" t="str">
        <f t="shared" si="11"/>
        <v>0</v>
      </c>
      <c r="AB25" t="str">
        <f t="shared" si="12"/>
        <v xml:space="preserve">["VXP"] =     0; </v>
      </c>
      <c r="AC25" t="str">
        <f t="shared" si="13"/>
        <v>5</v>
      </c>
      <c r="AD25" t="str">
        <f t="shared" si="14"/>
        <v xml:space="preserve">["LP"] =  5; </v>
      </c>
      <c r="AE25" t="str">
        <f t="shared" si="15"/>
        <v>500</v>
      </c>
      <c r="AF25" t="str">
        <f t="shared" si="16"/>
        <v xml:space="preserve">["REP"] =  500; </v>
      </c>
      <c r="AG25">
        <f>IF(LEN(I25)&gt;0,VLOOKUP(I25,Faction!A$2:B$84,2,FALSE),1)</f>
        <v>85</v>
      </c>
      <c r="AH25" t="str">
        <f t="shared" si="17"/>
        <v xml:space="preserve">["FACTION"] = 85; </v>
      </c>
      <c r="AI25" t="str">
        <f t="shared" si="18"/>
        <v xml:space="preserve">["TIER"] = 3; </v>
      </c>
      <c r="AJ25" t="str">
        <f t="shared" si="19"/>
        <v xml:space="preserve">["MIN_LVL"] =  "1"; </v>
      </c>
      <c r="AK25" t="str">
        <f t="shared" si="20"/>
        <v/>
      </c>
      <c r="AL25" t="str">
        <f t="shared" si="21"/>
        <v xml:space="preserve">["NAME"] = { ["EN"] = "Tales of Cardolan (Advanced)"; }; </v>
      </c>
      <c r="AM25" t="str">
        <f t="shared" si="22"/>
        <v xml:space="preserve">["LORE"] = { ["EN"] = "Although the realm of Cardolan was long ago ravaged by Angmar and the Great Plague, a few hardy folk still dwell within reach of the grasping shadows of the Barrow-downs."; }; </v>
      </c>
      <c r="AN25" t="str">
        <f t="shared" si="23"/>
        <v xml:space="preserve">["SUMMARY"] = { ["EN"] = "Complete 30 quests in Cardolan."; }; </v>
      </c>
      <c r="AO25" t="str">
        <f t="shared" si="24"/>
        <v/>
      </c>
      <c r="AP25" t="str">
        <f t="shared" si="25"/>
        <v>};</v>
      </c>
    </row>
    <row r="26" spans="1:42" x14ac:dyDescent="0.25">
      <c r="A26">
        <v>1879450923</v>
      </c>
      <c r="B26">
        <v>23</v>
      </c>
      <c r="C26" t="s">
        <v>1418</v>
      </c>
      <c r="D26" t="s">
        <v>70</v>
      </c>
      <c r="G26">
        <v>5</v>
      </c>
      <c r="H26">
        <v>500</v>
      </c>
      <c r="I26" t="s">
        <v>1571</v>
      </c>
      <c r="J26" t="s">
        <v>1419</v>
      </c>
      <c r="K26" t="s">
        <v>1414</v>
      </c>
      <c r="L26">
        <v>4</v>
      </c>
      <c r="M26">
        <v>1</v>
      </c>
      <c r="Q26" t="str">
        <f t="shared" si="2"/>
        <v>[25] = {["ID"] = 1879450923; }; -- Tales of Cardolan</v>
      </c>
      <c r="R26" s="1" t="str">
        <f t="shared" si="3"/>
        <v>[25] = {["ID"] = 1879450923; ["SAVE_INDEX"] = 23; ["TYPE"] =  7; ["VXP"] =     0; ["LP"] =  5; ["REP"] =  500; ["FACTION"] = 85; ["TIER"] = 4; ["MIN_LVL"] =  "1"; ["NAME"] = { ["EN"] = "Tales of Cardolan"; }; ["LORE"] = { ["EN"] = "Although the realm of Cardolan was long ago ravaged by Angmar and the Great Plague, a few hardy folk still dwell within reach of the grasping shadows of the Barrow-downs."; }; ["SUMMARY"] = { ["EN"] = "Complete 15 quests in Cardolan."; }; };</v>
      </c>
      <c r="S26">
        <f t="shared" si="4"/>
        <v>25</v>
      </c>
      <c r="T26" t="str">
        <f t="shared" si="5"/>
        <v>[25] = {</v>
      </c>
      <c r="U26" t="str">
        <f t="shared" si="6"/>
        <v xml:space="preserve">["ID"] = 1879450923; </v>
      </c>
      <c r="V26" t="str">
        <f t="shared" si="7"/>
        <v xml:space="preserve">["ID"] = 1879450923; </v>
      </c>
      <c r="W26" t="str">
        <f t="shared" si="8"/>
        <v/>
      </c>
      <c r="X26" s="1" t="str">
        <f t="shared" si="9"/>
        <v xml:space="preserve">["SAVE_INDEX"] = 23; </v>
      </c>
      <c r="Y26">
        <f>VLOOKUP(D26,Type!A$2:B$14,2,FALSE)</f>
        <v>7</v>
      </c>
      <c r="Z26" t="str">
        <f t="shared" si="10"/>
        <v xml:space="preserve">["TYPE"] =  7; </v>
      </c>
      <c r="AA26" t="str">
        <f t="shared" si="11"/>
        <v>0</v>
      </c>
      <c r="AB26" t="str">
        <f t="shared" si="12"/>
        <v xml:space="preserve">["VXP"] =     0; </v>
      </c>
      <c r="AC26" t="str">
        <f t="shared" si="13"/>
        <v>5</v>
      </c>
      <c r="AD26" t="str">
        <f t="shared" si="14"/>
        <v xml:space="preserve">["LP"] =  5; </v>
      </c>
      <c r="AE26" t="str">
        <f t="shared" si="15"/>
        <v>500</v>
      </c>
      <c r="AF26" t="str">
        <f t="shared" si="16"/>
        <v xml:space="preserve">["REP"] =  500; </v>
      </c>
      <c r="AG26">
        <f>IF(LEN(I26)&gt;0,VLOOKUP(I26,Faction!A$2:B$84,2,FALSE),1)</f>
        <v>85</v>
      </c>
      <c r="AH26" t="str">
        <f t="shared" si="17"/>
        <v xml:space="preserve">["FACTION"] = 85; </v>
      </c>
      <c r="AI26" t="str">
        <f t="shared" si="18"/>
        <v xml:space="preserve">["TIER"] = 4; </v>
      </c>
      <c r="AJ26" t="str">
        <f t="shared" si="19"/>
        <v xml:space="preserve">["MIN_LVL"] =  "1"; </v>
      </c>
      <c r="AK26" t="str">
        <f t="shared" si="20"/>
        <v/>
      </c>
      <c r="AL26" t="str">
        <f t="shared" si="21"/>
        <v xml:space="preserve">["NAME"] = { ["EN"] = "Tales of Cardolan"; }; </v>
      </c>
      <c r="AM26" t="str">
        <f t="shared" si="22"/>
        <v xml:space="preserve">["LORE"] = { ["EN"] = "Although the realm of Cardolan was long ago ravaged by Angmar and the Great Plague, a few hardy folk still dwell within reach of the grasping shadows of the Barrow-downs."; }; </v>
      </c>
      <c r="AN26" t="str">
        <f t="shared" si="23"/>
        <v xml:space="preserve">["SUMMARY"] = { ["EN"] = "Complete 15 quests in Cardolan."; }; </v>
      </c>
      <c r="AO26" t="str">
        <f t="shared" si="24"/>
        <v/>
      </c>
      <c r="AP26" t="str">
        <f t="shared" si="25"/>
        <v>};</v>
      </c>
    </row>
    <row r="27" spans="1:42" x14ac:dyDescent="0.25">
      <c r="A27">
        <v>1879450932</v>
      </c>
      <c r="B27">
        <v>24</v>
      </c>
      <c r="C27" t="s">
        <v>1420</v>
      </c>
      <c r="D27" t="s">
        <v>17</v>
      </c>
      <c r="E27">
        <v>2000</v>
      </c>
      <c r="F27" t="s">
        <v>1420</v>
      </c>
      <c r="G27">
        <v>5</v>
      </c>
      <c r="H27">
        <v>900</v>
      </c>
      <c r="I27" t="s">
        <v>1571</v>
      </c>
      <c r="J27" t="s">
        <v>1288</v>
      </c>
      <c r="K27" t="s">
        <v>1421</v>
      </c>
      <c r="L27">
        <v>1</v>
      </c>
      <c r="M27">
        <v>1</v>
      </c>
      <c r="Q27" t="str">
        <f t="shared" si="2"/>
        <v>[26] = {["ID"] = 1879450932; }; -- Explorer of Cardolan</v>
      </c>
      <c r="R27" s="1" t="str">
        <f t="shared" si="3"/>
        <v>[26] = {["ID"] = 1879450932; ["SAVE_INDEX"] = 24; ["TYPE"] =  3; ["VXP"] =  2000; ["LP"] =  5; ["REP"] =  900; ["FACTION"] = 85; ["TIER"] = 1; ["MIN_LVL"] =  "1"; ["NAME"] = { ["EN"] = "Explorer of Cardolan"; }; ["LORE"] = { ["EN"] = "Explore Cardolan."; }; ["SUMMARY"] = { ["EN"] = "Complete 4 deeds"; }; ["TITLE"] = { ["EN"] = "Explorer of Cardolan"; }; };</v>
      </c>
      <c r="S27">
        <f t="shared" si="4"/>
        <v>26</v>
      </c>
      <c r="T27" t="str">
        <f t="shared" si="5"/>
        <v>[26] = {</v>
      </c>
      <c r="U27" t="str">
        <f t="shared" si="6"/>
        <v xml:space="preserve">["ID"] = 1879450932; </v>
      </c>
      <c r="V27" t="str">
        <f t="shared" si="7"/>
        <v xml:space="preserve">["ID"] = 1879450932; </v>
      </c>
      <c r="W27" t="str">
        <f t="shared" si="8"/>
        <v/>
      </c>
      <c r="X27" s="1" t="str">
        <f t="shared" si="9"/>
        <v xml:space="preserve">["SAVE_INDEX"] = 24; </v>
      </c>
      <c r="Y27">
        <f>VLOOKUP(D27,Type!A$2:B$14,2,FALSE)</f>
        <v>3</v>
      </c>
      <c r="Z27" t="str">
        <f t="shared" si="10"/>
        <v xml:space="preserve">["TYPE"] =  3; </v>
      </c>
      <c r="AA27" t="str">
        <f t="shared" si="11"/>
        <v>2000</v>
      </c>
      <c r="AB27" t="str">
        <f t="shared" si="12"/>
        <v xml:space="preserve">["VXP"] =  2000; </v>
      </c>
      <c r="AC27" t="str">
        <f t="shared" si="13"/>
        <v>5</v>
      </c>
      <c r="AD27" t="str">
        <f t="shared" si="14"/>
        <v xml:space="preserve">["LP"] =  5; </v>
      </c>
      <c r="AE27" t="str">
        <f t="shared" si="15"/>
        <v>900</v>
      </c>
      <c r="AF27" t="str">
        <f t="shared" si="16"/>
        <v xml:space="preserve">["REP"] =  900; </v>
      </c>
      <c r="AG27">
        <f>IF(LEN(I27)&gt;0,VLOOKUP(I27,Faction!A$2:B$84,2,FALSE),1)</f>
        <v>85</v>
      </c>
      <c r="AH27" t="str">
        <f t="shared" si="17"/>
        <v xml:space="preserve">["FACTION"] = 85; </v>
      </c>
      <c r="AI27" t="str">
        <f t="shared" si="18"/>
        <v xml:space="preserve">["TIER"] = 1; </v>
      </c>
      <c r="AJ27" t="str">
        <f t="shared" si="19"/>
        <v xml:space="preserve">["MIN_LVL"] =  "1"; </v>
      </c>
      <c r="AK27" t="str">
        <f t="shared" si="20"/>
        <v/>
      </c>
      <c r="AL27" t="str">
        <f t="shared" si="21"/>
        <v xml:space="preserve">["NAME"] = { ["EN"] = "Explorer of Cardolan"; }; </v>
      </c>
      <c r="AM27" t="str">
        <f t="shared" si="22"/>
        <v xml:space="preserve">["LORE"] = { ["EN"] = "Explore Cardolan."; }; </v>
      </c>
      <c r="AN27" t="str">
        <f t="shared" si="23"/>
        <v xml:space="preserve">["SUMMARY"] = { ["EN"] = "Complete 4 deeds"; }; </v>
      </c>
      <c r="AO27" t="str">
        <f t="shared" si="24"/>
        <v xml:space="preserve">["TITLE"] = { ["EN"] = "Explorer of Cardolan"; }; </v>
      </c>
      <c r="AP27" t="str">
        <f t="shared" si="25"/>
        <v>};</v>
      </c>
    </row>
    <row r="28" spans="1:42" x14ac:dyDescent="0.25">
      <c r="A28">
        <v>1879450926</v>
      </c>
      <c r="B28">
        <v>25</v>
      </c>
      <c r="C28" t="s">
        <v>1422</v>
      </c>
      <c r="D28" t="s">
        <v>69</v>
      </c>
      <c r="E28">
        <v>1000</v>
      </c>
      <c r="F28" t="s">
        <v>1423</v>
      </c>
      <c r="G28">
        <v>5</v>
      </c>
      <c r="H28">
        <v>700</v>
      </c>
      <c r="I28" t="s">
        <v>1571</v>
      </c>
      <c r="J28" t="s">
        <v>1425</v>
      </c>
      <c r="K28" t="s">
        <v>1424</v>
      </c>
      <c r="L28">
        <v>2</v>
      </c>
      <c r="M28">
        <v>1</v>
      </c>
      <c r="Q28" t="str">
        <f t="shared" si="2"/>
        <v>[27] = {["ID"] = 1879450926; }; -- The Ravaging of Cardolan</v>
      </c>
      <c r="R28" s="1" t="str">
        <f t="shared" si="3"/>
        <v>[27] = {["ID"] = 1879450926; ["SAVE_INDEX"] = 25; ["TYPE"] =  6; ["VXP"] =  1000; ["LP"] =  5; ["REP"] =  700; ["FACTION"] = 85; ["TIER"] = 2; ["MIN_LVL"] =  "1"; ["NAME"] = { ["EN"] = "The Ravaging of Cardolan"; }; ["LORE"] = { ["EN"] = "Find lost relics and lore of the realm of Cardolan."; }; ["SUMMARY"] = { ["EN"] = "Examine 6 ancient artifacts in order to complete a study of the history of Cardolan."; }; ["TITLE"] = { ["EN"] = "Seeker of the Vanished Realm"; }; };</v>
      </c>
      <c r="S28">
        <f t="shared" si="4"/>
        <v>27</v>
      </c>
      <c r="T28" t="str">
        <f t="shared" si="5"/>
        <v>[27] = {</v>
      </c>
      <c r="U28" t="str">
        <f t="shared" si="6"/>
        <v xml:space="preserve">["ID"] = 1879450926; </v>
      </c>
      <c r="V28" t="str">
        <f t="shared" si="7"/>
        <v xml:space="preserve">["ID"] = 1879450926; </v>
      </c>
      <c r="W28" t="str">
        <f t="shared" si="8"/>
        <v/>
      </c>
      <c r="X28" s="1" t="str">
        <f t="shared" si="9"/>
        <v xml:space="preserve">["SAVE_INDEX"] = 25; </v>
      </c>
      <c r="Y28">
        <f>VLOOKUP(D28,Type!A$2:B$14,2,FALSE)</f>
        <v>6</v>
      </c>
      <c r="Z28" t="str">
        <f t="shared" si="10"/>
        <v xml:space="preserve">["TYPE"] =  6; </v>
      </c>
      <c r="AA28" t="str">
        <f t="shared" si="11"/>
        <v>1000</v>
      </c>
      <c r="AB28" t="str">
        <f t="shared" si="12"/>
        <v xml:space="preserve">["VXP"] =  1000; </v>
      </c>
      <c r="AC28" t="str">
        <f t="shared" si="13"/>
        <v>5</v>
      </c>
      <c r="AD28" t="str">
        <f t="shared" si="14"/>
        <v xml:space="preserve">["LP"] =  5; </v>
      </c>
      <c r="AE28" t="str">
        <f t="shared" si="15"/>
        <v>700</v>
      </c>
      <c r="AF28" t="str">
        <f t="shared" si="16"/>
        <v xml:space="preserve">["REP"] =  700; </v>
      </c>
      <c r="AG28">
        <f>IF(LEN(I28)&gt;0,VLOOKUP(I28,Faction!A$2:B$84,2,FALSE),1)</f>
        <v>85</v>
      </c>
      <c r="AH28" t="str">
        <f t="shared" si="17"/>
        <v xml:space="preserve">["FACTION"] = 85; </v>
      </c>
      <c r="AI28" t="str">
        <f t="shared" si="18"/>
        <v xml:space="preserve">["TIER"] = 2; </v>
      </c>
      <c r="AJ28" t="str">
        <f t="shared" si="19"/>
        <v xml:space="preserve">["MIN_LVL"] =  "1"; </v>
      </c>
      <c r="AK28" t="str">
        <f t="shared" si="20"/>
        <v/>
      </c>
      <c r="AL28" t="str">
        <f t="shared" si="21"/>
        <v xml:space="preserve">["NAME"] = { ["EN"] = "The Ravaging of Cardolan"; }; </v>
      </c>
      <c r="AM28" t="str">
        <f t="shared" si="22"/>
        <v xml:space="preserve">["LORE"] = { ["EN"] = "Find lost relics and lore of the realm of Cardolan."; }; </v>
      </c>
      <c r="AN28" t="str">
        <f t="shared" si="23"/>
        <v xml:space="preserve">["SUMMARY"] = { ["EN"] = "Examine 6 ancient artifacts in order to complete a study of the history of Cardolan."; }; </v>
      </c>
      <c r="AO28" t="str">
        <f t="shared" si="24"/>
        <v xml:space="preserve">["TITLE"] = { ["EN"] = "Seeker of the Vanished Realm"; }; </v>
      </c>
      <c r="AP28" t="str">
        <f t="shared" si="25"/>
        <v>};</v>
      </c>
    </row>
    <row r="29" spans="1:42" x14ac:dyDescent="0.25">
      <c r="A29">
        <v>1879450927</v>
      </c>
      <c r="B29">
        <v>26</v>
      </c>
      <c r="C29" t="s">
        <v>1426</v>
      </c>
      <c r="D29" t="s">
        <v>17</v>
      </c>
      <c r="E29">
        <v>1000</v>
      </c>
      <c r="F29" t="s">
        <v>1429</v>
      </c>
      <c r="G29">
        <v>5</v>
      </c>
      <c r="H29">
        <v>500</v>
      </c>
      <c r="I29" t="s">
        <v>1571</v>
      </c>
      <c r="J29" t="s">
        <v>1428</v>
      </c>
      <c r="K29" t="s">
        <v>1427</v>
      </c>
      <c r="L29">
        <v>2</v>
      </c>
      <c r="M29">
        <v>1</v>
      </c>
      <c r="Q29" t="str">
        <f t="shared" si="2"/>
        <v>[28] = {["ID"] = 1879450927; }; -- Inhabitants of the Vanished Realm</v>
      </c>
      <c r="R29" s="1" t="str">
        <f t="shared" si="3"/>
        <v>[28] = {["ID"] = 1879450927; ["SAVE_INDEX"] = 26; ["TYPE"] =  3; ["VXP"] =  1000; ["LP"] =  5; ["REP"] =  500; ["FACTION"] = 85; ["TIER"] = 2; ["MIN_LVL"] =  "1"; ["NAME"] = { ["EN"] = "Inhabitants of the Vanished Realm"; }; ["LORE"] = { ["EN"] = "Explore settlements and other important points of interest in Cardolan."; }; ["SUMMARY"] = { ["EN"] = "Explore 6 settlements and other important points of interest in Cardolan."; }; ["TITLE"] = { ["EN"] = "Traveller of Cardolan"; }; };</v>
      </c>
      <c r="S29">
        <f t="shared" si="4"/>
        <v>28</v>
      </c>
      <c r="T29" t="str">
        <f t="shared" si="5"/>
        <v>[28] = {</v>
      </c>
      <c r="U29" t="str">
        <f t="shared" si="6"/>
        <v xml:space="preserve">["ID"] = 1879450927; </v>
      </c>
      <c r="V29" t="str">
        <f t="shared" si="7"/>
        <v xml:space="preserve">["ID"] = 1879450927; </v>
      </c>
      <c r="W29" t="str">
        <f t="shared" si="8"/>
        <v/>
      </c>
      <c r="X29" s="1" t="str">
        <f t="shared" si="9"/>
        <v xml:space="preserve">["SAVE_INDEX"] = 26; </v>
      </c>
      <c r="Y29">
        <f>VLOOKUP(D29,Type!A$2:B$14,2,FALSE)</f>
        <v>3</v>
      </c>
      <c r="Z29" t="str">
        <f t="shared" si="10"/>
        <v xml:space="preserve">["TYPE"] =  3; </v>
      </c>
      <c r="AA29" t="str">
        <f t="shared" si="11"/>
        <v>1000</v>
      </c>
      <c r="AB29" t="str">
        <f t="shared" si="12"/>
        <v xml:space="preserve">["VXP"] =  1000; </v>
      </c>
      <c r="AC29" t="str">
        <f t="shared" si="13"/>
        <v>5</v>
      </c>
      <c r="AD29" t="str">
        <f t="shared" si="14"/>
        <v xml:space="preserve">["LP"] =  5; </v>
      </c>
      <c r="AE29" t="str">
        <f t="shared" si="15"/>
        <v>500</v>
      </c>
      <c r="AF29" t="str">
        <f t="shared" si="16"/>
        <v xml:space="preserve">["REP"] =  500; </v>
      </c>
      <c r="AG29">
        <f>IF(LEN(I29)&gt;0,VLOOKUP(I29,Faction!A$2:B$84,2,FALSE),1)</f>
        <v>85</v>
      </c>
      <c r="AH29" t="str">
        <f t="shared" si="17"/>
        <v xml:space="preserve">["FACTION"] = 85; </v>
      </c>
      <c r="AI29" t="str">
        <f t="shared" si="18"/>
        <v xml:space="preserve">["TIER"] = 2; </v>
      </c>
      <c r="AJ29" t="str">
        <f t="shared" si="19"/>
        <v xml:space="preserve">["MIN_LVL"] =  "1"; </v>
      </c>
      <c r="AK29" t="str">
        <f t="shared" si="20"/>
        <v/>
      </c>
      <c r="AL29" t="str">
        <f t="shared" si="21"/>
        <v xml:space="preserve">["NAME"] = { ["EN"] = "Inhabitants of the Vanished Realm"; }; </v>
      </c>
      <c r="AM29" t="str">
        <f t="shared" si="22"/>
        <v xml:space="preserve">["LORE"] = { ["EN"] = "Explore settlements and other important points of interest in Cardolan."; }; </v>
      </c>
      <c r="AN29" t="str">
        <f t="shared" si="23"/>
        <v xml:space="preserve">["SUMMARY"] = { ["EN"] = "Explore 6 settlements and other important points of interest in Cardolan."; }; </v>
      </c>
      <c r="AO29" t="str">
        <f t="shared" si="24"/>
        <v xml:space="preserve">["TITLE"] = { ["EN"] = "Traveller of Cardolan"; }; </v>
      </c>
      <c r="AP29" t="str">
        <f t="shared" si="25"/>
        <v>};</v>
      </c>
    </row>
    <row r="30" spans="1:42" x14ac:dyDescent="0.25">
      <c r="A30">
        <v>1879450925</v>
      </c>
      <c r="B30">
        <v>27</v>
      </c>
      <c r="C30" t="s">
        <v>1430</v>
      </c>
      <c r="D30" t="s">
        <v>17</v>
      </c>
      <c r="E30">
        <v>1000</v>
      </c>
      <c r="F30" t="s">
        <v>1433</v>
      </c>
      <c r="G30">
        <v>5</v>
      </c>
      <c r="H30">
        <v>500</v>
      </c>
      <c r="I30" t="s">
        <v>1571</v>
      </c>
      <c r="J30" t="s">
        <v>1432</v>
      </c>
      <c r="K30" t="s">
        <v>1431</v>
      </c>
      <c r="L30">
        <v>2</v>
      </c>
      <c r="M30">
        <v>1</v>
      </c>
      <c r="Q30" t="str">
        <f t="shared" si="2"/>
        <v>[29] = {["ID"] = 1879450925; }; -- Perils of Cardolan</v>
      </c>
      <c r="R30" s="1" t="str">
        <f t="shared" si="3"/>
        <v>[29] = {["ID"] = 1879450925; ["SAVE_INDEX"] = 27; ["TYPE"] =  3; ["VXP"] =  1000; ["LP"] =  5; ["REP"] =  500; ["FACTION"] = 85; ["TIER"] = 2; ["MIN_LVL"] =  "1"; ["NAME"] = { ["EN"] = "Perils of Cardolan"; }; ["LORE"] = { ["EN"] = "Explore enemy encampments and other dangerous places in Cardolan."; }; ["SUMMARY"] = { ["EN"] = "Explore 14 enemy encampments and other dangerous places in Cardolan."; }; ["TITLE"] = { ["EN"] = "Scout of Cardolan"; }; };</v>
      </c>
      <c r="S30">
        <f t="shared" si="4"/>
        <v>29</v>
      </c>
      <c r="T30" t="str">
        <f t="shared" si="5"/>
        <v>[29] = {</v>
      </c>
      <c r="U30" t="str">
        <f t="shared" si="6"/>
        <v xml:space="preserve">["ID"] = 1879450925; </v>
      </c>
      <c r="V30" t="str">
        <f t="shared" si="7"/>
        <v xml:space="preserve">["ID"] = 1879450925; </v>
      </c>
      <c r="W30" t="str">
        <f t="shared" si="8"/>
        <v/>
      </c>
      <c r="X30" s="1" t="str">
        <f t="shared" si="9"/>
        <v xml:space="preserve">["SAVE_INDEX"] = 27; </v>
      </c>
      <c r="Y30">
        <f>VLOOKUP(D30,Type!A$2:B$14,2,FALSE)</f>
        <v>3</v>
      </c>
      <c r="Z30" t="str">
        <f t="shared" si="10"/>
        <v xml:space="preserve">["TYPE"] =  3; </v>
      </c>
      <c r="AA30" t="str">
        <f t="shared" si="11"/>
        <v>1000</v>
      </c>
      <c r="AB30" t="str">
        <f t="shared" si="12"/>
        <v xml:space="preserve">["VXP"] =  1000; </v>
      </c>
      <c r="AC30" t="str">
        <f t="shared" si="13"/>
        <v>5</v>
      </c>
      <c r="AD30" t="str">
        <f t="shared" si="14"/>
        <v xml:space="preserve">["LP"] =  5; </v>
      </c>
      <c r="AE30" t="str">
        <f t="shared" si="15"/>
        <v>500</v>
      </c>
      <c r="AF30" t="str">
        <f t="shared" si="16"/>
        <v xml:space="preserve">["REP"] =  500; </v>
      </c>
      <c r="AG30">
        <f>IF(LEN(I30)&gt;0,VLOOKUP(I30,Faction!A$2:B$84,2,FALSE),1)</f>
        <v>85</v>
      </c>
      <c r="AH30" t="str">
        <f t="shared" si="17"/>
        <v xml:space="preserve">["FACTION"] = 85; </v>
      </c>
      <c r="AI30" t="str">
        <f t="shared" si="18"/>
        <v xml:space="preserve">["TIER"] = 2; </v>
      </c>
      <c r="AJ30" t="str">
        <f t="shared" si="19"/>
        <v xml:space="preserve">["MIN_LVL"] =  "1"; </v>
      </c>
      <c r="AK30" t="str">
        <f t="shared" si="20"/>
        <v/>
      </c>
      <c r="AL30" t="str">
        <f t="shared" si="21"/>
        <v xml:space="preserve">["NAME"] = { ["EN"] = "Perils of Cardolan"; }; </v>
      </c>
      <c r="AM30" t="str">
        <f t="shared" si="22"/>
        <v xml:space="preserve">["LORE"] = { ["EN"] = "Explore enemy encampments and other dangerous places in Cardolan."; }; </v>
      </c>
      <c r="AN30" t="str">
        <f t="shared" si="23"/>
        <v xml:space="preserve">["SUMMARY"] = { ["EN"] = "Explore 14 enemy encampments and other dangerous places in Cardolan."; }; </v>
      </c>
      <c r="AO30" t="str">
        <f t="shared" si="24"/>
        <v xml:space="preserve">["TITLE"] = { ["EN"] = "Scout of Cardolan"; }; </v>
      </c>
      <c r="AP30" t="str">
        <f t="shared" si="25"/>
        <v>};</v>
      </c>
    </row>
    <row r="31" spans="1:42" x14ac:dyDescent="0.25">
      <c r="A31">
        <v>1879450924</v>
      </c>
      <c r="B31">
        <v>28</v>
      </c>
      <c r="C31" t="s">
        <v>1434</v>
      </c>
      <c r="D31" t="s">
        <v>17</v>
      </c>
      <c r="E31">
        <v>3000</v>
      </c>
      <c r="F31" t="s">
        <v>1437</v>
      </c>
      <c r="H31">
        <v>700</v>
      </c>
      <c r="I31" t="s">
        <v>1571</v>
      </c>
      <c r="J31" t="s">
        <v>1436</v>
      </c>
      <c r="K31" t="s">
        <v>1435</v>
      </c>
      <c r="L31">
        <v>2</v>
      </c>
      <c r="M31">
        <v>1</v>
      </c>
      <c r="Q31" t="str">
        <f t="shared" si="2"/>
        <v>[30] = {["ID"] = 1879450924; }; -- Treasure of Cardolan</v>
      </c>
      <c r="R31" s="1" t="str">
        <f t="shared" si="3"/>
        <v>[30] = {["ID"] = 1879450924; ["SAVE_INDEX"] = 28; ["TYPE"] =  3; ["VXP"] =  3000; ["LP"] =  0; ["REP"] =  700; ["FACTION"] = 85; ["TIER"] = 2; ["MIN_LVL"] =  "1"; ["NAME"] = { ["EN"] = "Treasure of Cardolan"; }; ["LORE"] = { ["EN"] = "Find ancient treasure-caches in Cardolan."; }; ["SUMMARY"] = { ["EN"] = "Find 13 ancient treasure-caches in Cardolan."; }; ["TITLE"] = { ["EN"] = "Treasure-seeker of Cardolan"; }; };</v>
      </c>
      <c r="S31">
        <f t="shared" si="4"/>
        <v>30</v>
      </c>
      <c r="T31" t="str">
        <f t="shared" si="5"/>
        <v>[30] = {</v>
      </c>
      <c r="U31" t="str">
        <f t="shared" si="6"/>
        <v xml:space="preserve">["ID"] = 1879450924; </v>
      </c>
      <c r="V31" t="str">
        <f t="shared" si="7"/>
        <v xml:space="preserve">["ID"] = 1879450924; </v>
      </c>
      <c r="W31" t="str">
        <f t="shared" si="8"/>
        <v/>
      </c>
      <c r="X31" s="1" t="str">
        <f t="shared" si="9"/>
        <v xml:space="preserve">["SAVE_INDEX"] = 28; </v>
      </c>
      <c r="Y31">
        <f>VLOOKUP(D31,Type!A$2:B$14,2,FALSE)</f>
        <v>3</v>
      </c>
      <c r="Z31" t="str">
        <f t="shared" si="10"/>
        <v xml:space="preserve">["TYPE"] =  3; </v>
      </c>
      <c r="AA31" t="str">
        <f t="shared" si="11"/>
        <v>3000</v>
      </c>
      <c r="AB31" t="str">
        <f t="shared" si="12"/>
        <v xml:space="preserve">["VXP"] =  3000; </v>
      </c>
      <c r="AC31" t="str">
        <f t="shared" si="13"/>
        <v>0</v>
      </c>
      <c r="AD31" t="str">
        <f t="shared" si="14"/>
        <v xml:space="preserve">["LP"] =  0; </v>
      </c>
      <c r="AE31" t="str">
        <f t="shared" si="15"/>
        <v>700</v>
      </c>
      <c r="AF31" t="str">
        <f t="shared" si="16"/>
        <v xml:space="preserve">["REP"] =  700; </v>
      </c>
      <c r="AG31">
        <f>IF(LEN(I31)&gt;0,VLOOKUP(I31,Faction!A$2:B$84,2,FALSE),1)</f>
        <v>85</v>
      </c>
      <c r="AH31" t="str">
        <f t="shared" si="17"/>
        <v xml:space="preserve">["FACTION"] = 85; </v>
      </c>
      <c r="AI31" t="str">
        <f t="shared" si="18"/>
        <v xml:space="preserve">["TIER"] = 2; </v>
      </c>
      <c r="AJ31" t="str">
        <f t="shared" si="19"/>
        <v xml:space="preserve">["MIN_LVL"] =  "1"; </v>
      </c>
      <c r="AK31" t="str">
        <f t="shared" si="20"/>
        <v/>
      </c>
      <c r="AL31" t="str">
        <f t="shared" si="21"/>
        <v xml:space="preserve">["NAME"] = { ["EN"] = "Treasure of Cardolan"; }; </v>
      </c>
      <c r="AM31" t="str">
        <f t="shared" si="22"/>
        <v xml:space="preserve">["LORE"] = { ["EN"] = "Find ancient treasure-caches in Cardolan."; }; </v>
      </c>
      <c r="AN31" t="str">
        <f t="shared" si="23"/>
        <v xml:space="preserve">["SUMMARY"] = { ["EN"] = "Find 13 ancient treasure-caches in Cardolan."; }; </v>
      </c>
      <c r="AO31" t="str">
        <f t="shared" si="24"/>
        <v xml:space="preserve">["TITLE"] = { ["EN"] = "Treasure-seeker of Cardolan"; }; </v>
      </c>
      <c r="AP31" t="str">
        <f t="shared" si="25"/>
        <v>};</v>
      </c>
    </row>
    <row r="32" spans="1:42" x14ac:dyDescent="0.25">
      <c r="A32">
        <v>1879450930</v>
      </c>
      <c r="B32">
        <v>29</v>
      </c>
      <c r="C32" t="s">
        <v>1438</v>
      </c>
      <c r="D32" t="s">
        <v>33</v>
      </c>
      <c r="E32">
        <v>2000</v>
      </c>
      <c r="F32" t="s">
        <v>1440</v>
      </c>
      <c r="G32">
        <v>5</v>
      </c>
      <c r="H32">
        <v>900</v>
      </c>
      <c r="I32" t="s">
        <v>1571</v>
      </c>
      <c r="J32" t="s">
        <v>1288</v>
      </c>
      <c r="K32" t="s">
        <v>1439</v>
      </c>
      <c r="L32">
        <v>1</v>
      </c>
      <c r="M32">
        <v>1</v>
      </c>
      <c r="Q32" t="str">
        <f t="shared" si="2"/>
        <v>[31] = {["ID"] = 1879450930; }; -- Slayer of Cardolan</v>
      </c>
      <c r="R32" s="1" t="str">
        <f t="shared" si="3"/>
        <v>[31] = {["ID"] = 1879450930; ["SAVE_INDEX"] = 29; ["TYPE"] =  4; ["VXP"] =  2000; ["LP"] =  5; ["REP"] =  900; ["FACTION"] = 85; ["TIER"] = 1; ["MIN_LVL"] =  "1"; ["NAME"] = { ["EN"] = "Slayer of Cardolan"; }; ["LORE"] = { ["EN"] = "Slay many foes in Cardolan."; }; ["SUMMARY"] = { ["EN"] = "Complete 4 deeds"; }; ["TITLE"] = { ["EN"] = "Vanquisher of Cardolan"; }; };</v>
      </c>
      <c r="S32">
        <f t="shared" si="4"/>
        <v>31</v>
      </c>
      <c r="T32" t="str">
        <f t="shared" si="5"/>
        <v>[31] = {</v>
      </c>
      <c r="U32" t="str">
        <f t="shared" si="6"/>
        <v xml:space="preserve">["ID"] = 1879450930; </v>
      </c>
      <c r="V32" t="str">
        <f t="shared" si="7"/>
        <v xml:space="preserve">["ID"] = 1879450930; </v>
      </c>
      <c r="W32" t="str">
        <f t="shared" si="8"/>
        <v/>
      </c>
      <c r="X32" s="1" t="str">
        <f t="shared" si="9"/>
        <v xml:space="preserve">["SAVE_INDEX"] = 29; </v>
      </c>
      <c r="Y32">
        <f>VLOOKUP(D32,Type!A$2:B$14,2,FALSE)</f>
        <v>4</v>
      </c>
      <c r="Z32" t="str">
        <f t="shared" si="10"/>
        <v xml:space="preserve">["TYPE"] =  4; </v>
      </c>
      <c r="AA32" t="str">
        <f t="shared" si="11"/>
        <v>2000</v>
      </c>
      <c r="AB32" t="str">
        <f t="shared" si="12"/>
        <v xml:space="preserve">["VXP"] =  2000; </v>
      </c>
      <c r="AC32" t="str">
        <f t="shared" si="13"/>
        <v>5</v>
      </c>
      <c r="AD32" t="str">
        <f t="shared" si="14"/>
        <v xml:space="preserve">["LP"] =  5; </v>
      </c>
      <c r="AE32" t="str">
        <f t="shared" si="15"/>
        <v>900</v>
      </c>
      <c r="AF32" t="str">
        <f t="shared" si="16"/>
        <v xml:space="preserve">["REP"] =  900; </v>
      </c>
      <c r="AG32">
        <f>IF(LEN(I32)&gt;0,VLOOKUP(I32,Faction!A$2:B$84,2,FALSE),1)</f>
        <v>85</v>
      </c>
      <c r="AH32" t="str">
        <f t="shared" si="17"/>
        <v xml:space="preserve">["FACTION"] = 85; </v>
      </c>
      <c r="AI32" t="str">
        <f t="shared" si="18"/>
        <v xml:space="preserve">["TIER"] = 1; </v>
      </c>
      <c r="AJ32" t="str">
        <f t="shared" si="19"/>
        <v xml:space="preserve">["MIN_LVL"] =  "1"; </v>
      </c>
      <c r="AK32" t="str">
        <f t="shared" si="20"/>
        <v/>
      </c>
      <c r="AL32" t="str">
        <f t="shared" si="21"/>
        <v xml:space="preserve">["NAME"] = { ["EN"] = "Slayer of Cardolan"; }; </v>
      </c>
      <c r="AM32" t="str">
        <f t="shared" si="22"/>
        <v xml:space="preserve">["LORE"] = { ["EN"] = "Slay many foes in Cardolan."; }; </v>
      </c>
      <c r="AN32" t="str">
        <f t="shared" si="23"/>
        <v xml:space="preserve">["SUMMARY"] = { ["EN"] = "Complete 4 deeds"; }; </v>
      </c>
      <c r="AO32" t="str">
        <f t="shared" si="24"/>
        <v xml:space="preserve">["TITLE"] = { ["EN"] = "Vanquisher of Cardolan"; }; </v>
      </c>
      <c r="AP32" t="str">
        <f t="shared" si="25"/>
        <v>};</v>
      </c>
    </row>
    <row r="33" spans="1:42" x14ac:dyDescent="0.25">
      <c r="A33">
        <v>1879450935</v>
      </c>
      <c r="B33">
        <v>30</v>
      </c>
      <c r="C33" t="s">
        <v>1441</v>
      </c>
      <c r="D33" t="s">
        <v>33</v>
      </c>
      <c r="E33">
        <v>2000</v>
      </c>
      <c r="G33">
        <v>5</v>
      </c>
      <c r="H33">
        <v>700</v>
      </c>
      <c r="I33" t="s">
        <v>1571</v>
      </c>
      <c r="J33" t="s">
        <v>1443</v>
      </c>
      <c r="K33" t="s">
        <v>1442</v>
      </c>
      <c r="L33">
        <v>2</v>
      </c>
      <c r="M33">
        <v>1</v>
      </c>
      <c r="Q33" t="str">
        <f t="shared" si="2"/>
        <v>[32] = {["ID"] = 1879450935; }; -- Dead-slayer of Cardolan (Advanced)</v>
      </c>
      <c r="R33" s="1" t="str">
        <f t="shared" si="3"/>
        <v>[32] = {["ID"] = 1879450935; ["SAVE_INDEX"] = 30; ["TYPE"] =  4; ["VXP"] =  2000; ["LP"] =  5; ["REP"] =  700; ["FACTION"] = 85; ["TIER"] = 2; ["MIN_LVL"] =  "1"; ["NAME"] = { ["EN"] = "Dead-slayer of Cardolan (Advanced)"; }; ["LORE"] = { ["EN"] = "Defeat many of the Dead in Cardolan."; }; ["SUMMARY"] = { ["EN"] = "Defeat 160 of the Dead in Cardolan."; }; };</v>
      </c>
      <c r="S33">
        <f t="shared" si="4"/>
        <v>32</v>
      </c>
      <c r="T33" t="str">
        <f t="shared" si="5"/>
        <v>[32] = {</v>
      </c>
      <c r="U33" t="str">
        <f t="shared" si="6"/>
        <v xml:space="preserve">["ID"] = 1879450935; </v>
      </c>
      <c r="V33" t="str">
        <f t="shared" si="7"/>
        <v xml:space="preserve">["ID"] = 1879450935; </v>
      </c>
      <c r="W33" t="str">
        <f t="shared" si="8"/>
        <v/>
      </c>
      <c r="X33" s="1" t="str">
        <f t="shared" si="9"/>
        <v xml:space="preserve">["SAVE_INDEX"] = 30; </v>
      </c>
      <c r="Y33">
        <f>VLOOKUP(D33,Type!A$2:B$14,2,FALSE)</f>
        <v>4</v>
      </c>
      <c r="Z33" t="str">
        <f t="shared" si="10"/>
        <v xml:space="preserve">["TYPE"] =  4; </v>
      </c>
      <c r="AA33" t="str">
        <f t="shared" si="11"/>
        <v>2000</v>
      </c>
      <c r="AB33" t="str">
        <f t="shared" si="12"/>
        <v xml:space="preserve">["VXP"] =  2000; </v>
      </c>
      <c r="AC33" t="str">
        <f t="shared" si="13"/>
        <v>5</v>
      </c>
      <c r="AD33" t="str">
        <f t="shared" si="14"/>
        <v xml:space="preserve">["LP"] =  5; </v>
      </c>
      <c r="AE33" t="str">
        <f t="shared" si="15"/>
        <v>700</v>
      </c>
      <c r="AF33" t="str">
        <f t="shared" si="16"/>
        <v xml:space="preserve">["REP"] =  700; </v>
      </c>
      <c r="AG33">
        <f>IF(LEN(I33)&gt;0,VLOOKUP(I33,Faction!A$2:B$84,2,FALSE),1)</f>
        <v>85</v>
      </c>
      <c r="AH33" t="str">
        <f t="shared" si="17"/>
        <v xml:space="preserve">["FACTION"] = 85; </v>
      </c>
      <c r="AI33" t="str">
        <f t="shared" si="18"/>
        <v xml:space="preserve">["TIER"] = 2; </v>
      </c>
      <c r="AJ33" t="str">
        <f t="shared" si="19"/>
        <v xml:space="preserve">["MIN_LVL"] =  "1"; </v>
      </c>
      <c r="AK33" t="str">
        <f t="shared" si="20"/>
        <v/>
      </c>
      <c r="AL33" t="str">
        <f t="shared" si="21"/>
        <v xml:space="preserve">["NAME"] = { ["EN"] = "Dead-slayer of Cardolan (Advanced)"; }; </v>
      </c>
      <c r="AM33" t="str">
        <f t="shared" si="22"/>
        <v xml:space="preserve">["LORE"] = { ["EN"] = "Defeat many of the Dead in Cardolan."; }; </v>
      </c>
      <c r="AN33" t="str">
        <f t="shared" si="23"/>
        <v xml:space="preserve">["SUMMARY"] = { ["EN"] = "Defeat 160 of the Dead in Cardolan."; }; </v>
      </c>
      <c r="AO33" t="str">
        <f t="shared" si="24"/>
        <v/>
      </c>
      <c r="AP33" t="str">
        <f t="shared" si="25"/>
        <v>};</v>
      </c>
    </row>
    <row r="34" spans="1:42" x14ac:dyDescent="0.25">
      <c r="A34">
        <v>1879450934</v>
      </c>
      <c r="B34">
        <v>31</v>
      </c>
      <c r="C34" t="s">
        <v>1444</v>
      </c>
      <c r="D34" t="s">
        <v>33</v>
      </c>
      <c r="H34">
        <v>500</v>
      </c>
      <c r="I34" t="s">
        <v>1571</v>
      </c>
      <c r="J34" t="s">
        <v>1445</v>
      </c>
      <c r="K34" t="s">
        <v>1442</v>
      </c>
      <c r="L34">
        <v>3</v>
      </c>
      <c r="M34">
        <v>1</v>
      </c>
      <c r="Q34" t="str">
        <f t="shared" si="2"/>
        <v>[33] = {["ID"] = 1879450934; }; -- Dead-slayer of Cardolan</v>
      </c>
      <c r="R34" s="1" t="str">
        <f t="shared" si="3"/>
        <v>[33] = {["ID"] = 1879450934; ["SAVE_INDEX"] = 31; ["TYPE"] =  4; ["VXP"] =     0; ["LP"] =  0; ["REP"] =  500; ["FACTION"] = 85; ["TIER"] = 3; ["MIN_LVL"] =  "1"; ["NAME"] = { ["EN"] = "Dead-slayer of Cardolan"; }; ["LORE"] = { ["EN"] = "Defeat many of the Dead in Cardolan."; }; ["SUMMARY"] = { ["EN"] = "Defeat 80 of the Dead in Cardolan."; }; };</v>
      </c>
      <c r="S34">
        <f t="shared" si="4"/>
        <v>33</v>
      </c>
      <c r="T34" t="str">
        <f t="shared" si="5"/>
        <v>[33] = {</v>
      </c>
      <c r="U34" t="str">
        <f t="shared" si="6"/>
        <v xml:space="preserve">["ID"] = 1879450934; </v>
      </c>
      <c r="V34" t="str">
        <f t="shared" si="7"/>
        <v xml:space="preserve">["ID"] = 1879450934; </v>
      </c>
      <c r="W34" t="str">
        <f t="shared" si="8"/>
        <v/>
      </c>
      <c r="X34" s="1" t="str">
        <f t="shared" si="9"/>
        <v xml:space="preserve">["SAVE_INDEX"] = 31; </v>
      </c>
      <c r="Y34">
        <f>VLOOKUP(D34,Type!A$2:B$14,2,FALSE)</f>
        <v>4</v>
      </c>
      <c r="Z34" t="str">
        <f t="shared" si="10"/>
        <v xml:space="preserve">["TYPE"] =  4; </v>
      </c>
      <c r="AA34" t="str">
        <f t="shared" si="11"/>
        <v>0</v>
      </c>
      <c r="AB34" t="str">
        <f t="shared" si="12"/>
        <v xml:space="preserve">["VXP"] =     0; </v>
      </c>
      <c r="AC34" t="str">
        <f t="shared" si="13"/>
        <v>0</v>
      </c>
      <c r="AD34" t="str">
        <f t="shared" si="14"/>
        <v xml:space="preserve">["LP"] =  0; </v>
      </c>
      <c r="AE34" t="str">
        <f t="shared" si="15"/>
        <v>500</v>
      </c>
      <c r="AF34" t="str">
        <f t="shared" si="16"/>
        <v xml:space="preserve">["REP"] =  500; </v>
      </c>
      <c r="AG34">
        <f>IF(LEN(I34)&gt;0,VLOOKUP(I34,Faction!A$2:B$84,2,FALSE),1)</f>
        <v>85</v>
      </c>
      <c r="AH34" t="str">
        <f t="shared" si="17"/>
        <v xml:space="preserve">["FACTION"] = 85; </v>
      </c>
      <c r="AI34" t="str">
        <f t="shared" si="18"/>
        <v xml:space="preserve">["TIER"] = 3; </v>
      </c>
      <c r="AJ34" t="str">
        <f t="shared" si="19"/>
        <v xml:space="preserve">["MIN_LVL"] =  "1"; </v>
      </c>
      <c r="AK34" t="str">
        <f t="shared" si="20"/>
        <v/>
      </c>
      <c r="AL34" t="str">
        <f t="shared" si="21"/>
        <v xml:space="preserve">["NAME"] = { ["EN"] = "Dead-slayer of Cardolan"; }; </v>
      </c>
      <c r="AM34" t="str">
        <f t="shared" si="22"/>
        <v xml:space="preserve">["LORE"] = { ["EN"] = "Defeat many of the Dead in Cardolan."; }; </v>
      </c>
      <c r="AN34" t="str">
        <f t="shared" si="23"/>
        <v xml:space="preserve">["SUMMARY"] = { ["EN"] = "Defeat 80 of the Dead in Cardolan."; }; </v>
      </c>
      <c r="AO34" t="str">
        <f t="shared" si="24"/>
        <v/>
      </c>
      <c r="AP34" t="str">
        <f t="shared" si="25"/>
        <v>};</v>
      </c>
    </row>
    <row r="35" spans="1:42" x14ac:dyDescent="0.25">
      <c r="A35">
        <v>1879450936</v>
      </c>
      <c r="B35">
        <v>32</v>
      </c>
      <c r="C35" t="s">
        <v>1446</v>
      </c>
      <c r="D35" t="s">
        <v>33</v>
      </c>
      <c r="E35">
        <v>2000</v>
      </c>
      <c r="G35">
        <v>5</v>
      </c>
      <c r="H35">
        <v>700</v>
      </c>
      <c r="I35" t="s">
        <v>1571</v>
      </c>
      <c r="J35" t="s">
        <v>1448</v>
      </c>
      <c r="K35" t="s">
        <v>1447</v>
      </c>
      <c r="L35">
        <v>2</v>
      </c>
      <c r="M35">
        <v>1</v>
      </c>
      <c r="Q35" t="str">
        <f t="shared" si="2"/>
        <v>[34] = {["ID"] = 1879450936; }; -- Half-orc Slayer of Cardolan (Advanced)</v>
      </c>
      <c r="R35" s="1" t="str">
        <f t="shared" si="3"/>
        <v>[34] = {["ID"] = 1879450936; ["SAVE_INDEX"] = 32; ["TYPE"] =  4; ["VXP"] =  2000; ["LP"] =  5; ["REP"] =  700; ["FACTION"] = 85; ["TIER"] = 2; ["MIN_LVL"] =  "1"; ["NAME"] = { ["EN"] = "Half-orc Slayer of Cardolan (Advanced)"; }; ["LORE"] = { ["EN"] = "Defeat many half-orcs in Cardolan."; }; ["SUMMARY"] = { ["EN"] = "Defeat 120 half-orcs in Cardolan"; }; };</v>
      </c>
      <c r="S35">
        <f t="shared" si="4"/>
        <v>34</v>
      </c>
      <c r="T35" t="str">
        <f t="shared" si="5"/>
        <v>[34] = {</v>
      </c>
      <c r="U35" t="str">
        <f t="shared" si="6"/>
        <v xml:space="preserve">["ID"] = 1879450936; </v>
      </c>
      <c r="V35" t="str">
        <f t="shared" si="7"/>
        <v xml:space="preserve">["ID"] = 1879450936; </v>
      </c>
      <c r="W35" t="str">
        <f t="shared" si="8"/>
        <v/>
      </c>
      <c r="X35" s="1" t="str">
        <f t="shared" si="9"/>
        <v xml:space="preserve">["SAVE_INDEX"] = 32; </v>
      </c>
      <c r="Y35">
        <f>VLOOKUP(D35,Type!A$2:B$14,2,FALSE)</f>
        <v>4</v>
      </c>
      <c r="Z35" t="str">
        <f t="shared" si="10"/>
        <v xml:space="preserve">["TYPE"] =  4; </v>
      </c>
      <c r="AA35" t="str">
        <f t="shared" si="11"/>
        <v>2000</v>
      </c>
      <c r="AB35" t="str">
        <f t="shared" si="12"/>
        <v xml:space="preserve">["VXP"] =  2000; </v>
      </c>
      <c r="AC35" t="str">
        <f t="shared" si="13"/>
        <v>5</v>
      </c>
      <c r="AD35" t="str">
        <f t="shared" si="14"/>
        <v xml:space="preserve">["LP"] =  5; </v>
      </c>
      <c r="AE35" t="str">
        <f t="shared" si="15"/>
        <v>700</v>
      </c>
      <c r="AF35" t="str">
        <f t="shared" si="16"/>
        <v xml:space="preserve">["REP"] =  700; </v>
      </c>
      <c r="AG35">
        <f>IF(LEN(I35)&gt;0,VLOOKUP(I35,Faction!A$2:B$84,2,FALSE),1)</f>
        <v>85</v>
      </c>
      <c r="AH35" t="str">
        <f t="shared" si="17"/>
        <v xml:space="preserve">["FACTION"] = 85; </v>
      </c>
      <c r="AI35" t="str">
        <f t="shared" si="18"/>
        <v xml:space="preserve">["TIER"] = 2; </v>
      </c>
      <c r="AJ35" t="str">
        <f t="shared" si="19"/>
        <v xml:space="preserve">["MIN_LVL"] =  "1"; </v>
      </c>
      <c r="AK35" t="str">
        <f t="shared" si="20"/>
        <v/>
      </c>
      <c r="AL35" t="str">
        <f t="shared" si="21"/>
        <v xml:space="preserve">["NAME"] = { ["EN"] = "Half-orc Slayer of Cardolan (Advanced)"; }; </v>
      </c>
      <c r="AM35" t="str">
        <f t="shared" si="22"/>
        <v xml:space="preserve">["LORE"] = { ["EN"] = "Defeat many half-orcs in Cardolan."; }; </v>
      </c>
      <c r="AN35" t="str">
        <f t="shared" si="23"/>
        <v xml:space="preserve">["SUMMARY"] = { ["EN"] = "Defeat 120 half-orcs in Cardolan"; }; </v>
      </c>
      <c r="AO35" t="str">
        <f t="shared" si="24"/>
        <v/>
      </c>
      <c r="AP35" t="str">
        <f t="shared" si="25"/>
        <v>};</v>
      </c>
    </row>
    <row r="36" spans="1:42" x14ac:dyDescent="0.25">
      <c r="A36">
        <v>1879450940</v>
      </c>
      <c r="B36">
        <v>33</v>
      </c>
      <c r="C36" t="s">
        <v>1449</v>
      </c>
      <c r="D36" t="s">
        <v>33</v>
      </c>
      <c r="H36">
        <v>500</v>
      </c>
      <c r="I36" t="s">
        <v>1571</v>
      </c>
      <c r="J36" t="s">
        <v>1450</v>
      </c>
      <c r="K36" t="s">
        <v>1447</v>
      </c>
      <c r="L36">
        <v>3</v>
      </c>
      <c r="M36">
        <v>1</v>
      </c>
      <c r="Q36" t="str">
        <f t="shared" si="2"/>
        <v>[35] = {["ID"] = 1879450940; }; -- Half-orc Slayer of Cardolan</v>
      </c>
      <c r="R36" s="1" t="str">
        <f t="shared" si="3"/>
        <v>[35] = {["ID"] = 1879450940; ["SAVE_INDEX"] = 33; ["TYPE"] =  4; ["VXP"] =     0; ["LP"] =  0; ["REP"] =  500; ["FACTION"] = 85; ["TIER"] = 3; ["MIN_LVL"] =  "1"; ["NAME"] = { ["EN"] = "Half-orc Slayer of Cardolan"; }; ["LORE"] = { ["EN"] = "Defeat many half-orcs in Cardolan."; }; ["SUMMARY"] = { ["EN"] = "Defeat 60 half-orcs in Cardolan"; }; };</v>
      </c>
      <c r="S36">
        <f t="shared" si="4"/>
        <v>35</v>
      </c>
      <c r="T36" t="str">
        <f t="shared" si="5"/>
        <v>[35] = {</v>
      </c>
      <c r="U36" t="str">
        <f t="shared" si="6"/>
        <v xml:space="preserve">["ID"] = 1879450940; </v>
      </c>
      <c r="V36" t="str">
        <f t="shared" si="7"/>
        <v xml:space="preserve">["ID"] = 1879450940; </v>
      </c>
      <c r="W36" t="str">
        <f t="shared" si="8"/>
        <v/>
      </c>
      <c r="X36" s="1" t="str">
        <f t="shared" si="9"/>
        <v xml:space="preserve">["SAVE_INDEX"] = 33; </v>
      </c>
      <c r="Y36">
        <f>VLOOKUP(D36,Type!A$2:B$14,2,FALSE)</f>
        <v>4</v>
      </c>
      <c r="Z36" t="str">
        <f t="shared" si="10"/>
        <v xml:space="preserve">["TYPE"] =  4; </v>
      </c>
      <c r="AA36" t="str">
        <f t="shared" si="11"/>
        <v>0</v>
      </c>
      <c r="AB36" t="str">
        <f t="shared" si="12"/>
        <v xml:space="preserve">["VXP"] =     0; </v>
      </c>
      <c r="AC36" t="str">
        <f t="shared" si="13"/>
        <v>0</v>
      </c>
      <c r="AD36" t="str">
        <f t="shared" si="14"/>
        <v xml:space="preserve">["LP"] =  0; </v>
      </c>
      <c r="AE36" t="str">
        <f t="shared" si="15"/>
        <v>500</v>
      </c>
      <c r="AF36" t="str">
        <f t="shared" si="16"/>
        <v xml:space="preserve">["REP"] =  500; </v>
      </c>
      <c r="AG36">
        <f>IF(LEN(I36)&gt;0,VLOOKUP(I36,Faction!A$2:B$84,2,FALSE),1)</f>
        <v>85</v>
      </c>
      <c r="AH36" t="str">
        <f t="shared" si="17"/>
        <v xml:space="preserve">["FACTION"] = 85; </v>
      </c>
      <c r="AI36" t="str">
        <f t="shared" si="18"/>
        <v xml:space="preserve">["TIER"] = 3; </v>
      </c>
      <c r="AJ36" t="str">
        <f t="shared" si="19"/>
        <v xml:space="preserve">["MIN_LVL"] =  "1"; </v>
      </c>
      <c r="AK36" t="str">
        <f t="shared" si="20"/>
        <v/>
      </c>
      <c r="AL36" t="str">
        <f t="shared" si="21"/>
        <v xml:space="preserve">["NAME"] = { ["EN"] = "Half-orc Slayer of Cardolan"; }; </v>
      </c>
      <c r="AM36" t="str">
        <f t="shared" si="22"/>
        <v xml:space="preserve">["LORE"] = { ["EN"] = "Defeat many half-orcs in Cardolan."; }; </v>
      </c>
      <c r="AN36" t="str">
        <f t="shared" si="23"/>
        <v xml:space="preserve">["SUMMARY"] = { ["EN"] = "Defeat 60 half-orcs in Cardolan"; }; </v>
      </c>
      <c r="AO36" t="str">
        <f t="shared" si="24"/>
        <v/>
      </c>
      <c r="AP36" t="str">
        <f t="shared" si="25"/>
        <v>};</v>
      </c>
    </row>
    <row r="37" spans="1:42" x14ac:dyDescent="0.25">
      <c r="A37">
        <v>1879450937</v>
      </c>
      <c r="B37">
        <v>34</v>
      </c>
      <c r="C37" t="s">
        <v>1451</v>
      </c>
      <c r="D37" t="s">
        <v>33</v>
      </c>
      <c r="E37">
        <v>2000</v>
      </c>
      <c r="G37">
        <v>5</v>
      </c>
      <c r="H37">
        <v>700</v>
      </c>
      <c r="I37" t="s">
        <v>1571</v>
      </c>
      <c r="J37" t="s">
        <v>1453</v>
      </c>
      <c r="K37" t="s">
        <v>1452</v>
      </c>
      <c r="L37">
        <v>2</v>
      </c>
      <c r="M37">
        <v>1</v>
      </c>
      <c r="Q37" t="str">
        <f t="shared" si="2"/>
        <v>[36] = {["ID"] = 1879450937; }; -- Goblin-slayer of Cardolan (Advanced)</v>
      </c>
      <c r="R37" s="1" t="str">
        <f t="shared" si="3"/>
        <v>[36] = {["ID"] = 1879450937; ["SAVE_INDEX"] = 34; ["TYPE"] =  4; ["VXP"] =  2000; ["LP"] =  5; ["REP"] =  700; ["FACTION"] = 85; ["TIER"] = 2; ["MIN_LVL"] =  "1"; ["NAME"] = { ["EN"] = "Goblin-slayer of Cardolan (Advanced)"; }; ["LORE"] = { ["EN"] = "Defeat many goblins in Cardolan."; }; ["SUMMARY"] = { ["EN"] = "Defeat 120 goblins in Cardolan"; }; };</v>
      </c>
      <c r="S37">
        <f t="shared" si="4"/>
        <v>36</v>
      </c>
      <c r="T37" t="str">
        <f t="shared" si="5"/>
        <v>[36] = {</v>
      </c>
      <c r="U37" t="str">
        <f t="shared" si="6"/>
        <v xml:space="preserve">["ID"] = 1879450937; </v>
      </c>
      <c r="V37" t="str">
        <f t="shared" si="7"/>
        <v xml:space="preserve">["ID"] = 1879450937; </v>
      </c>
      <c r="W37" t="str">
        <f t="shared" si="8"/>
        <v/>
      </c>
      <c r="X37" s="1" t="str">
        <f t="shared" si="9"/>
        <v xml:space="preserve">["SAVE_INDEX"] = 34; </v>
      </c>
      <c r="Y37">
        <f>VLOOKUP(D37,Type!A$2:B$14,2,FALSE)</f>
        <v>4</v>
      </c>
      <c r="Z37" t="str">
        <f t="shared" si="10"/>
        <v xml:space="preserve">["TYPE"] =  4; </v>
      </c>
      <c r="AA37" t="str">
        <f t="shared" si="11"/>
        <v>2000</v>
      </c>
      <c r="AB37" t="str">
        <f t="shared" si="12"/>
        <v xml:space="preserve">["VXP"] =  2000; </v>
      </c>
      <c r="AC37" t="str">
        <f t="shared" si="13"/>
        <v>5</v>
      </c>
      <c r="AD37" t="str">
        <f t="shared" si="14"/>
        <v xml:space="preserve">["LP"] =  5; </v>
      </c>
      <c r="AE37" t="str">
        <f t="shared" si="15"/>
        <v>700</v>
      </c>
      <c r="AF37" t="str">
        <f t="shared" si="16"/>
        <v xml:space="preserve">["REP"] =  700; </v>
      </c>
      <c r="AG37">
        <f>IF(LEN(I37)&gt;0,VLOOKUP(I37,Faction!A$2:B$84,2,FALSE),1)</f>
        <v>85</v>
      </c>
      <c r="AH37" t="str">
        <f t="shared" si="17"/>
        <v xml:space="preserve">["FACTION"] = 85; </v>
      </c>
      <c r="AI37" t="str">
        <f t="shared" si="18"/>
        <v xml:space="preserve">["TIER"] = 2; </v>
      </c>
      <c r="AJ37" t="str">
        <f t="shared" si="19"/>
        <v xml:space="preserve">["MIN_LVL"] =  "1"; </v>
      </c>
      <c r="AK37" t="str">
        <f t="shared" si="20"/>
        <v/>
      </c>
      <c r="AL37" t="str">
        <f t="shared" si="21"/>
        <v xml:space="preserve">["NAME"] = { ["EN"] = "Goblin-slayer of Cardolan (Advanced)"; }; </v>
      </c>
      <c r="AM37" t="str">
        <f t="shared" si="22"/>
        <v xml:space="preserve">["LORE"] = { ["EN"] = "Defeat many goblins in Cardolan."; }; </v>
      </c>
      <c r="AN37" t="str">
        <f t="shared" si="23"/>
        <v xml:space="preserve">["SUMMARY"] = { ["EN"] = "Defeat 120 goblins in Cardolan"; }; </v>
      </c>
      <c r="AO37" t="str">
        <f t="shared" si="24"/>
        <v/>
      </c>
      <c r="AP37" t="str">
        <f t="shared" si="25"/>
        <v>};</v>
      </c>
    </row>
    <row r="38" spans="1:42" x14ac:dyDescent="0.25">
      <c r="A38">
        <v>1879450938</v>
      </c>
      <c r="B38">
        <v>35</v>
      </c>
      <c r="C38" t="s">
        <v>1454</v>
      </c>
      <c r="D38" t="s">
        <v>33</v>
      </c>
      <c r="H38">
        <v>500</v>
      </c>
      <c r="I38" t="s">
        <v>1571</v>
      </c>
      <c r="J38" t="s">
        <v>1455</v>
      </c>
      <c r="K38" t="s">
        <v>1452</v>
      </c>
      <c r="L38">
        <v>3</v>
      </c>
      <c r="M38">
        <v>1</v>
      </c>
      <c r="Q38" t="str">
        <f t="shared" si="2"/>
        <v>[37] = {["ID"] = 1879450938; }; -- Goblin-slayer of Cardolan</v>
      </c>
      <c r="R38" s="1" t="str">
        <f t="shared" si="3"/>
        <v>[37] = {["ID"] = 1879450938; ["SAVE_INDEX"] = 35; ["TYPE"] =  4; ["VXP"] =     0; ["LP"] =  0; ["REP"] =  500; ["FACTION"] = 85; ["TIER"] = 3; ["MIN_LVL"] =  "1"; ["NAME"] = { ["EN"] = "Goblin-slayer of Cardolan"; }; ["LORE"] = { ["EN"] = "Defeat many goblins in Cardolan."; }; ["SUMMARY"] = { ["EN"] = "Defeat 60 goblins in Cardolan"; }; };</v>
      </c>
      <c r="S38">
        <f t="shared" si="4"/>
        <v>37</v>
      </c>
      <c r="T38" t="str">
        <f t="shared" si="5"/>
        <v>[37] = {</v>
      </c>
      <c r="U38" t="str">
        <f t="shared" si="6"/>
        <v xml:space="preserve">["ID"] = 1879450938; </v>
      </c>
      <c r="V38" t="str">
        <f t="shared" si="7"/>
        <v xml:space="preserve">["ID"] = 1879450938; </v>
      </c>
      <c r="W38" t="str">
        <f t="shared" si="8"/>
        <v/>
      </c>
      <c r="X38" s="1" t="str">
        <f t="shared" si="9"/>
        <v xml:space="preserve">["SAVE_INDEX"] = 35; </v>
      </c>
      <c r="Y38">
        <f>VLOOKUP(D38,Type!A$2:B$14,2,FALSE)</f>
        <v>4</v>
      </c>
      <c r="Z38" t="str">
        <f t="shared" si="10"/>
        <v xml:space="preserve">["TYPE"] =  4; </v>
      </c>
      <c r="AA38" t="str">
        <f t="shared" si="11"/>
        <v>0</v>
      </c>
      <c r="AB38" t="str">
        <f t="shared" si="12"/>
        <v xml:space="preserve">["VXP"] =     0; </v>
      </c>
      <c r="AC38" t="str">
        <f t="shared" si="13"/>
        <v>0</v>
      </c>
      <c r="AD38" t="str">
        <f t="shared" si="14"/>
        <v xml:space="preserve">["LP"] =  0; </v>
      </c>
      <c r="AE38" t="str">
        <f t="shared" si="15"/>
        <v>500</v>
      </c>
      <c r="AF38" t="str">
        <f t="shared" si="16"/>
        <v xml:space="preserve">["REP"] =  500; </v>
      </c>
      <c r="AG38">
        <f>IF(LEN(I38)&gt;0,VLOOKUP(I38,Faction!A$2:B$84,2,FALSE),1)</f>
        <v>85</v>
      </c>
      <c r="AH38" t="str">
        <f t="shared" si="17"/>
        <v xml:space="preserve">["FACTION"] = 85; </v>
      </c>
      <c r="AI38" t="str">
        <f t="shared" si="18"/>
        <v xml:space="preserve">["TIER"] = 3; </v>
      </c>
      <c r="AJ38" t="str">
        <f t="shared" si="19"/>
        <v xml:space="preserve">["MIN_LVL"] =  "1"; </v>
      </c>
      <c r="AK38" t="str">
        <f t="shared" si="20"/>
        <v/>
      </c>
      <c r="AL38" t="str">
        <f t="shared" si="21"/>
        <v xml:space="preserve">["NAME"] = { ["EN"] = "Goblin-slayer of Cardolan"; }; </v>
      </c>
      <c r="AM38" t="str">
        <f t="shared" si="22"/>
        <v xml:space="preserve">["LORE"] = { ["EN"] = "Defeat many goblins in Cardolan."; }; </v>
      </c>
      <c r="AN38" t="str">
        <f t="shared" si="23"/>
        <v xml:space="preserve">["SUMMARY"] = { ["EN"] = "Defeat 60 goblins in Cardolan"; }; </v>
      </c>
      <c r="AO38" t="str">
        <f t="shared" si="24"/>
        <v/>
      </c>
      <c r="AP38" t="str">
        <f t="shared" si="25"/>
        <v>};</v>
      </c>
    </row>
    <row r="39" spans="1:42" x14ac:dyDescent="0.25">
      <c r="A39">
        <v>1879450941</v>
      </c>
      <c r="B39">
        <v>36</v>
      </c>
      <c r="C39" t="s">
        <v>1456</v>
      </c>
      <c r="D39" t="s">
        <v>33</v>
      </c>
      <c r="E39">
        <v>2000</v>
      </c>
      <c r="G39">
        <v>5</v>
      </c>
      <c r="H39">
        <v>700</v>
      </c>
      <c r="I39" t="s">
        <v>1571</v>
      </c>
      <c r="J39" t="s">
        <v>1458</v>
      </c>
      <c r="K39" t="s">
        <v>1457</v>
      </c>
      <c r="L39">
        <v>2</v>
      </c>
      <c r="M39">
        <v>1</v>
      </c>
      <c r="Q39" t="str">
        <f t="shared" si="2"/>
        <v>[38] = {["ID"] = 1879450941; }; -- Orc-slayer of Cardolan (Advanced)</v>
      </c>
      <c r="R39" s="1" t="str">
        <f t="shared" si="3"/>
        <v>[38] = {["ID"] = 1879450941; ["SAVE_INDEX"] = 36; ["TYPE"] =  4; ["VXP"] =  2000; ["LP"] =  5; ["REP"] =  700; ["FACTION"] = 85; ["TIER"] = 2; ["MIN_LVL"] =  "1"; ["NAME"] = { ["EN"] = "Orc-slayer of Cardolan (Advanced)"; }; ["LORE"] = { ["EN"] = "Defeat many Orcs in Cardolan."; }; ["SUMMARY"] = { ["EN"] = "Defeat 120 Orcs in Cardolan"; }; };</v>
      </c>
      <c r="S39">
        <f t="shared" si="4"/>
        <v>38</v>
      </c>
      <c r="T39" t="str">
        <f t="shared" si="5"/>
        <v>[38] = {</v>
      </c>
      <c r="U39" t="str">
        <f t="shared" si="6"/>
        <v xml:space="preserve">["ID"] = 1879450941; </v>
      </c>
      <c r="V39" t="str">
        <f t="shared" si="7"/>
        <v xml:space="preserve">["ID"] = 1879450941; </v>
      </c>
      <c r="W39" t="str">
        <f t="shared" si="8"/>
        <v/>
      </c>
      <c r="X39" s="1" t="str">
        <f t="shared" si="9"/>
        <v xml:space="preserve">["SAVE_INDEX"] = 36; </v>
      </c>
      <c r="Y39">
        <f>VLOOKUP(D39,Type!A$2:B$14,2,FALSE)</f>
        <v>4</v>
      </c>
      <c r="Z39" t="str">
        <f t="shared" si="10"/>
        <v xml:space="preserve">["TYPE"] =  4; </v>
      </c>
      <c r="AA39" t="str">
        <f t="shared" si="11"/>
        <v>2000</v>
      </c>
      <c r="AB39" t="str">
        <f t="shared" si="12"/>
        <v xml:space="preserve">["VXP"] =  2000; </v>
      </c>
      <c r="AC39" t="str">
        <f t="shared" si="13"/>
        <v>5</v>
      </c>
      <c r="AD39" t="str">
        <f t="shared" si="14"/>
        <v xml:space="preserve">["LP"] =  5; </v>
      </c>
      <c r="AE39" t="str">
        <f t="shared" si="15"/>
        <v>700</v>
      </c>
      <c r="AF39" t="str">
        <f t="shared" si="16"/>
        <v xml:space="preserve">["REP"] =  700; </v>
      </c>
      <c r="AG39">
        <f>IF(LEN(I39)&gt;0,VLOOKUP(I39,Faction!A$2:B$84,2,FALSE),1)</f>
        <v>85</v>
      </c>
      <c r="AH39" t="str">
        <f t="shared" si="17"/>
        <v xml:space="preserve">["FACTION"] = 85; </v>
      </c>
      <c r="AI39" t="str">
        <f t="shared" si="18"/>
        <v xml:space="preserve">["TIER"] = 2; </v>
      </c>
      <c r="AJ39" t="str">
        <f t="shared" si="19"/>
        <v xml:space="preserve">["MIN_LVL"] =  "1"; </v>
      </c>
      <c r="AK39" t="str">
        <f t="shared" si="20"/>
        <v/>
      </c>
      <c r="AL39" t="str">
        <f t="shared" si="21"/>
        <v xml:space="preserve">["NAME"] = { ["EN"] = "Orc-slayer of Cardolan (Advanced)"; }; </v>
      </c>
      <c r="AM39" t="str">
        <f t="shared" si="22"/>
        <v xml:space="preserve">["LORE"] = { ["EN"] = "Defeat many Orcs in Cardolan."; }; </v>
      </c>
      <c r="AN39" t="str">
        <f t="shared" si="23"/>
        <v xml:space="preserve">["SUMMARY"] = { ["EN"] = "Defeat 120 Orcs in Cardolan"; }; </v>
      </c>
      <c r="AO39" t="str">
        <f t="shared" si="24"/>
        <v/>
      </c>
      <c r="AP39" t="str">
        <f t="shared" si="25"/>
        <v>};</v>
      </c>
    </row>
    <row r="40" spans="1:42" x14ac:dyDescent="0.25">
      <c r="A40">
        <v>1879450939</v>
      </c>
      <c r="B40">
        <v>37</v>
      </c>
      <c r="C40" t="s">
        <v>1459</v>
      </c>
      <c r="D40" t="s">
        <v>33</v>
      </c>
      <c r="H40">
        <v>500</v>
      </c>
      <c r="I40" t="s">
        <v>1571</v>
      </c>
      <c r="J40" t="s">
        <v>1460</v>
      </c>
      <c r="K40" t="s">
        <v>1457</v>
      </c>
      <c r="L40">
        <v>3</v>
      </c>
      <c r="M40">
        <v>1</v>
      </c>
      <c r="Q40" t="str">
        <f t="shared" si="2"/>
        <v>[39] = {["ID"] = 1879450939; }; -- Orc-slayer of Cardolan</v>
      </c>
      <c r="R40" s="1" t="str">
        <f t="shared" si="3"/>
        <v>[39] = {["ID"] = 1879450939; ["SAVE_INDEX"] = 37; ["TYPE"] =  4; ["VXP"] =     0; ["LP"] =  0; ["REP"] =  500; ["FACTION"] = 85; ["TIER"] = 3; ["MIN_LVL"] =  "1"; ["NAME"] = { ["EN"] = "Orc-slayer of Cardolan"; }; ["LORE"] = { ["EN"] = "Defeat many Orcs in Cardolan."; }; ["SUMMARY"] = { ["EN"] = "Defeat 60 Orcs in Cardolan"; }; };</v>
      </c>
      <c r="S40">
        <f t="shared" si="4"/>
        <v>39</v>
      </c>
      <c r="T40" t="str">
        <f t="shared" si="5"/>
        <v>[39] = {</v>
      </c>
      <c r="U40" t="str">
        <f t="shared" si="6"/>
        <v xml:space="preserve">["ID"] = 1879450939; </v>
      </c>
      <c r="V40" t="str">
        <f t="shared" si="7"/>
        <v xml:space="preserve">["ID"] = 1879450939; </v>
      </c>
      <c r="W40" t="str">
        <f t="shared" si="8"/>
        <v/>
      </c>
      <c r="X40" s="1" t="str">
        <f t="shared" si="9"/>
        <v xml:space="preserve">["SAVE_INDEX"] = 37; </v>
      </c>
      <c r="Y40">
        <f>VLOOKUP(D40,Type!A$2:B$14,2,FALSE)</f>
        <v>4</v>
      </c>
      <c r="Z40" t="str">
        <f t="shared" si="10"/>
        <v xml:space="preserve">["TYPE"] =  4; </v>
      </c>
      <c r="AA40" t="str">
        <f t="shared" si="11"/>
        <v>0</v>
      </c>
      <c r="AB40" t="str">
        <f t="shared" si="12"/>
        <v xml:space="preserve">["VXP"] =     0; </v>
      </c>
      <c r="AC40" t="str">
        <f t="shared" si="13"/>
        <v>0</v>
      </c>
      <c r="AD40" t="str">
        <f t="shared" si="14"/>
        <v xml:space="preserve">["LP"] =  0; </v>
      </c>
      <c r="AE40" t="str">
        <f t="shared" si="15"/>
        <v>500</v>
      </c>
      <c r="AF40" t="str">
        <f t="shared" si="16"/>
        <v xml:space="preserve">["REP"] =  500; </v>
      </c>
      <c r="AG40">
        <f>IF(LEN(I40)&gt;0,VLOOKUP(I40,Faction!A$2:B$84,2,FALSE),1)</f>
        <v>85</v>
      </c>
      <c r="AH40" t="str">
        <f t="shared" si="17"/>
        <v xml:space="preserve">["FACTION"] = 85; </v>
      </c>
      <c r="AI40" t="str">
        <f t="shared" si="18"/>
        <v xml:space="preserve">["TIER"] = 3; </v>
      </c>
      <c r="AJ40" t="str">
        <f t="shared" si="19"/>
        <v xml:space="preserve">["MIN_LVL"] =  "1"; </v>
      </c>
      <c r="AK40" t="str">
        <f t="shared" si="20"/>
        <v/>
      </c>
      <c r="AL40" t="str">
        <f t="shared" si="21"/>
        <v xml:space="preserve">["NAME"] = { ["EN"] = "Orc-slayer of Cardolan"; }; </v>
      </c>
      <c r="AM40" t="str">
        <f t="shared" si="22"/>
        <v xml:space="preserve">["LORE"] = { ["EN"] = "Defeat many Orcs in Cardolan."; }; </v>
      </c>
      <c r="AN40" t="str">
        <f t="shared" si="23"/>
        <v xml:space="preserve">["SUMMARY"] = { ["EN"] = "Defeat 60 Orcs in Cardolan"; }; </v>
      </c>
      <c r="AO40" t="str">
        <f t="shared" si="24"/>
        <v/>
      </c>
      <c r="AP40" t="str">
        <f t="shared" si="25"/>
        <v>};</v>
      </c>
    </row>
    <row r="41" spans="1:42" x14ac:dyDescent="0.25">
      <c r="A41">
        <v>1879450915</v>
      </c>
      <c r="B41">
        <v>38</v>
      </c>
      <c r="C41" t="s">
        <v>1461</v>
      </c>
      <c r="D41" t="s">
        <v>33</v>
      </c>
      <c r="E41">
        <v>2000</v>
      </c>
      <c r="F41" t="s">
        <v>1461</v>
      </c>
      <c r="H41">
        <v>900</v>
      </c>
      <c r="I41" t="s">
        <v>1571</v>
      </c>
      <c r="J41" t="s">
        <v>1463</v>
      </c>
      <c r="K41" t="s">
        <v>1462</v>
      </c>
      <c r="L41">
        <v>0</v>
      </c>
      <c r="M41">
        <v>1</v>
      </c>
      <c r="Q41" t="str">
        <f t="shared" si="2"/>
        <v>[40] = {["ID"] = 1879450915; }; -- Trophy-hunter of Cardolan</v>
      </c>
      <c r="R41" s="1" t="str">
        <f t="shared" si="3"/>
        <v>[40] = {["ID"] = 1879450915; ["SAVE_INDEX"] = 38; ["TYPE"] =  4; ["VXP"] =  2000; ["LP"] =  0; ["REP"] =  900; ["FACTION"] = 85; ["TIER"] = 0; ["MIN_LVL"] =  "1"; ["NAME"] = { ["EN"] = "Trophy-hunter of Cardolan"; }; ["LORE"] = { ["EN"] = "Defeat elusive foes and claim trophies in Cardolan."; }; ["SUMMARY"] = { ["EN"] = "Defeat 9 elusive foes and claim trophies in Cardolan."; }; ["TITLE"] = { ["EN"] = "Trophy-hunter of Cardolan"; }; };</v>
      </c>
      <c r="S41">
        <f t="shared" si="4"/>
        <v>40</v>
      </c>
      <c r="T41" t="str">
        <f t="shared" si="5"/>
        <v>[40] = {</v>
      </c>
      <c r="U41" t="str">
        <f t="shared" si="6"/>
        <v xml:space="preserve">["ID"] = 1879450915; </v>
      </c>
      <c r="V41" t="str">
        <f t="shared" si="7"/>
        <v xml:space="preserve">["ID"] = 1879450915; </v>
      </c>
      <c r="W41" t="str">
        <f t="shared" si="8"/>
        <v/>
      </c>
      <c r="X41" s="1" t="str">
        <f t="shared" si="9"/>
        <v xml:space="preserve">["SAVE_INDEX"] = 38; </v>
      </c>
      <c r="Y41">
        <f>VLOOKUP(D41,Type!A$2:B$14,2,FALSE)</f>
        <v>4</v>
      </c>
      <c r="Z41" t="str">
        <f t="shared" si="10"/>
        <v xml:space="preserve">["TYPE"] =  4; </v>
      </c>
      <c r="AA41" t="str">
        <f t="shared" si="11"/>
        <v>2000</v>
      </c>
      <c r="AB41" t="str">
        <f t="shared" si="12"/>
        <v xml:space="preserve">["VXP"] =  2000; </v>
      </c>
      <c r="AC41" t="str">
        <f t="shared" si="13"/>
        <v>0</v>
      </c>
      <c r="AD41" t="str">
        <f t="shared" si="14"/>
        <v xml:space="preserve">["LP"] =  0; </v>
      </c>
      <c r="AE41" t="str">
        <f t="shared" si="15"/>
        <v>900</v>
      </c>
      <c r="AF41" t="str">
        <f t="shared" si="16"/>
        <v xml:space="preserve">["REP"] =  900; </v>
      </c>
      <c r="AG41">
        <f>IF(LEN(I41)&gt;0,VLOOKUP(I41,Faction!A$2:B$84,2,FALSE),1)</f>
        <v>85</v>
      </c>
      <c r="AH41" t="str">
        <f t="shared" si="17"/>
        <v xml:space="preserve">["FACTION"] = 85; </v>
      </c>
      <c r="AI41" t="str">
        <f t="shared" si="18"/>
        <v xml:space="preserve">["TIER"] = 0; </v>
      </c>
      <c r="AJ41" t="str">
        <f t="shared" si="19"/>
        <v xml:space="preserve">["MIN_LVL"] =  "1"; </v>
      </c>
      <c r="AK41" t="str">
        <f t="shared" si="20"/>
        <v/>
      </c>
      <c r="AL41" t="str">
        <f t="shared" si="21"/>
        <v xml:space="preserve">["NAME"] = { ["EN"] = "Trophy-hunter of Cardolan"; }; </v>
      </c>
      <c r="AM41" t="str">
        <f t="shared" si="22"/>
        <v xml:space="preserve">["LORE"] = { ["EN"] = "Defeat elusive foes and claim trophies in Cardolan."; }; </v>
      </c>
      <c r="AN41" t="str">
        <f t="shared" si="23"/>
        <v xml:space="preserve">["SUMMARY"] = { ["EN"] = "Defeat 9 elusive foes and claim trophies in Cardolan."; }; </v>
      </c>
      <c r="AO41" t="str">
        <f t="shared" si="24"/>
        <v xml:space="preserve">["TITLE"] = { ["EN"] = "Trophy-hunter of Cardolan"; }; </v>
      </c>
      <c r="AP41" t="str">
        <f t="shared" si="25"/>
        <v>};</v>
      </c>
    </row>
    <row r="42" spans="1:42" x14ac:dyDescent="0.25">
      <c r="C42" s="2" t="s">
        <v>1464</v>
      </c>
      <c r="D42" s="2" t="s">
        <v>1185</v>
      </c>
      <c r="O42">
        <v>256</v>
      </c>
      <c r="Q42" t="str">
        <f t="shared" si="2"/>
        <v>[41] = {["CAT_ID"] = 256; }; -- Delvings</v>
      </c>
      <c r="R42" s="1" t="str">
        <f t="shared" si="3"/>
        <v>[41] = {                                          ["TYPE"] = 14; ["VXP"] =     0; ["LP"] =  0; ["REP"] =    0; ["FACTION"] =  1; ["TIER"] = 0;                     ["NAME"] = { ["EN"] = "Delvings"; }; };</v>
      </c>
      <c r="S42">
        <f t="shared" si="4"/>
        <v>41</v>
      </c>
      <c r="T42" t="str">
        <f t="shared" si="5"/>
        <v>[41] = {</v>
      </c>
      <c r="U42" t="str">
        <f t="shared" si="6"/>
        <v xml:space="preserve">                     </v>
      </c>
      <c r="V42" t="str">
        <f t="shared" si="7"/>
        <v/>
      </c>
      <c r="W42" t="str">
        <f t="shared" si="8"/>
        <v xml:space="preserve">["CAT_ID"] = 256; </v>
      </c>
      <c r="X42" s="1" t="str">
        <f t="shared" si="9"/>
        <v xml:space="preserve">                     </v>
      </c>
      <c r="Y42">
        <f>VLOOKUP(D42,Type!A$2:B$14,2,FALSE)</f>
        <v>14</v>
      </c>
      <c r="Z42" t="str">
        <f t="shared" si="10"/>
        <v xml:space="preserve">["TYPE"] = 14; </v>
      </c>
      <c r="AA42" t="str">
        <f t="shared" si="11"/>
        <v>0</v>
      </c>
      <c r="AB42" t="str">
        <f t="shared" si="12"/>
        <v xml:space="preserve">["VXP"] =     0; </v>
      </c>
      <c r="AC42" t="str">
        <f t="shared" si="13"/>
        <v>0</v>
      </c>
      <c r="AD42" t="str">
        <f t="shared" si="14"/>
        <v xml:space="preserve">["LP"] =  0; </v>
      </c>
      <c r="AE42" t="str">
        <f t="shared" si="15"/>
        <v>0</v>
      </c>
      <c r="AF42" t="str">
        <f t="shared" si="16"/>
        <v xml:space="preserve">["REP"] =    0; </v>
      </c>
      <c r="AG42">
        <f>IF(LEN(I42)&gt;0,VLOOKUP(I42,Faction!A$2:B$84,2,FALSE),1)</f>
        <v>1</v>
      </c>
      <c r="AH42" t="str">
        <f t="shared" si="17"/>
        <v xml:space="preserve">["FACTION"] =  1; </v>
      </c>
      <c r="AI42" t="str">
        <f t="shared" si="18"/>
        <v xml:space="preserve">["TIER"] = 0; </v>
      </c>
      <c r="AJ42" t="str">
        <f t="shared" si="19"/>
        <v xml:space="preserve">                    </v>
      </c>
      <c r="AK42" t="str">
        <f t="shared" si="20"/>
        <v/>
      </c>
      <c r="AL42" t="str">
        <f t="shared" si="21"/>
        <v xml:space="preserve">["NAME"] = { ["EN"] = "Delvings"; }; </v>
      </c>
      <c r="AM42" t="str">
        <f t="shared" si="22"/>
        <v/>
      </c>
      <c r="AN42" t="str">
        <f t="shared" si="23"/>
        <v/>
      </c>
      <c r="AO42" t="str">
        <f t="shared" si="24"/>
        <v/>
      </c>
      <c r="AP42" t="str">
        <f t="shared" si="25"/>
        <v>};</v>
      </c>
    </row>
    <row r="43" spans="1:42" x14ac:dyDescent="0.25">
      <c r="C43" s="2" t="s">
        <v>1603</v>
      </c>
      <c r="D43" s="2" t="s">
        <v>1185</v>
      </c>
      <c r="L43">
        <v>1</v>
      </c>
      <c r="O43">
        <v>287</v>
      </c>
      <c r="Q43" t="str">
        <f t="shared" si="2"/>
        <v>[42] = {["CAT_ID"] = 287; }; -- 1/2 Person Delvings</v>
      </c>
      <c r="R43" s="1" t="str">
        <f t="shared" si="3"/>
        <v>[42] = {                                          ["TYPE"] = 14; ["VXP"] =     0; ["LP"] =  0; ["REP"] =    0; ["FACTION"] =  1; ["TIER"] = 1;                     ["NAME"] = { ["EN"] = "1/2 Person Delvings"; }; };</v>
      </c>
      <c r="S43">
        <f t="shared" si="4"/>
        <v>42</v>
      </c>
      <c r="T43" t="str">
        <f t="shared" si="5"/>
        <v>[42] = {</v>
      </c>
      <c r="U43" t="str">
        <f t="shared" si="6"/>
        <v xml:space="preserve">                     </v>
      </c>
      <c r="V43" t="str">
        <f t="shared" si="7"/>
        <v/>
      </c>
      <c r="W43" t="str">
        <f t="shared" si="8"/>
        <v xml:space="preserve">["CAT_ID"] = 287; </v>
      </c>
      <c r="X43" s="1" t="str">
        <f t="shared" si="9"/>
        <v xml:space="preserve">                     </v>
      </c>
      <c r="Y43">
        <f>VLOOKUP(D43,Type!A$2:B$14,2,FALSE)</f>
        <v>14</v>
      </c>
      <c r="Z43" t="str">
        <f t="shared" si="10"/>
        <v xml:space="preserve">["TYPE"] = 14; </v>
      </c>
      <c r="AA43" t="str">
        <f t="shared" si="11"/>
        <v>0</v>
      </c>
      <c r="AB43" t="str">
        <f t="shared" si="12"/>
        <v xml:space="preserve">["VXP"] =     0; </v>
      </c>
      <c r="AC43" t="str">
        <f t="shared" si="13"/>
        <v>0</v>
      </c>
      <c r="AD43" t="str">
        <f t="shared" si="14"/>
        <v xml:space="preserve">["LP"] =  0; </v>
      </c>
      <c r="AE43" t="str">
        <f t="shared" si="15"/>
        <v>0</v>
      </c>
      <c r="AF43" t="str">
        <f t="shared" si="16"/>
        <v xml:space="preserve">["REP"] =    0; </v>
      </c>
      <c r="AG43">
        <f>IF(LEN(I43)&gt;0,VLOOKUP(I43,Faction!A$2:B$84,2,FALSE),1)</f>
        <v>1</v>
      </c>
      <c r="AH43" t="str">
        <f t="shared" si="17"/>
        <v xml:space="preserve">["FACTION"] =  1; </v>
      </c>
      <c r="AI43" t="str">
        <f t="shared" si="18"/>
        <v xml:space="preserve">["TIER"] = 1; </v>
      </c>
      <c r="AJ43" t="str">
        <f t="shared" si="19"/>
        <v xml:space="preserve">                    </v>
      </c>
      <c r="AK43" t="str">
        <f t="shared" si="20"/>
        <v/>
      </c>
      <c r="AL43" t="str">
        <f t="shared" si="21"/>
        <v xml:space="preserve">["NAME"] = { ["EN"] = "1/2 Person Delvings"; }; </v>
      </c>
      <c r="AM43" t="str">
        <f t="shared" si="22"/>
        <v/>
      </c>
      <c r="AN43" t="str">
        <f t="shared" si="23"/>
        <v/>
      </c>
      <c r="AO43" t="str">
        <f t="shared" si="24"/>
        <v/>
      </c>
      <c r="AP43" t="str">
        <f t="shared" si="25"/>
        <v>};</v>
      </c>
    </row>
    <row r="44" spans="1:42" x14ac:dyDescent="0.25">
      <c r="C44" s="2" t="s">
        <v>1620</v>
      </c>
      <c r="D44" s="2" t="s">
        <v>1185</v>
      </c>
      <c r="L44">
        <v>1</v>
      </c>
      <c r="O44">
        <v>293</v>
      </c>
      <c r="Q44" t="str">
        <f t="shared" si="2"/>
        <v>[43] = {["CAT_ID"] = 293; }; -- Complete each tier 1 time</v>
      </c>
      <c r="R44" s="1" t="str">
        <f t="shared" si="3"/>
        <v>[43] = {                                          ["TYPE"] = 14; ["VXP"] =     0; ["LP"] =  0; ["REP"] =    0; ["FACTION"] =  1; ["TIER"] = 1;                     ["NAME"] = { ["EN"] = "Complete each tier 1 time"; }; };</v>
      </c>
      <c r="S44">
        <f t="shared" si="4"/>
        <v>43</v>
      </c>
      <c r="T44" t="str">
        <f t="shared" si="5"/>
        <v>[43] = {</v>
      </c>
      <c r="U44" t="str">
        <f t="shared" si="6"/>
        <v xml:space="preserve">                     </v>
      </c>
      <c r="V44" t="str">
        <f t="shared" si="7"/>
        <v/>
      </c>
      <c r="W44" t="str">
        <f t="shared" si="8"/>
        <v xml:space="preserve">["CAT_ID"] = 293; </v>
      </c>
      <c r="X44" s="1" t="str">
        <f t="shared" si="9"/>
        <v xml:space="preserve">                     </v>
      </c>
      <c r="Y44">
        <f>VLOOKUP(D44,Type!A$2:B$14,2,FALSE)</f>
        <v>14</v>
      </c>
      <c r="Z44" t="str">
        <f t="shared" si="10"/>
        <v xml:space="preserve">["TYPE"] = 14; </v>
      </c>
      <c r="AA44" t="str">
        <f t="shared" si="11"/>
        <v>0</v>
      </c>
      <c r="AB44" t="str">
        <f t="shared" si="12"/>
        <v xml:space="preserve">["VXP"] =     0; </v>
      </c>
      <c r="AC44" t="str">
        <f t="shared" si="13"/>
        <v>0</v>
      </c>
      <c r="AD44" t="str">
        <f t="shared" si="14"/>
        <v xml:space="preserve">["LP"] =  0; </v>
      </c>
      <c r="AE44" t="str">
        <f t="shared" si="15"/>
        <v>0</v>
      </c>
      <c r="AF44" t="str">
        <f t="shared" si="16"/>
        <v xml:space="preserve">["REP"] =    0; </v>
      </c>
      <c r="AG44">
        <f>IF(LEN(I44)&gt;0,VLOOKUP(I44,Faction!A$2:B$84,2,FALSE),1)</f>
        <v>1</v>
      </c>
      <c r="AH44" t="str">
        <f t="shared" si="17"/>
        <v xml:space="preserve">["FACTION"] =  1; </v>
      </c>
      <c r="AI44" t="str">
        <f t="shared" si="18"/>
        <v xml:space="preserve">["TIER"] = 1; </v>
      </c>
      <c r="AJ44" t="str">
        <f t="shared" si="19"/>
        <v xml:space="preserve">                    </v>
      </c>
      <c r="AK44" t="str">
        <f t="shared" si="20"/>
        <v/>
      </c>
      <c r="AL44" t="str">
        <f t="shared" si="21"/>
        <v xml:space="preserve">["NAME"] = { ["EN"] = "Complete each tier 1 time"; }; </v>
      </c>
      <c r="AM44" t="str">
        <f t="shared" si="22"/>
        <v/>
      </c>
      <c r="AN44" t="str">
        <f t="shared" si="23"/>
        <v/>
      </c>
      <c r="AO44" t="str">
        <f t="shared" si="24"/>
        <v/>
      </c>
      <c r="AP44" t="str">
        <f t="shared" si="25"/>
        <v>};</v>
      </c>
    </row>
    <row r="45" spans="1:42" x14ac:dyDescent="0.25">
      <c r="A45">
        <v>1879453480</v>
      </c>
      <c r="B45">
        <v>39</v>
      </c>
      <c r="C45" t="s">
        <v>1466</v>
      </c>
      <c r="D45" t="s">
        <v>70</v>
      </c>
      <c r="E45">
        <v>2000</v>
      </c>
      <c r="F45" t="s">
        <v>1467</v>
      </c>
      <c r="J45" t="s">
        <v>1469</v>
      </c>
      <c r="K45" t="s">
        <v>1468</v>
      </c>
      <c r="L45">
        <v>1</v>
      </c>
      <c r="M45">
        <v>50</v>
      </c>
      <c r="Q45" t="str">
        <f t="shared" si="2"/>
        <v>[44] = {["ID"] = 1879453480; }; -- Delvings: Delver of the Deep</v>
      </c>
      <c r="R45" s="1" t="str">
        <f t="shared" si="3"/>
        <v>[44] = {["ID"] = 1879453480; ["SAVE_INDEX"] = 39; ["TYPE"] =  7; ["VXP"] =  2000; ["LP"] =  0; ["REP"] =    0; ["FACTION"] =  1; ["TIER"] = 1; ["MIN_LVL"] = "50"; ["NAME"] = { ["EN"] = "Delvings: Delver of the Deep"; }; ["LORE"] = { ["EN"] = "You have been down to the deepest delvings, fought the darkest shadow, and come back triumphant."; }; ["SUMMARY"] = { ["EN"] = "Complete every delving tier once"; }; ["TITLE"] = { ["EN"] = "Light's Hope"; }; };</v>
      </c>
      <c r="S45">
        <f t="shared" si="4"/>
        <v>44</v>
      </c>
      <c r="T45" t="str">
        <f t="shared" si="5"/>
        <v>[44] = {</v>
      </c>
      <c r="U45" t="str">
        <f t="shared" si="6"/>
        <v xml:space="preserve">["ID"] = 1879453480; </v>
      </c>
      <c r="V45" t="str">
        <f t="shared" si="7"/>
        <v xml:space="preserve">["ID"] = 1879453480; </v>
      </c>
      <c r="W45" t="str">
        <f t="shared" si="8"/>
        <v/>
      </c>
      <c r="X45" s="1" t="str">
        <f t="shared" si="9"/>
        <v xml:space="preserve">["SAVE_INDEX"] = 39; </v>
      </c>
      <c r="Y45">
        <f>VLOOKUP(D45,Type!A$2:B$14,2,FALSE)</f>
        <v>7</v>
      </c>
      <c r="Z45" t="str">
        <f t="shared" si="10"/>
        <v xml:space="preserve">["TYPE"] =  7; </v>
      </c>
      <c r="AA45" t="str">
        <f t="shared" si="11"/>
        <v>2000</v>
      </c>
      <c r="AB45" t="str">
        <f t="shared" si="12"/>
        <v xml:space="preserve">["VXP"] =  2000; </v>
      </c>
      <c r="AC45" t="str">
        <f t="shared" si="13"/>
        <v>0</v>
      </c>
      <c r="AD45" t="str">
        <f t="shared" si="14"/>
        <v xml:space="preserve">["LP"] =  0; </v>
      </c>
      <c r="AE45" t="str">
        <f t="shared" si="15"/>
        <v>0</v>
      </c>
      <c r="AF45" t="str">
        <f t="shared" si="16"/>
        <v xml:space="preserve">["REP"] =    0; </v>
      </c>
      <c r="AG45">
        <f>IF(LEN(I45)&gt;0,VLOOKUP(I45,Faction!A$2:B$84,2,FALSE),1)</f>
        <v>1</v>
      </c>
      <c r="AH45" t="str">
        <f t="shared" si="17"/>
        <v xml:space="preserve">["FACTION"] =  1; </v>
      </c>
      <c r="AI45" t="str">
        <f t="shared" si="18"/>
        <v xml:space="preserve">["TIER"] = 1; </v>
      </c>
      <c r="AJ45" t="str">
        <f t="shared" si="19"/>
        <v xml:space="preserve">["MIN_LVL"] = "50"; </v>
      </c>
      <c r="AK45" t="str">
        <f t="shared" si="20"/>
        <v/>
      </c>
      <c r="AL45" t="str">
        <f t="shared" si="21"/>
        <v xml:space="preserve">["NAME"] = { ["EN"] = "Delvings: Delver of the Deep"; }; </v>
      </c>
      <c r="AM45" t="str">
        <f t="shared" si="22"/>
        <v xml:space="preserve">["LORE"] = { ["EN"] = "You have been down to the deepest delvings, fought the darkest shadow, and come back triumphant."; }; </v>
      </c>
      <c r="AN45" t="str">
        <f t="shared" si="23"/>
        <v xml:space="preserve">["SUMMARY"] = { ["EN"] = "Complete every delving tier once"; }; </v>
      </c>
      <c r="AO45" t="str">
        <f t="shared" si="24"/>
        <v xml:space="preserve">["TITLE"] = { ["EN"] = "Light's Hope"; }; </v>
      </c>
      <c r="AP45" t="str">
        <f t="shared" si="25"/>
        <v>};</v>
      </c>
    </row>
    <row r="46" spans="1:42" x14ac:dyDescent="0.25">
      <c r="A46">
        <v>1879453265</v>
      </c>
      <c r="B46">
        <v>40</v>
      </c>
      <c r="C46" t="s">
        <v>1470</v>
      </c>
      <c r="D46" t="s">
        <v>70</v>
      </c>
      <c r="J46" t="s">
        <v>1472</v>
      </c>
      <c r="K46" t="s">
        <v>1471</v>
      </c>
      <c r="L46">
        <v>2</v>
      </c>
      <c r="M46">
        <v>50</v>
      </c>
      <c r="Q46" t="str">
        <f t="shared" si="2"/>
        <v>[45] = {["ID"] = 1879453265; }; -- Delvings: The Adventure Begins</v>
      </c>
      <c r="R46" s="1" t="str">
        <f t="shared" si="3"/>
        <v>[45] = {["ID"] = 1879453265; ["SAVE_INDEX"] = 40; ["TYPE"] =  7; ["VXP"] =     0; ["LP"] =  0; ["REP"] =    0; ["FACTION"] =  1; ["TIER"] = 2; ["MIN_LVL"] = "50"; ["NAME"] = { ["EN"] = "Delvings: The Adventure Begins"; }; ["LORE"] = { ["EN"] = "You have fought the forces of evil and triumphed in the lesser dark."; }; ["SUMMARY"] = { ["EN"] = "Complete a Tier 1 Delving"; }; };</v>
      </c>
      <c r="S46">
        <f t="shared" si="4"/>
        <v>45</v>
      </c>
      <c r="T46" t="str">
        <f t="shared" si="5"/>
        <v>[45] = {</v>
      </c>
      <c r="U46" t="str">
        <f t="shared" si="6"/>
        <v xml:space="preserve">["ID"] = 1879453265; </v>
      </c>
      <c r="V46" t="str">
        <f t="shared" si="7"/>
        <v xml:space="preserve">["ID"] = 1879453265; </v>
      </c>
      <c r="W46" t="str">
        <f t="shared" si="8"/>
        <v/>
      </c>
      <c r="X46" s="1" t="str">
        <f t="shared" si="9"/>
        <v xml:space="preserve">["SAVE_INDEX"] = 40; </v>
      </c>
      <c r="Y46">
        <f>VLOOKUP(D46,Type!A$2:B$14,2,FALSE)</f>
        <v>7</v>
      </c>
      <c r="Z46" t="str">
        <f t="shared" si="10"/>
        <v xml:space="preserve">["TYPE"] =  7; </v>
      </c>
      <c r="AA46" t="str">
        <f t="shared" si="11"/>
        <v>0</v>
      </c>
      <c r="AB46" t="str">
        <f t="shared" si="12"/>
        <v xml:space="preserve">["VXP"] =     0; </v>
      </c>
      <c r="AC46" t="str">
        <f t="shared" si="13"/>
        <v>0</v>
      </c>
      <c r="AD46" t="str">
        <f t="shared" si="14"/>
        <v xml:space="preserve">["LP"] =  0; </v>
      </c>
      <c r="AE46" t="str">
        <f t="shared" si="15"/>
        <v>0</v>
      </c>
      <c r="AF46" t="str">
        <f t="shared" si="16"/>
        <v xml:space="preserve">["REP"] =    0; </v>
      </c>
      <c r="AG46">
        <f>IF(LEN(I46)&gt;0,VLOOKUP(I46,Faction!A$2:B$84,2,FALSE),1)</f>
        <v>1</v>
      </c>
      <c r="AH46" t="str">
        <f t="shared" si="17"/>
        <v xml:space="preserve">["FACTION"] =  1; </v>
      </c>
      <c r="AI46" t="str">
        <f t="shared" si="18"/>
        <v xml:space="preserve">["TIER"] = 2; </v>
      </c>
      <c r="AJ46" t="str">
        <f t="shared" si="19"/>
        <v xml:space="preserve">["MIN_LVL"] = "50"; </v>
      </c>
      <c r="AK46" t="str">
        <f t="shared" si="20"/>
        <v/>
      </c>
      <c r="AL46" t="str">
        <f t="shared" si="21"/>
        <v xml:space="preserve">["NAME"] = { ["EN"] = "Delvings: The Adventure Begins"; }; </v>
      </c>
      <c r="AM46" t="str">
        <f t="shared" si="22"/>
        <v xml:space="preserve">["LORE"] = { ["EN"] = "You have fought the forces of evil and triumphed in the lesser dark."; }; </v>
      </c>
      <c r="AN46" t="str">
        <f t="shared" si="23"/>
        <v xml:space="preserve">["SUMMARY"] = { ["EN"] = "Complete a Tier 1 Delving"; }; </v>
      </c>
      <c r="AO46" t="str">
        <f t="shared" si="24"/>
        <v/>
      </c>
      <c r="AP46" t="str">
        <f t="shared" si="25"/>
        <v>};</v>
      </c>
    </row>
    <row r="47" spans="1:42" x14ac:dyDescent="0.25">
      <c r="A47">
        <v>1879453261</v>
      </c>
      <c r="B47">
        <v>41</v>
      </c>
      <c r="C47" t="s">
        <v>1473</v>
      </c>
      <c r="D47" t="s">
        <v>17</v>
      </c>
      <c r="E47">
        <v>50</v>
      </c>
      <c r="J47" t="s">
        <v>1474</v>
      </c>
      <c r="K47" t="s">
        <v>1471</v>
      </c>
      <c r="L47">
        <v>2</v>
      </c>
      <c r="M47">
        <v>50</v>
      </c>
      <c r="Q47" t="str">
        <f t="shared" si="2"/>
        <v>[46] = {["ID"] = 1879453261; }; -- Delvings: A Dim Light</v>
      </c>
      <c r="R47" s="1" t="str">
        <f t="shared" si="3"/>
        <v>[46] = {["ID"] = 1879453261; ["SAVE_INDEX"] = 41; ["TYPE"] =  3; ["VXP"] =    50; ["LP"] =  0; ["REP"] =    0; ["FACTION"] =  1; ["TIER"] = 2; ["MIN_LVL"] = "50"; ["NAME"] = { ["EN"] = "Delvings: A Dim Light"; }; ["LORE"] = { ["EN"] = "You have fought the forces of evil and triumphed in the lesser dark."; }; ["SUMMARY"] = { ["EN"] = "Complete a Tier 2 Delving"; }; };</v>
      </c>
      <c r="S47">
        <f t="shared" si="4"/>
        <v>46</v>
      </c>
      <c r="T47" t="str">
        <f t="shared" si="5"/>
        <v>[46] = {</v>
      </c>
      <c r="U47" t="str">
        <f t="shared" si="6"/>
        <v xml:space="preserve">["ID"] = 1879453261; </v>
      </c>
      <c r="V47" t="str">
        <f t="shared" si="7"/>
        <v xml:space="preserve">["ID"] = 1879453261; </v>
      </c>
      <c r="W47" t="str">
        <f t="shared" si="8"/>
        <v/>
      </c>
      <c r="X47" s="1" t="str">
        <f t="shared" si="9"/>
        <v xml:space="preserve">["SAVE_INDEX"] = 41; </v>
      </c>
      <c r="Y47">
        <f>VLOOKUP(D47,Type!A$2:B$14,2,FALSE)</f>
        <v>3</v>
      </c>
      <c r="Z47" t="str">
        <f t="shared" si="10"/>
        <v xml:space="preserve">["TYPE"] =  3; </v>
      </c>
      <c r="AA47" t="str">
        <f t="shared" si="11"/>
        <v>50</v>
      </c>
      <c r="AB47" t="str">
        <f t="shared" si="12"/>
        <v xml:space="preserve">["VXP"] =    50; </v>
      </c>
      <c r="AC47" t="str">
        <f t="shared" si="13"/>
        <v>0</v>
      </c>
      <c r="AD47" t="str">
        <f t="shared" si="14"/>
        <v xml:space="preserve">["LP"] =  0; </v>
      </c>
      <c r="AE47" t="str">
        <f t="shared" si="15"/>
        <v>0</v>
      </c>
      <c r="AF47" t="str">
        <f t="shared" si="16"/>
        <v xml:space="preserve">["REP"] =    0; </v>
      </c>
      <c r="AG47">
        <f>IF(LEN(I47)&gt;0,VLOOKUP(I47,Faction!A$2:B$84,2,FALSE),1)</f>
        <v>1</v>
      </c>
      <c r="AH47" t="str">
        <f t="shared" si="17"/>
        <v xml:space="preserve">["FACTION"] =  1; </v>
      </c>
      <c r="AI47" t="str">
        <f t="shared" si="18"/>
        <v xml:space="preserve">["TIER"] = 2; </v>
      </c>
      <c r="AJ47" t="str">
        <f t="shared" si="19"/>
        <v xml:space="preserve">["MIN_LVL"] = "50"; </v>
      </c>
      <c r="AK47" t="str">
        <f t="shared" si="20"/>
        <v/>
      </c>
      <c r="AL47" t="str">
        <f t="shared" si="21"/>
        <v xml:space="preserve">["NAME"] = { ["EN"] = "Delvings: A Dim Light"; }; </v>
      </c>
      <c r="AM47" t="str">
        <f t="shared" si="22"/>
        <v xml:space="preserve">["LORE"] = { ["EN"] = "You have fought the forces of evil and triumphed in the lesser dark."; }; </v>
      </c>
      <c r="AN47" t="str">
        <f t="shared" si="23"/>
        <v xml:space="preserve">["SUMMARY"] = { ["EN"] = "Complete a Tier 2 Delving"; }; </v>
      </c>
      <c r="AO47" t="str">
        <f t="shared" si="24"/>
        <v/>
      </c>
      <c r="AP47" t="str">
        <f t="shared" si="25"/>
        <v>};</v>
      </c>
    </row>
    <row r="48" spans="1:42" x14ac:dyDescent="0.25">
      <c r="A48">
        <v>1879453258</v>
      </c>
      <c r="B48">
        <v>42</v>
      </c>
      <c r="C48" t="s">
        <v>1475</v>
      </c>
      <c r="D48" t="s">
        <v>70</v>
      </c>
      <c r="E48">
        <v>150</v>
      </c>
      <c r="J48" t="s">
        <v>1476</v>
      </c>
      <c r="K48" t="s">
        <v>1471</v>
      </c>
      <c r="L48">
        <v>2</v>
      </c>
      <c r="M48">
        <v>50</v>
      </c>
      <c r="Q48" t="str">
        <f t="shared" si="2"/>
        <v>[47] = {["ID"] = 1879453258; }; -- Delvings: Shadows Unfurl</v>
      </c>
      <c r="R48" s="1" t="str">
        <f t="shared" si="3"/>
        <v>[47] = {["ID"] = 1879453258; ["SAVE_INDEX"] = 42; ["TYPE"] =  7; ["VXP"] =   150; ["LP"] =  0; ["REP"] =    0; ["FACTION"] =  1; ["TIER"] = 2; ["MIN_LVL"] = "50"; ["NAME"] = { ["EN"] = "Delvings: Shadows Unfurl"; }; ["LORE"] = { ["EN"] = "You have fought the forces of evil and triumphed in the lesser dark."; }; ["SUMMARY"] = { ["EN"] = "Complete a Tier 3 Delving"; }; };</v>
      </c>
      <c r="S48">
        <f t="shared" si="4"/>
        <v>47</v>
      </c>
      <c r="T48" t="str">
        <f t="shared" si="5"/>
        <v>[47] = {</v>
      </c>
      <c r="U48" t="str">
        <f t="shared" si="6"/>
        <v xml:space="preserve">["ID"] = 1879453258; </v>
      </c>
      <c r="V48" t="str">
        <f t="shared" si="7"/>
        <v xml:space="preserve">["ID"] = 1879453258; </v>
      </c>
      <c r="W48" t="str">
        <f t="shared" si="8"/>
        <v/>
      </c>
      <c r="X48" s="1" t="str">
        <f t="shared" si="9"/>
        <v xml:space="preserve">["SAVE_INDEX"] = 42; </v>
      </c>
      <c r="Y48">
        <f>VLOOKUP(D48,Type!A$2:B$14,2,FALSE)</f>
        <v>7</v>
      </c>
      <c r="Z48" t="str">
        <f t="shared" si="10"/>
        <v xml:space="preserve">["TYPE"] =  7; </v>
      </c>
      <c r="AA48" t="str">
        <f t="shared" si="11"/>
        <v>150</v>
      </c>
      <c r="AB48" t="str">
        <f t="shared" si="12"/>
        <v xml:space="preserve">["VXP"] =   150; </v>
      </c>
      <c r="AC48" t="str">
        <f t="shared" si="13"/>
        <v>0</v>
      </c>
      <c r="AD48" t="str">
        <f t="shared" si="14"/>
        <v xml:space="preserve">["LP"] =  0; </v>
      </c>
      <c r="AE48" t="str">
        <f t="shared" si="15"/>
        <v>0</v>
      </c>
      <c r="AF48" t="str">
        <f t="shared" si="16"/>
        <v xml:space="preserve">["REP"] =    0; </v>
      </c>
      <c r="AG48">
        <f>IF(LEN(I48)&gt;0,VLOOKUP(I48,Faction!A$2:B$84,2,FALSE),1)</f>
        <v>1</v>
      </c>
      <c r="AH48" t="str">
        <f t="shared" si="17"/>
        <v xml:space="preserve">["FACTION"] =  1; </v>
      </c>
      <c r="AI48" t="str">
        <f t="shared" si="18"/>
        <v xml:space="preserve">["TIER"] = 2; </v>
      </c>
      <c r="AJ48" t="str">
        <f t="shared" si="19"/>
        <v xml:space="preserve">["MIN_LVL"] = "50"; </v>
      </c>
      <c r="AK48" t="str">
        <f t="shared" si="20"/>
        <v/>
      </c>
      <c r="AL48" t="str">
        <f t="shared" si="21"/>
        <v xml:space="preserve">["NAME"] = { ["EN"] = "Delvings: Shadows Unfurl"; }; </v>
      </c>
      <c r="AM48" t="str">
        <f t="shared" si="22"/>
        <v xml:space="preserve">["LORE"] = { ["EN"] = "You have fought the forces of evil and triumphed in the lesser dark."; }; </v>
      </c>
      <c r="AN48" t="str">
        <f t="shared" si="23"/>
        <v xml:space="preserve">["SUMMARY"] = { ["EN"] = "Complete a Tier 3 Delving"; }; </v>
      </c>
      <c r="AO48" t="str">
        <f t="shared" si="24"/>
        <v/>
      </c>
      <c r="AP48" t="str">
        <f t="shared" si="25"/>
        <v>};</v>
      </c>
    </row>
    <row r="49" spans="1:42" x14ac:dyDescent="0.25">
      <c r="A49">
        <v>1879453266</v>
      </c>
      <c r="B49">
        <v>43</v>
      </c>
      <c r="C49" t="s">
        <v>1477</v>
      </c>
      <c r="D49" t="s">
        <v>70</v>
      </c>
      <c r="E49">
        <v>150</v>
      </c>
      <c r="J49" t="s">
        <v>1479</v>
      </c>
      <c r="K49" t="s">
        <v>1478</v>
      </c>
      <c r="L49">
        <v>2</v>
      </c>
      <c r="M49">
        <v>50</v>
      </c>
      <c r="Q49" t="str">
        <f t="shared" si="2"/>
        <v>[48] = {["ID"] = 1879453266; }; -- Delvings: A Deep, Dark Crevasse</v>
      </c>
      <c r="R49" s="1" t="str">
        <f t="shared" si="3"/>
        <v>[48] = {["ID"] = 1879453266; ["SAVE_INDEX"] = 43; ["TYPE"] =  7; ["VXP"] =   150; ["LP"] =  0; ["REP"] =    0; ["FACTION"] =  1; ["TIER"] = 2; ["MIN_LVL"] = "50"; ["NAME"] = { ["EN"] = "Delvings: A Deep, Dark Crevasse"; }; ["LORE"] = { ["EN"] = "You are starting to explore further in the dark, pushing the shadows back."; }; ["SUMMARY"] = { ["EN"] = "Complete a Tier 4 Delving"; }; };</v>
      </c>
      <c r="S49">
        <f t="shared" si="4"/>
        <v>48</v>
      </c>
      <c r="T49" t="str">
        <f t="shared" si="5"/>
        <v>[48] = {</v>
      </c>
      <c r="U49" t="str">
        <f t="shared" si="6"/>
        <v xml:space="preserve">["ID"] = 1879453266; </v>
      </c>
      <c r="V49" t="str">
        <f t="shared" si="7"/>
        <v xml:space="preserve">["ID"] = 1879453266; </v>
      </c>
      <c r="W49" t="str">
        <f t="shared" si="8"/>
        <v/>
      </c>
      <c r="X49" s="1" t="str">
        <f t="shared" si="9"/>
        <v xml:space="preserve">["SAVE_INDEX"] = 43; </v>
      </c>
      <c r="Y49">
        <f>VLOOKUP(D49,Type!A$2:B$14,2,FALSE)</f>
        <v>7</v>
      </c>
      <c r="Z49" t="str">
        <f t="shared" si="10"/>
        <v xml:space="preserve">["TYPE"] =  7; </v>
      </c>
      <c r="AA49" t="str">
        <f t="shared" si="11"/>
        <v>150</v>
      </c>
      <c r="AB49" t="str">
        <f t="shared" si="12"/>
        <v xml:space="preserve">["VXP"] =   150; </v>
      </c>
      <c r="AC49" t="str">
        <f t="shared" si="13"/>
        <v>0</v>
      </c>
      <c r="AD49" t="str">
        <f t="shared" si="14"/>
        <v xml:space="preserve">["LP"] =  0; </v>
      </c>
      <c r="AE49" t="str">
        <f t="shared" si="15"/>
        <v>0</v>
      </c>
      <c r="AF49" t="str">
        <f t="shared" si="16"/>
        <v xml:space="preserve">["REP"] =    0; </v>
      </c>
      <c r="AG49">
        <f>IF(LEN(I49)&gt;0,VLOOKUP(I49,Faction!A$2:B$84,2,FALSE),1)</f>
        <v>1</v>
      </c>
      <c r="AH49" t="str">
        <f t="shared" si="17"/>
        <v xml:space="preserve">["FACTION"] =  1; </v>
      </c>
      <c r="AI49" t="str">
        <f t="shared" si="18"/>
        <v xml:space="preserve">["TIER"] = 2; </v>
      </c>
      <c r="AJ49" t="str">
        <f t="shared" si="19"/>
        <v xml:space="preserve">["MIN_LVL"] = "50"; </v>
      </c>
      <c r="AK49" t="str">
        <f t="shared" si="20"/>
        <v/>
      </c>
      <c r="AL49" t="str">
        <f t="shared" si="21"/>
        <v xml:space="preserve">["NAME"] = { ["EN"] = "Delvings: A Deep, Dark Crevasse"; }; </v>
      </c>
      <c r="AM49" t="str">
        <f t="shared" si="22"/>
        <v xml:space="preserve">["LORE"] = { ["EN"] = "You are starting to explore further in the dark, pushing the shadows back."; }; </v>
      </c>
      <c r="AN49" t="str">
        <f t="shared" si="23"/>
        <v xml:space="preserve">["SUMMARY"] = { ["EN"] = "Complete a Tier 4 Delving"; }; </v>
      </c>
      <c r="AO49" t="str">
        <f t="shared" si="24"/>
        <v/>
      </c>
      <c r="AP49" t="str">
        <f t="shared" si="25"/>
        <v>};</v>
      </c>
    </row>
    <row r="50" spans="1:42" x14ac:dyDescent="0.25">
      <c r="A50">
        <v>1879453262</v>
      </c>
      <c r="B50">
        <v>44</v>
      </c>
      <c r="C50" t="s">
        <v>1480</v>
      </c>
      <c r="D50" t="s">
        <v>70</v>
      </c>
      <c r="E50">
        <v>400</v>
      </c>
      <c r="J50" t="s">
        <v>1481</v>
      </c>
      <c r="K50" t="s">
        <v>1478</v>
      </c>
      <c r="L50">
        <v>2</v>
      </c>
      <c r="M50">
        <v>50</v>
      </c>
      <c r="Q50" t="str">
        <f t="shared" si="2"/>
        <v>[49] = {["ID"] = 1879453262; }; -- Delvings: Unease in the Deep</v>
      </c>
      <c r="R50" s="1" t="str">
        <f t="shared" si="3"/>
        <v>[49] = {["ID"] = 1879453262; ["SAVE_INDEX"] = 44; ["TYPE"] =  7; ["VXP"] =   400; ["LP"] =  0; ["REP"] =    0; ["FACTION"] =  1; ["TIER"] = 2; ["MIN_LVL"] = "50"; ["NAME"] = { ["EN"] = "Delvings: Unease in the Deep"; }; ["LORE"] = { ["EN"] = "You are starting to explore further in the dark, pushing the shadows back."; }; ["SUMMARY"] = { ["EN"] = "Complete a Tier 5 Delving"; }; };</v>
      </c>
      <c r="S50">
        <f t="shared" si="4"/>
        <v>49</v>
      </c>
      <c r="T50" t="str">
        <f t="shared" si="5"/>
        <v>[49] = {</v>
      </c>
      <c r="U50" t="str">
        <f t="shared" si="6"/>
        <v xml:space="preserve">["ID"] = 1879453262; </v>
      </c>
      <c r="V50" t="str">
        <f t="shared" si="7"/>
        <v xml:space="preserve">["ID"] = 1879453262; </v>
      </c>
      <c r="W50" t="str">
        <f t="shared" si="8"/>
        <v/>
      </c>
      <c r="X50" s="1" t="str">
        <f t="shared" si="9"/>
        <v xml:space="preserve">["SAVE_INDEX"] = 44; </v>
      </c>
      <c r="Y50">
        <f>VLOOKUP(D50,Type!A$2:B$14,2,FALSE)</f>
        <v>7</v>
      </c>
      <c r="Z50" t="str">
        <f t="shared" si="10"/>
        <v xml:space="preserve">["TYPE"] =  7; </v>
      </c>
      <c r="AA50" t="str">
        <f t="shared" si="11"/>
        <v>400</v>
      </c>
      <c r="AB50" t="str">
        <f t="shared" si="12"/>
        <v xml:space="preserve">["VXP"] =   400; </v>
      </c>
      <c r="AC50" t="str">
        <f t="shared" si="13"/>
        <v>0</v>
      </c>
      <c r="AD50" t="str">
        <f t="shared" si="14"/>
        <v xml:space="preserve">["LP"] =  0; </v>
      </c>
      <c r="AE50" t="str">
        <f t="shared" si="15"/>
        <v>0</v>
      </c>
      <c r="AF50" t="str">
        <f t="shared" si="16"/>
        <v xml:space="preserve">["REP"] =    0; </v>
      </c>
      <c r="AG50">
        <f>IF(LEN(I50)&gt;0,VLOOKUP(I50,Faction!A$2:B$84,2,FALSE),1)</f>
        <v>1</v>
      </c>
      <c r="AH50" t="str">
        <f t="shared" si="17"/>
        <v xml:space="preserve">["FACTION"] =  1; </v>
      </c>
      <c r="AI50" t="str">
        <f t="shared" si="18"/>
        <v xml:space="preserve">["TIER"] = 2; </v>
      </c>
      <c r="AJ50" t="str">
        <f t="shared" si="19"/>
        <v xml:space="preserve">["MIN_LVL"] = "50"; </v>
      </c>
      <c r="AK50" t="str">
        <f t="shared" si="20"/>
        <v/>
      </c>
      <c r="AL50" t="str">
        <f t="shared" si="21"/>
        <v xml:space="preserve">["NAME"] = { ["EN"] = "Delvings: Unease in the Deep"; }; </v>
      </c>
      <c r="AM50" t="str">
        <f t="shared" si="22"/>
        <v xml:space="preserve">["LORE"] = { ["EN"] = "You are starting to explore further in the dark, pushing the shadows back."; }; </v>
      </c>
      <c r="AN50" t="str">
        <f t="shared" si="23"/>
        <v xml:space="preserve">["SUMMARY"] = { ["EN"] = "Complete a Tier 5 Delving"; }; </v>
      </c>
      <c r="AO50" t="str">
        <f t="shared" si="24"/>
        <v/>
      </c>
      <c r="AP50" t="str">
        <f t="shared" si="25"/>
        <v>};</v>
      </c>
    </row>
    <row r="51" spans="1:42" x14ac:dyDescent="0.25">
      <c r="A51">
        <v>1879453260</v>
      </c>
      <c r="B51">
        <v>45</v>
      </c>
      <c r="C51" t="s">
        <v>1482</v>
      </c>
      <c r="D51" t="s">
        <v>70</v>
      </c>
      <c r="E51">
        <v>400</v>
      </c>
      <c r="J51" t="s">
        <v>1484</v>
      </c>
      <c r="K51" t="s">
        <v>1483</v>
      </c>
      <c r="L51">
        <v>2</v>
      </c>
      <c r="M51">
        <v>50</v>
      </c>
      <c r="Q51" t="str">
        <f t="shared" si="2"/>
        <v>[50] = {["ID"] = 1879453260; }; -- Delvings: Dark Secrets</v>
      </c>
      <c r="R51" s="1" t="str">
        <f t="shared" si="3"/>
        <v>[50] = {["ID"] = 1879453260; ["SAVE_INDEX"] = 45; ["TYPE"] =  7; ["VXP"] =   400; ["LP"] =  0; ["REP"] =    0; ["FACTION"] =  1; ["TIER"] = 2; ["MIN_LVL"] = "50"; ["NAME"] = { ["EN"] = "Delvings: Dark Secrets"; }; ["LORE"] = { ["EN"] = "You are exploring further in the dark, pushing the shadows back."; }; ["SUMMARY"] = { ["EN"] = "Complete a Tier 6 Delving"; }; };</v>
      </c>
      <c r="S51">
        <f t="shared" si="4"/>
        <v>50</v>
      </c>
      <c r="T51" t="str">
        <f t="shared" si="5"/>
        <v>[50] = {</v>
      </c>
      <c r="U51" t="str">
        <f t="shared" si="6"/>
        <v xml:space="preserve">["ID"] = 1879453260; </v>
      </c>
      <c r="V51" t="str">
        <f t="shared" si="7"/>
        <v xml:space="preserve">["ID"] = 1879453260; </v>
      </c>
      <c r="W51" t="str">
        <f t="shared" si="8"/>
        <v/>
      </c>
      <c r="X51" s="1" t="str">
        <f t="shared" si="9"/>
        <v xml:space="preserve">["SAVE_INDEX"] = 45; </v>
      </c>
      <c r="Y51">
        <f>VLOOKUP(D51,Type!A$2:B$14,2,FALSE)</f>
        <v>7</v>
      </c>
      <c r="Z51" t="str">
        <f t="shared" si="10"/>
        <v xml:space="preserve">["TYPE"] =  7; </v>
      </c>
      <c r="AA51" t="str">
        <f t="shared" si="11"/>
        <v>400</v>
      </c>
      <c r="AB51" t="str">
        <f t="shared" si="12"/>
        <v xml:space="preserve">["VXP"] =   400; </v>
      </c>
      <c r="AC51" t="str">
        <f t="shared" si="13"/>
        <v>0</v>
      </c>
      <c r="AD51" t="str">
        <f t="shared" si="14"/>
        <v xml:space="preserve">["LP"] =  0; </v>
      </c>
      <c r="AE51" t="str">
        <f t="shared" si="15"/>
        <v>0</v>
      </c>
      <c r="AF51" t="str">
        <f t="shared" si="16"/>
        <v xml:space="preserve">["REP"] =    0; </v>
      </c>
      <c r="AG51">
        <f>IF(LEN(I51)&gt;0,VLOOKUP(I51,Faction!A$2:B$84,2,FALSE),1)</f>
        <v>1</v>
      </c>
      <c r="AH51" t="str">
        <f t="shared" si="17"/>
        <v xml:space="preserve">["FACTION"] =  1; </v>
      </c>
      <c r="AI51" t="str">
        <f t="shared" si="18"/>
        <v xml:space="preserve">["TIER"] = 2; </v>
      </c>
      <c r="AJ51" t="str">
        <f t="shared" si="19"/>
        <v xml:space="preserve">["MIN_LVL"] = "50"; </v>
      </c>
      <c r="AK51" t="str">
        <f t="shared" si="20"/>
        <v/>
      </c>
      <c r="AL51" t="str">
        <f t="shared" si="21"/>
        <v xml:space="preserve">["NAME"] = { ["EN"] = "Delvings: Dark Secrets"; }; </v>
      </c>
      <c r="AM51" t="str">
        <f t="shared" si="22"/>
        <v xml:space="preserve">["LORE"] = { ["EN"] = "You are exploring further in the dark, pushing the shadows back."; }; </v>
      </c>
      <c r="AN51" t="str">
        <f t="shared" si="23"/>
        <v xml:space="preserve">["SUMMARY"] = { ["EN"] = "Complete a Tier 6 Delving"; }; </v>
      </c>
      <c r="AO51" t="str">
        <f t="shared" si="24"/>
        <v/>
      </c>
      <c r="AP51" t="str">
        <f t="shared" si="25"/>
        <v>};</v>
      </c>
    </row>
    <row r="52" spans="1:42" x14ac:dyDescent="0.25">
      <c r="A52">
        <v>1879453259</v>
      </c>
      <c r="B52">
        <v>46</v>
      </c>
      <c r="C52" t="s">
        <v>1485</v>
      </c>
      <c r="D52" t="s">
        <v>70</v>
      </c>
      <c r="E52">
        <v>400</v>
      </c>
      <c r="J52" t="s">
        <v>1486</v>
      </c>
      <c r="K52" t="s">
        <v>1487</v>
      </c>
      <c r="L52">
        <v>2</v>
      </c>
      <c r="M52">
        <v>50</v>
      </c>
      <c r="Q52" t="str">
        <f t="shared" si="2"/>
        <v>[51] = {["ID"] = 1879453259; }; -- Delvings: Night</v>
      </c>
      <c r="R52" s="1" t="str">
        <f t="shared" si="3"/>
        <v>[51] = {["ID"] = 1879453259; ["SAVE_INDEX"] = 46; ["TYPE"] =  7; ["VXP"] =   400; ["LP"] =  0; ["REP"] =    0; ["FACTION"] =  1; ["TIER"] = 2; ["MIN_LVL"] = "50"; ["NAME"] = { ["EN"] = "Delvings: Night"; }; ["LORE"] = { ["EN"] = "You have fought the forces of evil and triumphed in the greater dark."; }; ["SUMMARY"] = { ["EN"] = "Complete a Tier 7 Delving"; }; };</v>
      </c>
      <c r="S52">
        <f t="shared" si="4"/>
        <v>51</v>
      </c>
      <c r="T52" t="str">
        <f t="shared" si="5"/>
        <v>[51] = {</v>
      </c>
      <c r="U52" t="str">
        <f t="shared" si="6"/>
        <v xml:space="preserve">["ID"] = 1879453259; </v>
      </c>
      <c r="V52" t="str">
        <f t="shared" si="7"/>
        <v xml:space="preserve">["ID"] = 1879453259; </v>
      </c>
      <c r="W52" t="str">
        <f t="shared" si="8"/>
        <v/>
      </c>
      <c r="X52" s="1" t="str">
        <f t="shared" si="9"/>
        <v xml:space="preserve">["SAVE_INDEX"] = 46; </v>
      </c>
      <c r="Y52">
        <f>VLOOKUP(D52,Type!A$2:B$14,2,FALSE)</f>
        <v>7</v>
      </c>
      <c r="Z52" t="str">
        <f t="shared" si="10"/>
        <v xml:space="preserve">["TYPE"] =  7; </v>
      </c>
      <c r="AA52" t="str">
        <f t="shared" si="11"/>
        <v>400</v>
      </c>
      <c r="AB52" t="str">
        <f t="shared" si="12"/>
        <v xml:space="preserve">["VXP"] =   400; </v>
      </c>
      <c r="AC52" t="str">
        <f t="shared" si="13"/>
        <v>0</v>
      </c>
      <c r="AD52" t="str">
        <f t="shared" si="14"/>
        <v xml:space="preserve">["LP"] =  0; </v>
      </c>
      <c r="AE52" t="str">
        <f t="shared" si="15"/>
        <v>0</v>
      </c>
      <c r="AF52" t="str">
        <f t="shared" si="16"/>
        <v xml:space="preserve">["REP"] =    0; </v>
      </c>
      <c r="AG52">
        <f>IF(LEN(I52)&gt;0,VLOOKUP(I52,Faction!A$2:B$84,2,FALSE),1)</f>
        <v>1</v>
      </c>
      <c r="AH52" t="str">
        <f t="shared" si="17"/>
        <v xml:space="preserve">["FACTION"] =  1; </v>
      </c>
      <c r="AI52" t="str">
        <f t="shared" si="18"/>
        <v xml:space="preserve">["TIER"] = 2; </v>
      </c>
      <c r="AJ52" t="str">
        <f t="shared" si="19"/>
        <v xml:space="preserve">["MIN_LVL"] = "50"; </v>
      </c>
      <c r="AK52" t="str">
        <f t="shared" si="20"/>
        <v/>
      </c>
      <c r="AL52" t="str">
        <f t="shared" si="21"/>
        <v xml:space="preserve">["NAME"] = { ["EN"] = "Delvings: Night"; }; </v>
      </c>
      <c r="AM52" t="str">
        <f t="shared" si="22"/>
        <v xml:space="preserve">["LORE"] = { ["EN"] = "You have fought the forces of evil and triumphed in the greater dark."; }; </v>
      </c>
      <c r="AN52" t="str">
        <f t="shared" si="23"/>
        <v xml:space="preserve">["SUMMARY"] = { ["EN"] = "Complete a Tier 7 Delving"; }; </v>
      </c>
      <c r="AO52" t="str">
        <f t="shared" si="24"/>
        <v/>
      </c>
      <c r="AP52" t="str">
        <f t="shared" si="25"/>
        <v>};</v>
      </c>
    </row>
    <row r="53" spans="1:42" x14ac:dyDescent="0.25">
      <c r="A53">
        <v>1879453267</v>
      </c>
      <c r="B53">
        <v>47</v>
      </c>
      <c r="C53" t="s">
        <v>1488</v>
      </c>
      <c r="D53" t="s">
        <v>70</v>
      </c>
      <c r="E53">
        <v>1000</v>
      </c>
      <c r="J53" t="s">
        <v>1489</v>
      </c>
      <c r="K53" t="s">
        <v>1487</v>
      </c>
      <c r="L53">
        <v>2</v>
      </c>
      <c r="M53">
        <v>50</v>
      </c>
      <c r="Q53" t="str">
        <f t="shared" si="2"/>
        <v>[52] = {["ID"] = 1879453267; }; -- Delvings: Deep Delving Conqueror</v>
      </c>
      <c r="R53" s="1" t="str">
        <f t="shared" si="3"/>
        <v>[52] = {["ID"] = 1879453267; ["SAVE_INDEX"] = 47; ["TYPE"] =  7; ["VXP"] =  1000; ["LP"] =  0; ["REP"] =    0; ["FACTION"] =  1; ["TIER"] = 2; ["MIN_LVL"] = "50"; ["NAME"] = { ["EN"] = "Delvings: Deep Delving Conqueror"; }; ["LORE"] = { ["EN"] = "You have fought the forces of evil and triumphed in the greater dark."; }; ["SUMMARY"] = { ["EN"] = "Complete a Tier 8 Delving"; }; };</v>
      </c>
      <c r="S53">
        <f t="shared" si="4"/>
        <v>52</v>
      </c>
      <c r="T53" t="str">
        <f t="shared" si="5"/>
        <v>[52] = {</v>
      </c>
      <c r="U53" t="str">
        <f t="shared" si="6"/>
        <v xml:space="preserve">["ID"] = 1879453267; </v>
      </c>
      <c r="V53" t="str">
        <f t="shared" si="7"/>
        <v xml:space="preserve">["ID"] = 1879453267; </v>
      </c>
      <c r="W53" t="str">
        <f t="shared" si="8"/>
        <v/>
      </c>
      <c r="X53" s="1" t="str">
        <f t="shared" si="9"/>
        <v xml:space="preserve">["SAVE_INDEX"] = 47; </v>
      </c>
      <c r="Y53">
        <f>VLOOKUP(D53,Type!A$2:B$14,2,FALSE)</f>
        <v>7</v>
      </c>
      <c r="Z53" t="str">
        <f t="shared" si="10"/>
        <v xml:space="preserve">["TYPE"] =  7; </v>
      </c>
      <c r="AA53" t="str">
        <f t="shared" si="11"/>
        <v>1000</v>
      </c>
      <c r="AB53" t="str">
        <f t="shared" si="12"/>
        <v xml:space="preserve">["VXP"] =  1000; </v>
      </c>
      <c r="AC53" t="str">
        <f t="shared" si="13"/>
        <v>0</v>
      </c>
      <c r="AD53" t="str">
        <f t="shared" si="14"/>
        <v xml:space="preserve">["LP"] =  0; </v>
      </c>
      <c r="AE53" t="str">
        <f t="shared" si="15"/>
        <v>0</v>
      </c>
      <c r="AF53" t="str">
        <f t="shared" si="16"/>
        <v xml:space="preserve">["REP"] =    0; </v>
      </c>
      <c r="AG53">
        <f>IF(LEN(I53)&gt;0,VLOOKUP(I53,Faction!A$2:B$84,2,FALSE),1)</f>
        <v>1</v>
      </c>
      <c r="AH53" t="str">
        <f t="shared" si="17"/>
        <v xml:space="preserve">["FACTION"] =  1; </v>
      </c>
      <c r="AI53" t="str">
        <f t="shared" si="18"/>
        <v xml:space="preserve">["TIER"] = 2; </v>
      </c>
      <c r="AJ53" t="str">
        <f t="shared" si="19"/>
        <v xml:space="preserve">["MIN_LVL"] = "50"; </v>
      </c>
      <c r="AK53" t="str">
        <f t="shared" si="20"/>
        <v/>
      </c>
      <c r="AL53" t="str">
        <f t="shared" si="21"/>
        <v xml:space="preserve">["NAME"] = { ["EN"] = "Delvings: Deep Delving Conqueror"; }; </v>
      </c>
      <c r="AM53" t="str">
        <f t="shared" si="22"/>
        <v xml:space="preserve">["LORE"] = { ["EN"] = "You have fought the forces of evil and triumphed in the greater dark."; }; </v>
      </c>
      <c r="AN53" t="str">
        <f t="shared" si="23"/>
        <v xml:space="preserve">["SUMMARY"] = { ["EN"] = "Complete a Tier 8 Delving"; }; </v>
      </c>
      <c r="AO53" t="str">
        <f t="shared" si="24"/>
        <v/>
      </c>
      <c r="AP53" t="str">
        <f t="shared" si="25"/>
        <v>};</v>
      </c>
    </row>
    <row r="54" spans="1:42" x14ac:dyDescent="0.25">
      <c r="A54">
        <v>1879453263</v>
      </c>
      <c r="B54">
        <v>48</v>
      </c>
      <c r="C54" t="s">
        <v>1490</v>
      </c>
      <c r="D54" t="s">
        <v>70</v>
      </c>
      <c r="E54">
        <v>1000</v>
      </c>
      <c r="J54" t="s">
        <v>1491</v>
      </c>
      <c r="K54" t="s">
        <v>1492</v>
      </c>
      <c r="L54">
        <v>2</v>
      </c>
      <c r="M54">
        <v>50</v>
      </c>
      <c r="Q54" t="str">
        <f t="shared" si="2"/>
        <v>[53] = {["ID"] = 1879453263; }; -- Delvings: Deep Delving Liberator</v>
      </c>
      <c r="R54" s="1" t="str">
        <f t="shared" si="3"/>
        <v>[53] = {["ID"] = 1879453263; ["SAVE_INDEX"] = 48; ["TYPE"] =  7; ["VXP"] =  1000; ["LP"] =  0; ["REP"] =    0; ["FACTION"] =  1; ["TIER"] = 2; ["MIN_LVL"] = "50"; ["NAME"] = { ["EN"] = "Delvings: Deep Delving Liberator"; }; ["LORE"] = { ["EN"] = "You have fought the forces of evil and triumphed in the near total dark."; }; ["SUMMARY"] = { ["EN"] = "Complete a Tier 9 Delving"; }; };</v>
      </c>
      <c r="S54">
        <f t="shared" si="4"/>
        <v>53</v>
      </c>
      <c r="T54" t="str">
        <f t="shared" si="5"/>
        <v>[53] = {</v>
      </c>
      <c r="U54" t="str">
        <f t="shared" si="6"/>
        <v xml:space="preserve">["ID"] = 1879453263; </v>
      </c>
      <c r="V54" t="str">
        <f t="shared" si="7"/>
        <v xml:space="preserve">["ID"] = 1879453263; </v>
      </c>
      <c r="W54" t="str">
        <f t="shared" si="8"/>
        <v/>
      </c>
      <c r="X54" s="1" t="str">
        <f t="shared" si="9"/>
        <v xml:space="preserve">["SAVE_INDEX"] = 48; </v>
      </c>
      <c r="Y54">
        <f>VLOOKUP(D54,Type!A$2:B$14,2,FALSE)</f>
        <v>7</v>
      </c>
      <c r="Z54" t="str">
        <f t="shared" si="10"/>
        <v xml:space="preserve">["TYPE"] =  7; </v>
      </c>
      <c r="AA54" t="str">
        <f t="shared" si="11"/>
        <v>1000</v>
      </c>
      <c r="AB54" t="str">
        <f t="shared" si="12"/>
        <v xml:space="preserve">["VXP"] =  1000; </v>
      </c>
      <c r="AC54" t="str">
        <f t="shared" si="13"/>
        <v>0</v>
      </c>
      <c r="AD54" t="str">
        <f t="shared" si="14"/>
        <v xml:space="preserve">["LP"] =  0; </v>
      </c>
      <c r="AE54" t="str">
        <f t="shared" si="15"/>
        <v>0</v>
      </c>
      <c r="AF54" t="str">
        <f t="shared" si="16"/>
        <v xml:space="preserve">["REP"] =    0; </v>
      </c>
      <c r="AG54">
        <f>IF(LEN(I54)&gt;0,VLOOKUP(I54,Faction!A$2:B$84,2,FALSE),1)</f>
        <v>1</v>
      </c>
      <c r="AH54" t="str">
        <f t="shared" si="17"/>
        <v xml:space="preserve">["FACTION"] =  1; </v>
      </c>
      <c r="AI54" t="str">
        <f t="shared" si="18"/>
        <v xml:space="preserve">["TIER"] = 2; </v>
      </c>
      <c r="AJ54" t="str">
        <f t="shared" si="19"/>
        <v xml:space="preserve">["MIN_LVL"] = "50"; </v>
      </c>
      <c r="AK54" t="str">
        <f t="shared" si="20"/>
        <v/>
      </c>
      <c r="AL54" t="str">
        <f t="shared" si="21"/>
        <v xml:space="preserve">["NAME"] = { ["EN"] = "Delvings: Deep Delving Liberator"; }; </v>
      </c>
      <c r="AM54" t="str">
        <f t="shared" si="22"/>
        <v xml:space="preserve">["LORE"] = { ["EN"] = "You have fought the forces of evil and triumphed in the near total dark."; }; </v>
      </c>
      <c r="AN54" t="str">
        <f t="shared" si="23"/>
        <v xml:space="preserve">["SUMMARY"] = { ["EN"] = "Complete a Tier 9 Delving"; }; </v>
      </c>
      <c r="AO54" t="str">
        <f t="shared" si="24"/>
        <v/>
      </c>
      <c r="AP54" t="str">
        <f t="shared" si="25"/>
        <v>};</v>
      </c>
    </row>
    <row r="55" spans="1:42" x14ac:dyDescent="0.25">
      <c r="A55">
        <v>1879453264</v>
      </c>
      <c r="B55">
        <v>49</v>
      </c>
      <c r="C55" t="s">
        <v>1493</v>
      </c>
      <c r="D55" t="s">
        <v>70</v>
      </c>
      <c r="E55">
        <v>1000</v>
      </c>
      <c r="J55" t="s">
        <v>1495</v>
      </c>
      <c r="K55" t="s">
        <v>1494</v>
      </c>
      <c r="L55">
        <v>2</v>
      </c>
      <c r="M55">
        <v>50</v>
      </c>
      <c r="Q55" t="str">
        <f t="shared" si="2"/>
        <v>[54] = {["ID"] = 1879453264; }; -- Delvings: Light's Hope</v>
      </c>
      <c r="R55" s="1" t="str">
        <f t="shared" si="3"/>
        <v>[54] = {["ID"] = 1879453264; ["SAVE_INDEX"] = 49; ["TYPE"] =  7; ["VXP"] =  1000; ["LP"] =  0; ["REP"] =    0; ["FACTION"] =  1; ["TIER"] = 2; ["MIN_LVL"] = "50"; ["NAME"] = { ["EN"] = "Delvings: Light's Hope"; }; ["LORE"] = { ["EN"] = "You have fought the forces of evil and triumphed in the supreme dark."; }; ["SUMMARY"] = { ["EN"] = "Complete a Tier 10 Delving"; }; };</v>
      </c>
      <c r="S55">
        <f t="shared" si="4"/>
        <v>54</v>
      </c>
      <c r="T55" t="str">
        <f t="shared" si="5"/>
        <v>[54] = {</v>
      </c>
      <c r="U55" t="str">
        <f t="shared" si="6"/>
        <v xml:space="preserve">["ID"] = 1879453264; </v>
      </c>
      <c r="V55" t="str">
        <f t="shared" si="7"/>
        <v xml:space="preserve">["ID"] = 1879453264; </v>
      </c>
      <c r="W55" t="str">
        <f t="shared" si="8"/>
        <v/>
      </c>
      <c r="X55" s="1" t="str">
        <f t="shared" si="9"/>
        <v xml:space="preserve">["SAVE_INDEX"] = 49; </v>
      </c>
      <c r="Y55">
        <f>VLOOKUP(D55,Type!A$2:B$14,2,FALSE)</f>
        <v>7</v>
      </c>
      <c r="Z55" t="str">
        <f t="shared" si="10"/>
        <v xml:space="preserve">["TYPE"] =  7; </v>
      </c>
      <c r="AA55" t="str">
        <f t="shared" si="11"/>
        <v>1000</v>
      </c>
      <c r="AB55" t="str">
        <f t="shared" si="12"/>
        <v xml:space="preserve">["VXP"] =  1000; </v>
      </c>
      <c r="AC55" t="str">
        <f t="shared" si="13"/>
        <v>0</v>
      </c>
      <c r="AD55" t="str">
        <f t="shared" si="14"/>
        <v xml:space="preserve">["LP"] =  0; </v>
      </c>
      <c r="AE55" t="str">
        <f t="shared" si="15"/>
        <v>0</v>
      </c>
      <c r="AF55" t="str">
        <f t="shared" si="16"/>
        <v xml:space="preserve">["REP"] =    0; </v>
      </c>
      <c r="AG55">
        <f>IF(LEN(I55)&gt;0,VLOOKUP(I55,Faction!A$2:B$84,2,FALSE),1)</f>
        <v>1</v>
      </c>
      <c r="AH55" t="str">
        <f t="shared" si="17"/>
        <v xml:space="preserve">["FACTION"] =  1; </v>
      </c>
      <c r="AI55" t="str">
        <f t="shared" si="18"/>
        <v xml:space="preserve">["TIER"] = 2; </v>
      </c>
      <c r="AJ55" t="str">
        <f t="shared" si="19"/>
        <v xml:space="preserve">["MIN_LVL"] = "50"; </v>
      </c>
      <c r="AK55" t="str">
        <f t="shared" si="20"/>
        <v/>
      </c>
      <c r="AL55" t="str">
        <f t="shared" si="21"/>
        <v xml:space="preserve">["NAME"] = { ["EN"] = "Delvings: Light's Hope"; }; </v>
      </c>
      <c r="AM55" t="str">
        <f t="shared" si="22"/>
        <v xml:space="preserve">["LORE"] = { ["EN"] = "You have fought the forces of evil and triumphed in the supreme dark."; }; </v>
      </c>
      <c r="AN55" t="str">
        <f t="shared" si="23"/>
        <v xml:space="preserve">["SUMMARY"] = { ["EN"] = "Complete a Tier 10 Delving"; }; </v>
      </c>
      <c r="AO55" t="str">
        <f t="shared" si="24"/>
        <v/>
      </c>
      <c r="AP55" t="str">
        <f t="shared" si="25"/>
        <v>};</v>
      </c>
    </row>
    <row r="56" spans="1:42" x14ac:dyDescent="0.25">
      <c r="A56">
        <v>1879460103</v>
      </c>
      <c r="C56" t="s">
        <v>1594</v>
      </c>
      <c r="J56" t="s">
        <v>1596</v>
      </c>
      <c r="L56">
        <v>1</v>
      </c>
      <c r="Q56" t="str">
        <f t="shared" si="2"/>
        <v>[55] = {["ID"] = 1879460103; }; -- Delvings: A Flash of Light</v>
      </c>
      <c r="R56" s="1" t="e">
        <f t="shared" si="3"/>
        <v>#N/A</v>
      </c>
      <c r="S56">
        <f t="shared" si="4"/>
        <v>55</v>
      </c>
      <c r="T56" t="str">
        <f t="shared" si="5"/>
        <v>[55] = {</v>
      </c>
      <c r="U56" t="str">
        <f t="shared" si="6"/>
        <v xml:space="preserve">["ID"] = 1879460103; </v>
      </c>
      <c r="V56" t="str">
        <f t="shared" si="7"/>
        <v xml:space="preserve">["ID"] = 1879460103; </v>
      </c>
      <c r="W56" t="str">
        <f t="shared" si="8"/>
        <v/>
      </c>
      <c r="X56" s="1" t="str">
        <f t="shared" si="9"/>
        <v xml:space="preserve">                     </v>
      </c>
      <c r="Y56" t="e">
        <f>VLOOKUP(D56,Type!A$2:B$14,2,FALSE)</f>
        <v>#N/A</v>
      </c>
      <c r="Z56" t="e">
        <f t="shared" si="10"/>
        <v>#N/A</v>
      </c>
      <c r="AA56" t="str">
        <f t="shared" si="11"/>
        <v>0</v>
      </c>
      <c r="AB56" t="str">
        <f t="shared" si="12"/>
        <v xml:space="preserve">["VXP"] =     0; </v>
      </c>
      <c r="AC56" t="str">
        <f t="shared" si="13"/>
        <v>0</v>
      </c>
      <c r="AD56" t="str">
        <f t="shared" si="14"/>
        <v xml:space="preserve">["LP"] =  0; </v>
      </c>
      <c r="AE56" t="str">
        <f t="shared" si="15"/>
        <v>0</v>
      </c>
      <c r="AF56" t="str">
        <f t="shared" si="16"/>
        <v xml:space="preserve">["REP"] =    0; </v>
      </c>
      <c r="AG56">
        <f>IF(LEN(I56)&gt;0,VLOOKUP(I56,Faction!A$2:B$84,2,FALSE),1)</f>
        <v>1</v>
      </c>
      <c r="AH56" t="str">
        <f t="shared" si="17"/>
        <v xml:space="preserve">["FACTION"] =  1; </v>
      </c>
      <c r="AI56" t="str">
        <f t="shared" si="18"/>
        <v xml:space="preserve">["TIER"] = 1; </v>
      </c>
      <c r="AJ56" t="str">
        <f t="shared" si="19"/>
        <v xml:space="preserve">                    </v>
      </c>
      <c r="AK56" t="str">
        <f t="shared" si="20"/>
        <v/>
      </c>
      <c r="AL56" t="str">
        <f t="shared" si="21"/>
        <v xml:space="preserve">["NAME"] = { ["EN"] = "Delvings: A Flash of Light"; }; </v>
      </c>
      <c r="AM56" t="str">
        <f t="shared" si="22"/>
        <v/>
      </c>
      <c r="AN56" t="str">
        <f t="shared" si="23"/>
        <v xml:space="preserve">["SUMMARY"] = { ["EN"] = "Complete a Tier 11 Delving"; }; </v>
      </c>
      <c r="AO56" t="str">
        <f t="shared" si="24"/>
        <v/>
      </c>
      <c r="AP56" t="str">
        <f t="shared" si="25"/>
        <v>};</v>
      </c>
    </row>
    <row r="57" spans="1:42" x14ac:dyDescent="0.25">
      <c r="A57">
        <v>1879460105</v>
      </c>
      <c r="C57" t="s">
        <v>1595</v>
      </c>
      <c r="J57" t="s">
        <v>1597</v>
      </c>
      <c r="L57">
        <v>1</v>
      </c>
      <c r="Q57" t="str">
        <f t="shared" si="2"/>
        <v>[56] = {["ID"] = 1879460105; }; -- Delvings: Bane of Twilight</v>
      </c>
      <c r="R57" s="1" t="e">
        <f t="shared" si="3"/>
        <v>#N/A</v>
      </c>
      <c r="S57">
        <f t="shared" si="4"/>
        <v>56</v>
      </c>
      <c r="T57" t="str">
        <f t="shared" si="5"/>
        <v>[56] = {</v>
      </c>
      <c r="U57" t="str">
        <f t="shared" si="6"/>
        <v xml:space="preserve">["ID"] = 1879460105; </v>
      </c>
      <c r="V57" t="str">
        <f t="shared" si="7"/>
        <v xml:space="preserve">["ID"] = 1879460105; </v>
      </c>
      <c r="W57" t="str">
        <f t="shared" si="8"/>
        <v/>
      </c>
      <c r="X57" s="1" t="str">
        <f t="shared" si="9"/>
        <v xml:space="preserve">                     </v>
      </c>
      <c r="Y57" t="e">
        <f>VLOOKUP(D57,Type!A$2:B$14,2,FALSE)</f>
        <v>#N/A</v>
      </c>
      <c r="Z57" t="e">
        <f t="shared" si="10"/>
        <v>#N/A</v>
      </c>
      <c r="AA57" t="str">
        <f t="shared" si="11"/>
        <v>0</v>
      </c>
      <c r="AB57" t="str">
        <f t="shared" si="12"/>
        <v xml:space="preserve">["VXP"] =     0; </v>
      </c>
      <c r="AC57" t="str">
        <f t="shared" si="13"/>
        <v>0</v>
      </c>
      <c r="AD57" t="str">
        <f t="shared" si="14"/>
        <v xml:space="preserve">["LP"] =  0; </v>
      </c>
      <c r="AE57" t="str">
        <f t="shared" si="15"/>
        <v>0</v>
      </c>
      <c r="AF57" t="str">
        <f t="shared" si="16"/>
        <v xml:space="preserve">["REP"] =    0; </v>
      </c>
      <c r="AG57">
        <f>IF(LEN(I57)&gt;0,VLOOKUP(I57,Faction!A$2:B$84,2,FALSE),1)</f>
        <v>1</v>
      </c>
      <c r="AH57" t="str">
        <f t="shared" si="17"/>
        <v xml:space="preserve">["FACTION"] =  1; </v>
      </c>
      <c r="AI57" t="str">
        <f t="shared" si="18"/>
        <v xml:space="preserve">["TIER"] = 1; </v>
      </c>
      <c r="AJ57" t="str">
        <f t="shared" si="19"/>
        <v xml:space="preserve">                    </v>
      </c>
      <c r="AK57" t="str">
        <f t="shared" si="20"/>
        <v/>
      </c>
      <c r="AL57" t="str">
        <f t="shared" si="21"/>
        <v xml:space="preserve">["NAME"] = { ["EN"] = "Delvings: Bane of Twilight"; }; </v>
      </c>
      <c r="AM57" t="str">
        <f t="shared" si="22"/>
        <v/>
      </c>
      <c r="AN57" t="str">
        <f t="shared" si="23"/>
        <v xml:space="preserve">["SUMMARY"] = { ["EN"] = "Complete a Tier 12 Delving"; }; </v>
      </c>
      <c r="AO57" t="str">
        <f t="shared" si="24"/>
        <v/>
      </c>
      <c r="AP57" t="str">
        <f t="shared" si="25"/>
        <v>};</v>
      </c>
    </row>
    <row r="58" spans="1:42" x14ac:dyDescent="0.25">
      <c r="C58" s="2" t="s">
        <v>1621</v>
      </c>
      <c r="D58" s="2" t="s">
        <v>1185</v>
      </c>
      <c r="L58">
        <v>1</v>
      </c>
      <c r="O58">
        <v>294</v>
      </c>
      <c r="Q58" t="str">
        <f t="shared" si="2"/>
        <v>[57] = {["CAT_ID"] = 294; }; -- Complete each tier 10 times</v>
      </c>
      <c r="R58" s="1" t="str">
        <f t="shared" si="3"/>
        <v>[57] = {                                          ["TYPE"] = 14; ["VXP"] =     0; ["LP"] =  0; ["REP"] =    0; ["FACTION"] =  1; ["TIER"] = 1;                     ["NAME"] = { ["EN"] = "Complete each tier 10 times"; }; };</v>
      </c>
      <c r="S58">
        <f t="shared" si="4"/>
        <v>57</v>
      </c>
      <c r="T58" t="str">
        <f t="shared" si="5"/>
        <v>[57] = {</v>
      </c>
      <c r="U58" t="str">
        <f t="shared" si="6"/>
        <v xml:space="preserve">                     </v>
      </c>
      <c r="V58" t="str">
        <f t="shared" si="7"/>
        <v/>
      </c>
      <c r="W58" t="str">
        <f t="shared" si="8"/>
        <v xml:space="preserve">["CAT_ID"] = 294; </v>
      </c>
      <c r="X58" s="1" t="str">
        <f t="shared" si="9"/>
        <v xml:space="preserve">                     </v>
      </c>
      <c r="Y58">
        <f>VLOOKUP(D58,Type!A$2:B$14,2,FALSE)</f>
        <v>14</v>
      </c>
      <c r="Z58" t="str">
        <f t="shared" si="10"/>
        <v xml:space="preserve">["TYPE"] = 14; </v>
      </c>
      <c r="AA58" t="str">
        <f t="shared" si="11"/>
        <v>0</v>
      </c>
      <c r="AB58" t="str">
        <f t="shared" si="12"/>
        <v xml:space="preserve">["VXP"] =     0; </v>
      </c>
      <c r="AC58" t="str">
        <f t="shared" si="13"/>
        <v>0</v>
      </c>
      <c r="AD58" t="str">
        <f t="shared" si="14"/>
        <v xml:space="preserve">["LP"] =  0; </v>
      </c>
      <c r="AE58" t="str">
        <f t="shared" si="15"/>
        <v>0</v>
      </c>
      <c r="AF58" t="str">
        <f t="shared" si="16"/>
        <v xml:space="preserve">["REP"] =    0; </v>
      </c>
      <c r="AG58">
        <f>IF(LEN(I58)&gt;0,VLOOKUP(I58,Faction!A$2:B$84,2,FALSE),1)</f>
        <v>1</v>
      </c>
      <c r="AH58" t="str">
        <f t="shared" si="17"/>
        <v xml:space="preserve">["FACTION"] =  1; </v>
      </c>
      <c r="AI58" t="str">
        <f t="shared" si="18"/>
        <v xml:space="preserve">["TIER"] = 1; </v>
      </c>
      <c r="AJ58" t="str">
        <f t="shared" si="19"/>
        <v xml:space="preserve">                    </v>
      </c>
      <c r="AK58" t="str">
        <f t="shared" si="20"/>
        <v/>
      </c>
      <c r="AL58" t="str">
        <f t="shared" si="21"/>
        <v xml:space="preserve">["NAME"] = { ["EN"] = "Complete each tier 10 times"; }; </v>
      </c>
      <c r="AM58" t="str">
        <f t="shared" si="22"/>
        <v/>
      </c>
      <c r="AN58" t="str">
        <f t="shared" si="23"/>
        <v/>
      </c>
      <c r="AO58" t="str">
        <f t="shared" si="24"/>
        <v/>
      </c>
      <c r="AP58" t="str">
        <f t="shared" si="25"/>
        <v>};</v>
      </c>
    </row>
    <row r="59" spans="1:42" x14ac:dyDescent="0.25">
      <c r="A59">
        <v>1879453477</v>
      </c>
      <c r="B59">
        <v>50</v>
      </c>
      <c r="C59" t="s">
        <v>1496</v>
      </c>
      <c r="D59" t="s">
        <v>70</v>
      </c>
      <c r="E59">
        <v>3000</v>
      </c>
      <c r="F59" t="s">
        <v>1497</v>
      </c>
      <c r="G59">
        <v>10</v>
      </c>
      <c r="J59" t="s">
        <v>1499</v>
      </c>
      <c r="K59" t="s">
        <v>1498</v>
      </c>
      <c r="L59">
        <v>1</v>
      </c>
      <c r="M59">
        <v>50</v>
      </c>
      <c r="Q59" t="str">
        <f t="shared" si="2"/>
        <v>[58] = {["ID"] = 1879453477; }; -- Delvings: Deeper Delver</v>
      </c>
      <c r="R59" s="1" t="str">
        <f t="shared" si="3"/>
        <v>[58] = {["ID"] = 1879453477; ["SAVE_INDEX"] = 50; ["TYPE"] =  7; ["VXP"] =  3000; ["LP"] = 10; ["REP"] =    0; ["FACTION"] =  1; ["TIER"] = 1; ["MIN_LVL"] = "50"; ["NAME"] = { ["EN"] = "Delvings: Deeper Delver"; }; ["LORE"] = { ["EN"] = "You have been down to the deepest delvings, fought the darkest shadow countless times and come back triumphant."; }; ["SUMMARY"] = { ["EN"] = "Complete every delving tier 10 times"; }; ["TITLE"] = { ["EN"] = "Deeper Delver"; }; };</v>
      </c>
      <c r="S59">
        <f t="shared" si="4"/>
        <v>58</v>
      </c>
      <c r="T59" t="str">
        <f t="shared" si="5"/>
        <v>[58] = {</v>
      </c>
      <c r="U59" t="str">
        <f t="shared" si="6"/>
        <v xml:space="preserve">["ID"] = 1879453477; </v>
      </c>
      <c r="V59" t="str">
        <f t="shared" si="7"/>
        <v xml:space="preserve">["ID"] = 1879453477; </v>
      </c>
      <c r="W59" t="str">
        <f t="shared" si="8"/>
        <v/>
      </c>
      <c r="X59" s="1" t="str">
        <f t="shared" si="9"/>
        <v xml:space="preserve">["SAVE_INDEX"] = 50; </v>
      </c>
      <c r="Y59">
        <f>VLOOKUP(D59,Type!A$2:B$14,2,FALSE)</f>
        <v>7</v>
      </c>
      <c r="Z59" t="str">
        <f t="shared" si="10"/>
        <v xml:space="preserve">["TYPE"] =  7; </v>
      </c>
      <c r="AA59" t="str">
        <f t="shared" si="11"/>
        <v>3000</v>
      </c>
      <c r="AB59" t="str">
        <f t="shared" si="12"/>
        <v xml:space="preserve">["VXP"] =  3000; </v>
      </c>
      <c r="AC59" t="str">
        <f t="shared" si="13"/>
        <v>10</v>
      </c>
      <c r="AD59" t="str">
        <f t="shared" si="14"/>
        <v xml:space="preserve">["LP"] = 10; </v>
      </c>
      <c r="AE59" t="str">
        <f t="shared" si="15"/>
        <v>0</v>
      </c>
      <c r="AF59" t="str">
        <f t="shared" si="16"/>
        <v xml:space="preserve">["REP"] =    0; </v>
      </c>
      <c r="AG59">
        <f>IF(LEN(I59)&gt;0,VLOOKUP(I59,Faction!A$2:B$84,2,FALSE),1)</f>
        <v>1</v>
      </c>
      <c r="AH59" t="str">
        <f t="shared" si="17"/>
        <v xml:space="preserve">["FACTION"] =  1; </v>
      </c>
      <c r="AI59" t="str">
        <f t="shared" si="18"/>
        <v xml:space="preserve">["TIER"] = 1; </v>
      </c>
      <c r="AJ59" t="str">
        <f t="shared" si="19"/>
        <v xml:space="preserve">["MIN_LVL"] = "50"; </v>
      </c>
      <c r="AK59" t="str">
        <f t="shared" si="20"/>
        <v/>
      </c>
      <c r="AL59" t="str">
        <f t="shared" si="21"/>
        <v xml:space="preserve">["NAME"] = { ["EN"] = "Delvings: Deeper Delver"; }; </v>
      </c>
      <c r="AM59" t="str">
        <f t="shared" si="22"/>
        <v xml:space="preserve">["LORE"] = { ["EN"] = "You have been down to the deepest delvings, fought the darkest shadow countless times and come back triumphant."; }; </v>
      </c>
      <c r="AN59" t="str">
        <f t="shared" si="23"/>
        <v xml:space="preserve">["SUMMARY"] = { ["EN"] = "Complete every delving tier 10 times"; }; </v>
      </c>
      <c r="AO59" t="str">
        <f t="shared" si="24"/>
        <v xml:space="preserve">["TITLE"] = { ["EN"] = "Deeper Delver"; }; </v>
      </c>
      <c r="AP59" t="str">
        <f t="shared" si="25"/>
        <v>};</v>
      </c>
    </row>
    <row r="60" spans="1:42" x14ac:dyDescent="0.25">
      <c r="A60">
        <v>1879453430</v>
      </c>
      <c r="B60">
        <v>51</v>
      </c>
      <c r="C60" t="s">
        <v>1500</v>
      </c>
      <c r="D60" t="s">
        <v>70</v>
      </c>
      <c r="E60">
        <v>400</v>
      </c>
      <c r="J60" t="s">
        <v>1502</v>
      </c>
      <c r="K60" t="s">
        <v>1501</v>
      </c>
      <c r="L60">
        <v>2</v>
      </c>
      <c r="M60">
        <v>50</v>
      </c>
      <c r="Q60" t="str">
        <f t="shared" si="2"/>
        <v>[59] = {["ID"] = 1879453430; }; -- Delvings: The Road Goes Ever Onward</v>
      </c>
      <c r="R60" s="1" t="str">
        <f t="shared" si="3"/>
        <v>[59] = {["ID"] = 1879453430; ["SAVE_INDEX"] = 51; ["TYPE"] =  7; ["VXP"] =   400; ["LP"] =  0; ["REP"] =    0; ["FACTION"] =  1; ["TIER"] = 2; ["MIN_LVL"] = "50"; ["NAME"] = { ["EN"] = "Delvings: The Road Goes Ever Onward"; }; ["LORE"] = { ["EN"] = "You have fought the forces of evil and triumphed repeatedly in the lesser dark."; }; ["SUMMARY"] = { ["EN"] = "Complete 10 Delvings on Tier 1"; }; };</v>
      </c>
      <c r="S60">
        <f t="shared" si="4"/>
        <v>59</v>
      </c>
      <c r="T60" t="str">
        <f t="shared" si="5"/>
        <v>[59] = {</v>
      </c>
      <c r="U60" t="str">
        <f t="shared" si="6"/>
        <v xml:space="preserve">["ID"] = 1879453430; </v>
      </c>
      <c r="V60" t="str">
        <f t="shared" si="7"/>
        <v xml:space="preserve">["ID"] = 1879453430; </v>
      </c>
      <c r="W60" t="str">
        <f t="shared" si="8"/>
        <v/>
      </c>
      <c r="X60" s="1" t="str">
        <f t="shared" si="9"/>
        <v xml:space="preserve">["SAVE_INDEX"] = 51; </v>
      </c>
      <c r="Y60">
        <f>VLOOKUP(D60,Type!A$2:B$14,2,FALSE)</f>
        <v>7</v>
      </c>
      <c r="Z60" t="str">
        <f t="shared" si="10"/>
        <v xml:space="preserve">["TYPE"] =  7; </v>
      </c>
      <c r="AA60" t="str">
        <f t="shared" si="11"/>
        <v>400</v>
      </c>
      <c r="AB60" t="str">
        <f t="shared" si="12"/>
        <v xml:space="preserve">["VXP"] =   400; </v>
      </c>
      <c r="AC60" t="str">
        <f t="shared" si="13"/>
        <v>0</v>
      </c>
      <c r="AD60" t="str">
        <f t="shared" si="14"/>
        <v xml:space="preserve">["LP"] =  0; </v>
      </c>
      <c r="AE60" t="str">
        <f t="shared" si="15"/>
        <v>0</v>
      </c>
      <c r="AF60" t="str">
        <f t="shared" si="16"/>
        <v xml:space="preserve">["REP"] =    0; </v>
      </c>
      <c r="AG60">
        <f>IF(LEN(I60)&gt;0,VLOOKUP(I60,Faction!A$2:B$84,2,FALSE),1)</f>
        <v>1</v>
      </c>
      <c r="AH60" t="str">
        <f t="shared" si="17"/>
        <v xml:space="preserve">["FACTION"] =  1; </v>
      </c>
      <c r="AI60" t="str">
        <f t="shared" si="18"/>
        <v xml:space="preserve">["TIER"] = 2; </v>
      </c>
      <c r="AJ60" t="str">
        <f t="shared" si="19"/>
        <v xml:space="preserve">["MIN_LVL"] = "50"; </v>
      </c>
      <c r="AK60" t="str">
        <f t="shared" si="20"/>
        <v/>
      </c>
      <c r="AL60" t="str">
        <f t="shared" si="21"/>
        <v xml:space="preserve">["NAME"] = { ["EN"] = "Delvings: The Road Goes Ever Onward"; }; </v>
      </c>
      <c r="AM60" t="str">
        <f t="shared" si="22"/>
        <v xml:space="preserve">["LORE"] = { ["EN"] = "You have fought the forces of evil and triumphed repeatedly in the lesser dark."; }; </v>
      </c>
      <c r="AN60" t="str">
        <f t="shared" si="23"/>
        <v xml:space="preserve">["SUMMARY"] = { ["EN"] = "Complete 10 Delvings on Tier 1"; }; </v>
      </c>
      <c r="AO60" t="str">
        <f t="shared" si="24"/>
        <v/>
      </c>
      <c r="AP60" t="str">
        <f t="shared" si="25"/>
        <v>};</v>
      </c>
    </row>
    <row r="61" spans="1:42" x14ac:dyDescent="0.25">
      <c r="A61">
        <v>1879453431</v>
      </c>
      <c r="B61">
        <v>52</v>
      </c>
      <c r="C61" t="s">
        <v>1503</v>
      </c>
      <c r="D61" t="s">
        <v>70</v>
      </c>
      <c r="E61">
        <v>400</v>
      </c>
      <c r="J61" t="s">
        <v>1504</v>
      </c>
      <c r="K61" t="s">
        <v>1501</v>
      </c>
      <c r="L61">
        <v>2</v>
      </c>
      <c r="M61">
        <v>50</v>
      </c>
      <c r="Q61" t="str">
        <f t="shared" si="2"/>
        <v>[60] = {["ID"] = 1879453431; }; -- Delvings: A Fading Light</v>
      </c>
      <c r="R61" s="1" t="str">
        <f t="shared" si="3"/>
        <v>[60] = {["ID"] = 1879453431; ["SAVE_INDEX"] = 52; ["TYPE"] =  7; ["VXP"] =   400; ["LP"] =  0; ["REP"] =    0; ["FACTION"] =  1; ["TIER"] = 2; ["MIN_LVL"] = "50"; ["NAME"] = { ["EN"] = "Delvings: A Fading Light"; }; ["LORE"] = { ["EN"] = "You have fought the forces of evil and triumphed repeatedly in the lesser dark."; }; ["SUMMARY"] = { ["EN"] = "Complete 10 Delvings on Tier 2"; }; };</v>
      </c>
      <c r="S61">
        <f t="shared" si="4"/>
        <v>60</v>
      </c>
      <c r="T61" t="str">
        <f t="shared" si="5"/>
        <v>[60] = {</v>
      </c>
      <c r="U61" t="str">
        <f t="shared" si="6"/>
        <v xml:space="preserve">["ID"] = 1879453431; </v>
      </c>
      <c r="V61" t="str">
        <f t="shared" si="7"/>
        <v xml:space="preserve">["ID"] = 1879453431; </v>
      </c>
      <c r="W61" t="str">
        <f t="shared" si="8"/>
        <v/>
      </c>
      <c r="X61" s="1" t="str">
        <f t="shared" si="9"/>
        <v xml:space="preserve">["SAVE_INDEX"] = 52; </v>
      </c>
      <c r="Y61">
        <f>VLOOKUP(D61,Type!A$2:B$14,2,FALSE)</f>
        <v>7</v>
      </c>
      <c r="Z61" t="str">
        <f t="shared" si="10"/>
        <v xml:space="preserve">["TYPE"] =  7; </v>
      </c>
      <c r="AA61" t="str">
        <f t="shared" si="11"/>
        <v>400</v>
      </c>
      <c r="AB61" t="str">
        <f t="shared" si="12"/>
        <v xml:space="preserve">["VXP"] =   400; </v>
      </c>
      <c r="AC61" t="str">
        <f t="shared" si="13"/>
        <v>0</v>
      </c>
      <c r="AD61" t="str">
        <f t="shared" si="14"/>
        <v xml:space="preserve">["LP"] =  0; </v>
      </c>
      <c r="AE61" t="str">
        <f t="shared" si="15"/>
        <v>0</v>
      </c>
      <c r="AF61" t="str">
        <f t="shared" si="16"/>
        <v xml:space="preserve">["REP"] =    0; </v>
      </c>
      <c r="AG61">
        <f>IF(LEN(I61)&gt;0,VLOOKUP(I61,Faction!A$2:B$84,2,FALSE),1)</f>
        <v>1</v>
      </c>
      <c r="AH61" t="str">
        <f t="shared" si="17"/>
        <v xml:space="preserve">["FACTION"] =  1; </v>
      </c>
      <c r="AI61" t="str">
        <f t="shared" si="18"/>
        <v xml:space="preserve">["TIER"] = 2; </v>
      </c>
      <c r="AJ61" t="str">
        <f t="shared" si="19"/>
        <v xml:space="preserve">["MIN_LVL"] = "50"; </v>
      </c>
      <c r="AK61" t="str">
        <f t="shared" si="20"/>
        <v/>
      </c>
      <c r="AL61" t="str">
        <f t="shared" si="21"/>
        <v xml:space="preserve">["NAME"] = { ["EN"] = "Delvings: A Fading Light"; }; </v>
      </c>
      <c r="AM61" t="str">
        <f t="shared" si="22"/>
        <v xml:space="preserve">["LORE"] = { ["EN"] = "You have fought the forces of evil and triumphed repeatedly in the lesser dark."; }; </v>
      </c>
      <c r="AN61" t="str">
        <f t="shared" si="23"/>
        <v xml:space="preserve">["SUMMARY"] = { ["EN"] = "Complete 10 Delvings on Tier 2"; }; </v>
      </c>
      <c r="AO61" t="str">
        <f t="shared" si="24"/>
        <v/>
      </c>
      <c r="AP61" t="str">
        <f t="shared" si="25"/>
        <v>};</v>
      </c>
    </row>
    <row r="62" spans="1:42" x14ac:dyDescent="0.25">
      <c r="A62">
        <v>1879453433</v>
      </c>
      <c r="B62">
        <v>53</v>
      </c>
      <c r="C62" t="s">
        <v>1505</v>
      </c>
      <c r="D62" t="s">
        <v>70</v>
      </c>
      <c r="E62">
        <v>400</v>
      </c>
      <c r="J62" t="s">
        <v>1506</v>
      </c>
      <c r="K62" t="s">
        <v>1501</v>
      </c>
      <c r="L62">
        <v>2</v>
      </c>
      <c r="M62">
        <v>50</v>
      </c>
      <c r="Q62" t="str">
        <f t="shared" si="2"/>
        <v>[61] = {["ID"] = 1879453433; }; -- Delvings: Shadows Claw</v>
      </c>
      <c r="R62" s="1" t="str">
        <f t="shared" si="3"/>
        <v>[61] = {["ID"] = 1879453433; ["SAVE_INDEX"] = 53; ["TYPE"] =  7; ["VXP"] =   400; ["LP"] =  0; ["REP"] =    0; ["FACTION"] =  1; ["TIER"] = 2; ["MIN_LVL"] = "50"; ["NAME"] = { ["EN"] = "Delvings: Shadows Claw"; }; ["LORE"] = { ["EN"] = "You have fought the forces of evil and triumphed repeatedly in the lesser dark."; }; ["SUMMARY"] = { ["EN"] = "Complete 10 Delvings on Tier 3"; }; };</v>
      </c>
      <c r="S62">
        <f t="shared" si="4"/>
        <v>61</v>
      </c>
      <c r="T62" t="str">
        <f t="shared" si="5"/>
        <v>[61] = {</v>
      </c>
      <c r="U62" t="str">
        <f t="shared" si="6"/>
        <v xml:space="preserve">["ID"] = 1879453433; </v>
      </c>
      <c r="V62" t="str">
        <f t="shared" si="7"/>
        <v xml:space="preserve">["ID"] = 1879453433; </v>
      </c>
      <c r="W62" t="str">
        <f t="shared" si="8"/>
        <v/>
      </c>
      <c r="X62" s="1" t="str">
        <f t="shared" si="9"/>
        <v xml:space="preserve">["SAVE_INDEX"] = 53; </v>
      </c>
      <c r="Y62">
        <f>VLOOKUP(D62,Type!A$2:B$14,2,FALSE)</f>
        <v>7</v>
      </c>
      <c r="Z62" t="str">
        <f t="shared" si="10"/>
        <v xml:space="preserve">["TYPE"] =  7; </v>
      </c>
      <c r="AA62" t="str">
        <f t="shared" si="11"/>
        <v>400</v>
      </c>
      <c r="AB62" t="str">
        <f t="shared" si="12"/>
        <v xml:space="preserve">["VXP"] =   400; </v>
      </c>
      <c r="AC62" t="str">
        <f t="shared" si="13"/>
        <v>0</v>
      </c>
      <c r="AD62" t="str">
        <f t="shared" si="14"/>
        <v xml:space="preserve">["LP"] =  0; </v>
      </c>
      <c r="AE62" t="str">
        <f t="shared" si="15"/>
        <v>0</v>
      </c>
      <c r="AF62" t="str">
        <f t="shared" si="16"/>
        <v xml:space="preserve">["REP"] =    0; </v>
      </c>
      <c r="AG62">
        <f>IF(LEN(I62)&gt;0,VLOOKUP(I62,Faction!A$2:B$84,2,FALSE),1)</f>
        <v>1</v>
      </c>
      <c r="AH62" t="str">
        <f t="shared" si="17"/>
        <v xml:space="preserve">["FACTION"] =  1; </v>
      </c>
      <c r="AI62" t="str">
        <f t="shared" si="18"/>
        <v xml:space="preserve">["TIER"] = 2; </v>
      </c>
      <c r="AJ62" t="str">
        <f t="shared" si="19"/>
        <v xml:space="preserve">["MIN_LVL"] = "50"; </v>
      </c>
      <c r="AK62" t="str">
        <f t="shared" si="20"/>
        <v/>
      </c>
      <c r="AL62" t="str">
        <f t="shared" si="21"/>
        <v xml:space="preserve">["NAME"] = { ["EN"] = "Delvings: Shadows Claw"; }; </v>
      </c>
      <c r="AM62" t="str">
        <f t="shared" si="22"/>
        <v xml:space="preserve">["LORE"] = { ["EN"] = "You have fought the forces of evil and triumphed repeatedly in the lesser dark."; }; </v>
      </c>
      <c r="AN62" t="str">
        <f t="shared" si="23"/>
        <v xml:space="preserve">["SUMMARY"] = { ["EN"] = "Complete 10 Delvings on Tier 3"; }; </v>
      </c>
      <c r="AO62" t="str">
        <f t="shared" si="24"/>
        <v/>
      </c>
      <c r="AP62" t="str">
        <f t="shared" si="25"/>
        <v>};</v>
      </c>
    </row>
    <row r="63" spans="1:42" x14ac:dyDescent="0.25">
      <c r="A63">
        <v>1879453432</v>
      </c>
      <c r="B63">
        <v>54</v>
      </c>
      <c r="C63" t="s">
        <v>1507</v>
      </c>
      <c r="D63" t="s">
        <v>70</v>
      </c>
      <c r="E63">
        <v>400</v>
      </c>
      <c r="J63" t="s">
        <v>1508</v>
      </c>
      <c r="K63" t="s">
        <v>1478</v>
      </c>
      <c r="L63">
        <v>2</v>
      </c>
      <c r="M63">
        <v>50</v>
      </c>
      <c r="Q63" t="str">
        <f t="shared" si="2"/>
        <v>[62] = {["ID"] = 1879453432; }; -- Delvings: A Deeper, Darker Crevasse</v>
      </c>
      <c r="R63" s="1" t="str">
        <f t="shared" si="3"/>
        <v>[62] = {["ID"] = 1879453432; ["SAVE_INDEX"] = 54; ["TYPE"] =  7; ["VXP"] =   400; ["LP"] =  0; ["REP"] =    0; ["FACTION"] =  1; ["TIER"] = 2; ["MIN_LVL"] = "50"; ["NAME"] = { ["EN"] = "Delvings: A Deeper, Darker Crevasse"; }; ["LORE"] = { ["EN"] = "You are starting to explore further in the dark, pushing the shadows back."; }; ["SUMMARY"] = { ["EN"] = "Complete 10 Delvings on Tier 4"; }; };</v>
      </c>
      <c r="S63">
        <f t="shared" si="4"/>
        <v>62</v>
      </c>
      <c r="T63" t="str">
        <f t="shared" si="5"/>
        <v>[62] = {</v>
      </c>
      <c r="U63" t="str">
        <f t="shared" si="6"/>
        <v xml:space="preserve">["ID"] = 1879453432; </v>
      </c>
      <c r="V63" t="str">
        <f t="shared" si="7"/>
        <v xml:space="preserve">["ID"] = 1879453432; </v>
      </c>
      <c r="W63" t="str">
        <f t="shared" si="8"/>
        <v/>
      </c>
      <c r="X63" s="1" t="str">
        <f t="shared" si="9"/>
        <v xml:space="preserve">["SAVE_INDEX"] = 54; </v>
      </c>
      <c r="Y63">
        <f>VLOOKUP(D63,Type!A$2:B$14,2,FALSE)</f>
        <v>7</v>
      </c>
      <c r="Z63" t="str">
        <f t="shared" si="10"/>
        <v xml:space="preserve">["TYPE"] =  7; </v>
      </c>
      <c r="AA63" t="str">
        <f t="shared" si="11"/>
        <v>400</v>
      </c>
      <c r="AB63" t="str">
        <f t="shared" si="12"/>
        <v xml:space="preserve">["VXP"] =   400; </v>
      </c>
      <c r="AC63" t="str">
        <f t="shared" si="13"/>
        <v>0</v>
      </c>
      <c r="AD63" t="str">
        <f t="shared" si="14"/>
        <v xml:space="preserve">["LP"] =  0; </v>
      </c>
      <c r="AE63" t="str">
        <f t="shared" si="15"/>
        <v>0</v>
      </c>
      <c r="AF63" t="str">
        <f t="shared" si="16"/>
        <v xml:space="preserve">["REP"] =    0; </v>
      </c>
      <c r="AG63">
        <f>IF(LEN(I63)&gt;0,VLOOKUP(I63,Faction!A$2:B$84,2,FALSE),1)</f>
        <v>1</v>
      </c>
      <c r="AH63" t="str">
        <f t="shared" si="17"/>
        <v xml:space="preserve">["FACTION"] =  1; </v>
      </c>
      <c r="AI63" t="str">
        <f t="shared" si="18"/>
        <v xml:space="preserve">["TIER"] = 2; </v>
      </c>
      <c r="AJ63" t="str">
        <f t="shared" si="19"/>
        <v xml:space="preserve">["MIN_LVL"] = "50"; </v>
      </c>
      <c r="AK63" t="str">
        <f t="shared" si="20"/>
        <v/>
      </c>
      <c r="AL63" t="str">
        <f t="shared" si="21"/>
        <v xml:space="preserve">["NAME"] = { ["EN"] = "Delvings: A Deeper, Darker Crevasse"; }; </v>
      </c>
      <c r="AM63" t="str">
        <f t="shared" si="22"/>
        <v xml:space="preserve">["LORE"] = { ["EN"] = "You are starting to explore further in the dark, pushing the shadows back."; }; </v>
      </c>
      <c r="AN63" t="str">
        <f t="shared" si="23"/>
        <v xml:space="preserve">["SUMMARY"] = { ["EN"] = "Complete 10 Delvings on Tier 4"; }; </v>
      </c>
      <c r="AO63" t="str">
        <f t="shared" si="24"/>
        <v/>
      </c>
      <c r="AP63" t="str">
        <f t="shared" si="25"/>
        <v>};</v>
      </c>
    </row>
    <row r="64" spans="1:42" x14ac:dyDescent="0.25">
      <c r="A64">
        <v>1879453436</v>
      </c>
      <c r="B64">
        <v>55</v>
      </c>
      <c r="C64" t="s">
        <v>1509</v>
      </c>
      <c r="D64" t="s">
        <v>70</v>
      </c>
      <c r="E64">
        <v>400</v>
      </c>
      <c r="J64" t="s">
        <v>1510</v>
      </c>
      <c r="K64" t="s">
        <v>1478</v>
      </c>
      <c r="L64">
        <v>2</v>
      </c>
      <c r="M64">
        <v>50</v>
      </c>
      <c r="Q64" t="str">
        <f t="shared" si="2"/>
        <v>[63] = {["ID"] = 1879453436; }; -- Delvings: Fear in the Deep</v>
      </c>
      <c r="R64" s="1" t="str">
        <f t="shared" si="3"/>
        <v>[63] = {["ID"] = 1879453436; ["SAVE_INDEX"] = 55; ["TYPE"] =  7; ["VXP"] =   400; ["LP"] =  0; ["REP"] =    0; ["FACTION"] =  1; ["TIER"] = 2; ["MIN_LVL"] = "50"; ["NAME"] = { ["EN"] = "Delvings: Fear in the Deep"; }; ["LORE"] = { ["EN"] = "You are starting to explore further in the dark, pushing the shadows back."; }; ["SUMMARY"] = { ["EN"] = "Complete 10 Delvings on Tier 5"; }; };</v>
      </c>
      <c r="S64">
        <f t="shared" si="4"/>
        <v>63</v>
      </c>
      <c r="T64" t="str">
        <f t="shared" si="5"/>
        <v>[63] = {</v>
      </c>
      <c r="U64" t="str">
        <f t="shared" si="6"/>
        <v xml:space="preserve">["ID"] = 1879453436; </v>
      </c>
      <c r="V64" t="str">
        <f t="shared" si="7"/>
        <v xml:space="preserve">["ID"] = 1879453436; </v>
      </c>
      <c r="W64" t="str">
        <f t="shared" si="8"/>
        <v/>
      </c>
      <c r="X64" s="1" t="str">
        <f t="shared" si="9"/>
        <v xml:space="preserve">["SAVE_INDEX"] = 55; </v>
      </c>
      <c r="Y64">
        <f>VLOOKUP(D64,Type!A$2:B$14,2,FALSE)</f>
        <v>7</v>
      </c>
      <c r="Z64" t="str">
        <f t="shared" si="10"/>
        <v xml:space="preserve">["TYPE"] =  7; </v>
      </c>
      <c r="AA64" t="str">
        <f t="shared" si="11"/>
        <v>400</v>
      </c>
      <c r="AB64" t="str">
        <f t="shared" si="12"/>
        <v xml:space="preserve">["VXP"] =   400; </v>
      </c>
      <c r="AC64" t="str">
        <f t="shared" si="13"/>
        <v>0</v>
      </c>
      <c r="AD64" t="str">
        <f t="shared" si="14"/>
        <v xml:space="preserve">["LP"] =  0; </v>
      </c>
      <c r="AE64" t="str">
        <f t="shared" si="15"/>
        <v>0</v>
      </c>
      <c r="AF64" t="str">
        <f t="shared" si="16"/>
        <v xml:space="preserve">["REP"] =    0; </v>
      </c>
      <c r="AG64">
        <f>IF(LEN(I64)&gt;0,VLOOKUP(I64,Faction!A$2:B$84,2,FALSE),1)</f>
        <v>1</v>
      </c>
      <c r="AH64" t="str">
        <f t="shared" si="17"/>
        <v xml:space="preserve">["FACTION"] =  1; </v>
      </c>
      <c r="AI64" t="str">
        <f t="shared" si="18"/>
        <v xml:space="preserve">["TIER"] = 2; </v>
      </c>
      <c r="AJ64" t="str">
        <f t="shared" si="19"/>
        <v xml:space="preserve">["MIN_LVL"] = "50"; </v>
      </c>
      <c r="AK64" t="str">
        <f t="shared" si="20"/>
        <v/>
      </c>
      <c r="AL64" t="str">
        <f t="shared" si="21"/>
        <v xml:space="preserve">["NAME"] = { ["EN"] = "Delvings: Fear in the Deep"; }; </v>
      </c>
      <c r="AM64" t="str">
        <f t="shared" si="22"/>
        <v xml:space="preserve">["LORE"] = { ["EN"] = "You are starting to explore further in the dark, pushing the shadows back."; }; </v>
      </c>
      <c r="AN64" t="str">
        <f t="shared" si="23"/>
        <v xml:space="preserve">["SUMMARY"] = { ["EN"] = "Complete 10 Delvings on Tier 5"; }; </v>
      </c>
      <c r="AO64" t="str">
        <f t="shared" si="24"/>
        <v/>
      </c>
      <c r="AP64" t="str">
        <f t="shared" si="25"/>
        <v>};</v>
      </c>
    </row>
    <row r="65" spans="1:42" x14ac:dyDescent="0.25">
      <c r="A65">
        <v>1879453435</v>
      </c>
      <c r="B65">
        <v>56</v>
      </c>
      <c r="C65" t="s">
        <v>1511</v>
      </c>
      <c r="D65" t="s">
        <v>70</v>
      </c>
      <c r="E65">
        <v>1000</v>
      </c>
      <c r="J65" t="s">
        <v>1512</v>
      </c>
      <c r="K65" t="s">
        <v>1483</v>
      </c>
      <c r="L65">
        <v>2</v>
      </c>
      <c r="M65">
        <v>50</v>
      </c>
      <c r="Q65" t="str">
        <f t="shared" si="2"/>
        <v>[64] = {["ID"] = 1879453435; }; -- Delvings: Darker Secrets</v>
      </c>
      <c r="R65" s="1" t="str">
        <f t="shared" si="3"/>
        <v>[64] = {["ID"] = 1879453435; ["SAVE_INDEX"] = 56; ["TYPE"] =  7; ["VXP"] =  1000; ["LP"] =  0; ["REP"] =    0; ["FACTION"] =  1; ["TIER"] = 2; ["MIN_LVL"] = "50"; ["NAME"] = { ["EN"] = "Delvings: Darker Secrets"; }; ["LORE"] = { ["EN"] = "You are exploring further in the dark, pushing the shadows back."; }; ["SUMMARY"] = { ["EN"] = "Complete 10 Delvings on Tier 6"; }; };</v>
      </c>
      <c r="S65">
        <f t="shared" si="4"/>
        <v>64</v>
      </c>
      <c r="T65" t="str">
        <f t="shared" si="5"/>
        <v>[64] = {</v>
      </c>
      <c r="U65" t="str">
        <f t="shared" si="6"/>
        <v xml:space="preserve">["ID"] = 1879453435; </v>
      </c>
      <c r="V65" t="str">
        <f t="shared" si="7"/>
        <v xml:space="preserve">["ID"] = 1879453435; </v>
      </c>
      <c r="W65" t="str">
        <f t="shared" si="8"/>
        <v/>
      </c>
      <c r="X65" s="1" t="str">
        <f t="shared" si="9"/>
        <v xml:space="preserve">["SAVE_INDEX"] = 56; </v>
      </c>
      <c r="Y65">
        <f>VLOOKUP(D65,Type!A$2:B$14,2,FALSE)</f>
        <v>7</v>
      </c>
      <c r="Z65" t="str">
        <f t="shared" si="10"/>
        <v xml:space="preserve">["TYPE"] =  7; </v>
      </c>
      <c r="AA65" t="str">
        <f t="shared" si="11"/>
        <v>1000</v>
      </c>
      <c r="AB65" t="str">
        <f t="shared" si="12"/>
        <v xml:space="preserve">["VXP"] =  1000; </v>
      </c>
      <c r="AC65" t="str">
        <f t="shared" si="13"/>
        <v>0</v>
      </c>
      <c r="AD65" t="str">
        <f t="shared" si="14"/>
        <v xml:space="preserve">["LP"] =  0; </v>
      </c>
      <c r="AE65" t="str">
        <f t="shared" si="15"/>
        <v>0</v>
      </c>
      <c r="AF65" t="str">
        <f t="shared" si="16"/>
        <v xml:space="preserve">["REP"] =    0; </v>
      </c>
      <c r="AG65">
        <f>IF(LEN(I65)&gt;0,VLOOKUP(I65,Faction!A$2:B$84,2,FALSE),1)</f>
        <v>1</v>
      </c>
      <c r="AH65" t="str">
        <f t="shared" si="17"/>
        <v xml:space="preserve">["FACTION"] =  1; </v>
      </c>
      <c r="AI65" t="str">
        <f t="shared" si="18"/>
        <v xml:space="preserve">["TIER"] = 2; </v>
      </c>
      <c r="AJ65" t="str">
        <f t="shared" si="19"/>
        <v xml:space="preserve">["MIN_LVL"] = "50"; </v>
      </c>
      <c r="AK65" t="str">
        <f t="shared" si="20"/>
        <v/>
      </c>
      <c r="AL65" t="str">
        <f t="shared" si="21"/>
        <v xml:space="preserve">["NAME"] = { ["EN"] = "Delvings: Darker Secrets"; }; </v>
      </c>
      <c r="AM65" t="str">
        <f t="shared" si="22"/>
        <v xml:space="preserve">["LORE"] = { ["EN"] = "You are exploring further in the dark, pushing the shadows back."; }; </v>
      </c>
      <c r="AN65" t="str">
        <f t="shared" si="23"/>
        <v xml:space="preserve">["SUMMARY"] = { ["EN"] = "Complete 10 Delvings on Tier 6"; }; </v>
      </c>
      <c r="AO65" t="str">
        <f t="shared" si="24"/>
        <v/>
      </c>
      <c r="AP65" t="str">
        <f t="shared" si="25"/>
        <v>};</v>
      </c>
    </row>
    <row r="66" spans="1:42" x14ac:dyDescent="0.25">
      <c r="A66">
        <v>1879453439</v>
      </c>
      <c r="B66">
        <v>57</v>
      </c>
      <c r="C66" t="s">
        <v>1513</v>
      </c>
      <c r="D66" t="s">
        <v>70</v>
      </c>
      <c r="E66">
        <v>1000</v>
      </c>
      <c r="J66" t="s">
        <v>1514</v>
      </c>
      <c r="K66" t="s">
        <v>1487</v>
      </c>
      <c r="L66">
        <v>2</v>
      </c>
      <c r="M66">
        <v>50</v>
      </c>
      <c r="Q66" t="str">
        <f t="shared" si="2"/>
        <v>[65] = {["ID"] = 1879453439; }; -- Delvings: Darker Night</v>
      </c>
      <c r="R66" s="1" t="str">
        <f t="shared" si="3"/>
        <v>[65] = {["ID"] = 1879453439; ["SAVE_INDEX"] = 57; ["TYPE"] =  7; ["VXP"] =  1000; ["LP"] =  0; ["REP"] =    0; ["FACTION"] =  1; ["TIER"] = 2; ["MIN_LVL"] = "50"; ["NAME"] = { ["EN"] = "Delvings: Darker Night"; }; ["LORE"] = { ["EN"] = "You have fought the forces of evil and triumphed in the greater dark."; }; ["SUMMARY"] = { ["EN"] = "Complete 10 Delvings on Tier 7"; }; };</v>
      </c>
      <c r="S66">
        <f t="shared" si="4"/>
        <v>65</v>
      </c>
      <c r="T66" t="str">
        <f t="shared" si="5"/>
        <v>[65] = {</v>
      </c>
      <c r="U66" t="str">
        <f t="shared" si="6"/>
        <v xml:space="preserve">["ID"] = 1879453439; </v>
      </c>
      <c r="V66" t="str">
        <f t="shared" si="7"/>
        <v xml:space="preserve">["ID"] = 1879453439; </v>
      </c>
      <c r="W66" t="str">
        <f t="shared" si="8"/>
        <v/>
      </c>
      <c r="X66" s="1" t="str">
        <f t="shared" si="9"/>
        <v xml:space="preserve">["SAVE_INDEX"] = 57; </v>
      </c>
      <c r="Y66">
        <f>VLOOKUP(D66,Type!A$2:B$14,2,FALSE)</f>
        <v>7</v>
      </c>
      <c r="Z66" t="str">
        <f t="shared" si="10"/>
        <v xml:space="preserve">["TYPE"] =  7; </v>
      </c>
      <c r="AA66" t="str">
        <f t="shared" si="11"/>
        <v>1000</v>
      </c>
      <c r="AB66" t="str">
        <f t="shared" si="12"/>
        <v xml:space="preserve">["VXP"] =  1000; </v>
      </c>
      <c r="AC66" t="str">
        <f t="shared" si="13"/>
        <v>0</v>
      </c>
      <c r="AD66" t="str">
        <f t="shared" si="14"/>
        <v xml:space="preserve">["LP"] =  0; </v>
      </c>
      <c r="AE66" t="str">
        <f t="shared" si="15"/>
        <v>0</v>
      </c>
      <c r="AF66" t="str">
        <f t="shared" si="16"/>
        <v xml:space="preserve">["REP"] =    0; </v>
      </c>
      <c r="AG66">
        <f>IF(LEN(I66)&gt;0,VLOOKUP(I66,Faction!A$2:B$84,2,FALSE),1)</f>
        <v>1</v>
      </c>
      <c r="AH66" t="str">
        <f t="shared" si="17"/>
        <v xml:space="preserve">["FACTION"] =  1; </v>
      </c>
      <c r="AI66" t="str">
        <f t="shared" si="18"/>
        <v xml:space="preserve">["TIER"] = 2; </v>
      </c>
      <c r="AJ66" t="str">
        <f t="shared" si="19"/>
        <v xml:space="preserve">["MIN_LVL"] = "50"; </v>
      </c>
      <c r="AK66" t="str">
        <f t="shared" si="20"/>
        <v/>
      </c>
      <c r="AL66" t="str">
        <f t="shared" si="21"/>
        <v xml:space="preserve">["NAME"] = { ["EN"] = "Delvings: Darker Night"; }; </v>
      </c>
      <c r="AM66" t="str">
        <f t="shared" si="22"/>
        <v xml:space="preserve">["LORE"] = { ["EN"] = "You have fought the forces of evil and triumphed in the greater dark."; }; </v>
      </c>
      <c r="AN66" t="str">
        <f t="shared" si="23"/>
        <v xml:space="preserve">["SUMMARY"] = { ["EN"] = "Complete 10 Delvings on Tier 7"; }; </v>
      </c>
      <c r="AO66" t="str">
        <f t="shared" si="24"/>
        <v/>
      </c>
      <c r="AP66" t="str">
        <f t="shared" si="25"/>
        <v>};</v>
      </c>
    </row>
    <row r="67" spans="1:42" x14ac:dyDescent="0.25">
      <c r="A67">
        <v>1879453437</v>
      </c>
      <c r="B67">
        <v>58</v>
      </c>
      <c r="C67" t="s">
        <v>1515</v>
      </c>
      <c r="D67" t="s">
        <v>70</v>
      </c>
      <c r="E67">
        <v>1000</v>
      </c>
      <c r="J67" t="s">
        <v>1516</v>
      </c>
      <c r="K67" t="s">
        <v>1487</v>
      </c>
      <c r="L67">
        <v>2</v>
      </c>
      <c r="M67">
        <v>50</v>
      </c>
      <c r="Q67" t="str">
        <f t="shared" ref="Q67:Q98" si="26">CONCATENATE(T67,V67,W67,AP67," -- ",C67)</f>
        <v>[66] = {["ID"] = 1879453437; }; -- Delvings: Deeper Delving Conqueror</v>
      </c>
      <c r="R67" s="1" t="str">
        <f t="shared" ref="R67:R98" si="27">CONCATENATE(T67,U67,X67,Z67,AB67,AD67,AF67,AH67,AI67,AJ67,AK67,AL67,AM67,AN67,AO67,AP67)</f>
        <v>[66] = {["ID"] = 1879453437; ["SAVE_INDEX"] = 58; ["TYPE"] =  7; ["VXP"] =  1000; ["LP"] =  0; ["REP"] =    0; ["FACTION"] =  1; ["TIER"] = 2; ["MIN_LVL"] = "50"; ["NAME"] = { ["EN"] = "Delvings: Deeper Delving Conqueror"; }; ["LORE"] = { ["EN"] = "You have fought the forces of evil and triumphed in the greater dark."; }; ["SUMMARY"] = { ["EN"] = "Complete 10 Delvings on Tier 8"; }; };</v>
      </c>
      <c r="S67">
        <f t="shared" ref="S67:S98" si="28">ROW()-1</f>
        <v>66</v>
      </c>
      <c r="T67" t="str">
        <f t="shared" ref="T67:T98" si="29">CONCATENATE(REPT(" ",2-LEN(S67)),"[",S67,"] = {")</f>
        <v>[66] = {</v>
      </c>
      <c r="U67" t="str">
        <f t="shared" ref="U67:U98" si="30">IF(LEN(A67)&gt;0,CONCATENATE("[""ID""] = ",A67,"; "),"                     ")</f>
        <v xml:space="preserve">["ID"] = 1879453437; </v>
      </c>
      <c r="V67" t="str">
        <f t="shared" ref="V67:V98" si="31">IF(LEN(A67)&gt;0,CONCATENATE("[""ID""] = ",A67,"; "),"")</f>
        <v xml:space="preserve">["ID"] = 1879453437; </v>
      </c>
      <c r="W67" t="str">
        <f t="shared" ref="W67:W98" si="32">IF(LEN(O67)&gt;0,CONCATENATE("[""CAT_ID""] = ",O67,"; "),"")</f>
        <v/>
      </c>
      <c r="X67" s="1" t="str">
        <f t="shared" ref="X67:X98" si="33">IF(LEN(B67)&gt;0,CONCATENATE("[""SAVE_INDEX""] = ",REPT(" ",2-LEN(B67)),B67,"; "),REPT(" ",21))</f>
        <v xml:space="preserve">["SAVE_INDEX"] = 58; </v>
      </c>
      <c r="Y67">
        <f>VLOOKUP(D67,Type!A$2:B$14,2,FALSE)</f>
        <v>7</v>
      </c>
      <c r="Z67" t="str">
        <f t="shared" ref="Z67:Z98" si="34">CONCATENATE("[""TYPE""] = ",REPT(" ",2-LEN(Y67)),Y67,"; ")</f>
        <v xml:space="preserve">["TYPE"] =  7; </v>
      </c>
      <c r="AA67" t="str">
        <f t="shared" ref="AA67:AA98" si="35">TEXT(E67,0)</f>
        <v>1000</v>
      </c>
      <c r="AB67" t="str">
        <f t="shared" ref="AB67:AB98" si="36">CONCATENATE("[""VXP""] = ",REPT(" ",5-LEN(AA67)),TEXT(AA67,"0"),"; ")</f>
        <v xml:space="preserve">["VXP"] =  1000; </v>
      </c>
      <c r="AC67" t="str">
        <f t="shared" ref="AC67:AC98" si="37">TEXT(G67,0)</f>
        <v>0</v>
      </c>
      <c r="AD67" t="str">
        <f t="shared" ref="AD67:AD98" si="38">CONCATENATE("[""LP""] = ",REPT(" ",2-LEN(AC67)),TEXT(AC67,"0"),"; ")</f>
        <v xml:space="preserve">["LP"] =  0; </v>
      </c>
      <c r="AE67" t="str">
        <f t="shared" ref="AE67:AE98" si="39">TEXT(H67,0)</f>
        <v>0</v>
      </c>
      <c r="AF67" t="str">
        <f t="shared" ref="AF67:AF98" si="40">CONCATENATE("[""REP""] = ",REPT(" ",4-LEN(AE67)),TEXT(AE67,"0"),"; ")</f>
        <v xml:space="preserve">["REP"] =    0; </v>
      </c>
      <c r="AG67">
        <f>IF(LEN(I67)&gt;0,VLOOKUP(I67,Faction!A$2:B$84,2,FALSE),1)</f>
        <v>1</v>
      </c>
      <c r="AH67" t="str">
        <f t="shared" ref="AH67:AH98" si="41">CONCATENATE("[""FACTION""] = ",REPT(" ",2-LEN(AG67)),TEXT(AG67,"0"),"; ")</f>
        <v xml:space="preserve">["FACTION"] =  1; </v>
      </c>
      <c r="AI67" t="str">
        <f t="shared" ref="AI67:AI98" si="42">CONCATENATE("[""TIER""] = ",TEXT(L67,"0"),"; ")</f>
        <v xml:space="preserve">["TIER"] = 2; </v>
      </c>
      <c r="AJ67" t="str">
        <f t="shared" ref="AJ67:AJ98" si="43">IF(LEN(M67)&gt;0,CONCATENATE("[""MIN_LVL""] = ",REPT(" ",2-LEN(M67)),"""",M67,"""; "),"                    ")</f>
        <v xml:space="preserve">["MIN_LVL"] = "50"; </v>
      </c>
      <c r="AK67" t="str">
        <f t="shared" ref="AK67:AK98" si="44">IF(LEN(N67)&gt;0,CONCATENATE("[""MIN_LVL""] = ",REPT(" ",3-LEN(N67)),"""",N67,"""; "),"")</f>
        <v/>
      </c>
      <c r="AL67" t="str">
        <f t="shared" ref="AL67:AL98" si="45">CONCATENATE("[""NAME""] = { [""EN""] = """,C67,"""; }; ")</f>
        <v xml:space="preserve">["NAME"] = { ["EN"] = "Delvings: Deeper Delving Conqueror"; }; </v>
      </c>
      <c r="AM67" t="str">
        <f t="shared" ref="AM67:AM98" si="46">IF(LEN(K67)&gt;0,CONCATENATE("[""LORE""] = { [""EN""] = """,K67,"""; }; "),"")</f>
        <v xml:space="preserve">["LORE"] = { ["EN"] = "You have fought the forces of evil and triumphed in the greater dark."; }; </v>
      </c>
      <c r="AN67" t="str">
        <f t="shared" ref="AN67:AN98" si="47">IF(LEN(J67)&gt;0,CONCATENATE("[""SUMMARY""] = { [""EN""] = """,J67,"""; }; "),"")</f>
        <v xml:space="preserve">["SUMMARY"] = { ["EN"] = "Complete 10 Delvings on Tier 8"; }; </v>
      </c>
      <c r="AO67" t="str">
        <f t="shared" ref="AO67:AO98" si="48">IF(LEN(F67)&gt;0,CONCATENATE("[""TITLE""] = { [""EN""] = """,F67,"""; }; "),"")</f>
        <v/>
      </c>
      <c r="AP67" t="str">
        <f t="shared" ref="AP67:AP98" si="49">CONCATENATE("};")</f>
        <v>};</v>
      </c>
    </row>
    <row r="68" spans="1:42" x14ac:dyDescent="0.25">
      <c r="A68">
        <v>1879453434</v>
      </c>
      <c r="B68">
        <v>59</v>
      </c>
      <c r="C68" t="s">
        <v>1517</v>
      </c>
      <c r="D68" t="s">
        <v>70</v>
      </c>
      <c r="E68">
        <v>1000</v>
      </c>
      <c r="J68" t="s">
        <v>1518</v>
      </c>
      <c r="K68" t="s">
        <v>1492</v>
      </c>
      <c r="L68">
        <v>2</v>
      </c>
      <c r="M68">
        <v>50</v>
      </c>
      <c r="Q68" t="str">
        <f t="shared" si="26"/>
        <v>[67] = {["ID"] = 1879453434; }; -- Delvings: Deeper Delving Liberator</v>
      </c>
      <c r="R68" s="1" t="str">
        <f t="shared" si="27"/>
        <v>[67] = {["ID"] = 1879453434; ["SAVE_INDEX"] = 59; ["TYPE"] =  7; ["VXP"] =  1000; ["LP"] =  0; ["REP"] =    0; ["FACTION"] =  1; ["TIER"] = 2; ["MIN_LVL"] = "50"; ["NAME"] = { ["EN"] = "Delvings: Deeper Delving Liberator"; }; ["LORE"] = { ["EN"] = "You have fought the forces of evil and triumphed in the near total dark."; }; ["SUMMARY"] = { ["EN"] = "Complete 10 Delvings on Tier 9"; }; };</v>
      </c>
      <c r="S68">
        <f t="shared" si="28"/>
        <v>67</v>
      </c>
      <c r="T68" t="str">
        <f t="shared" si="29"/>
        <v>[67] = {</v>
      </c>
      <c r="U68" t="str">
        <f t="shared" si="30"/>
        <v xml:space="preserve">["ID"] = 1879453434; </v>
      </c>
      <c r="V68" t="str">
        <f t="shared" si="31"/>
        <v xml:space="preserve">["ID"] = 1879453434; </v>
      </c>
      <c r="W68" t="str">
        <f t="shared" si="32"/>
        <v/>
      </c>
      <c r="X68" s="1" t="str">
        <f t="shared" si="33"/>
        <v xml:space="preserve">["SAVE_INDEX"] = 59; </v>
      </c>
      <c r="Y68">
        <f>VLOOKUP(D68,Type!A$2:B$14,2,FALSE)</f>
        <v>7</v>
      </c>
      <c r="Z68" t="str">
        <f t="shared" si="34"/>
        <v xml:space="preserve">["TYPE"] =  7; </v>
      </c>
      <c r="AA68" t="str">
        <f t="shared" si="35"/>
        <v>1000</v>
      </c>
      <c r="AB68" t="str">
        <f t="shared" si="36"/>
        <v xml:space="preserve">["VXP"] =  1000; </v>
      </c>
      <c r="AC68" t="str">
        <f t="shared" si="37"/>
        <v>0</v>
      </c>
      <c r="AD68" t="str">
        <f t="shared" si="38"/>
        <v xml:space="preserve">["LP"] =  0; </v>
      </c>
      <c r="AE68" t="str">
        <f t="shared" si="39"/>
        <v>0</v>
      </c>
      <c r="AF68" t="str">
        <f t="shared" si="40"/>
        <v xml:space="preserve">["REP"] =    0; </v>
      </c>
      <c r="AG68">
        <f>IF(LEN(I68)&gt;0,VLOOKUP(I68,Faction!A$2:B$84,2,FALSE),1)</f>
        <v>1</v>
      </c>
      <c r="AH68" t="str">
        <f t="shared" si="41"/>
        <v xml:space="preserve">["FACTION"] =  1; </v>
      </c>
      <c r="AI68" t="str">
        <f t="shared" si="42"/>
        <v xml:space="preserve">["TIER"] = 2; </v>
      </c>
      <c r="AJ68" t="str">
        <f t="shared" si="43"/>
        <v xml:space="preserve">["MIN_LVL"] = "50"; </v>
      </c>
      <c r="AK68" t="str">
        <f t="shared" si="44"/>
        <v/>
      </c>
      <c r="AL68" t="str">
        <f t="shared" si="45"/>
        <v xml:space="preserve">["NAME"] = { ["EN"] = "Delvings: Deeper Delving Liberator"; }; </v>
      </c>
      <c r="AM68" t="str">
        <f t="shared" si="46"/>
        <v xml:space="preserve">["LORE"] = { ["EN"] = "You have fought the forces of evil and triumphed in the near total dark."; }; </v>
      </c>
      <c r="AN68" t="str">
        <f t="shared" si="47"/>
        <v xml:space="preserve">["SUMMARY"] = { ["EN"] = "Complete 10 Delvings on Tier 9"; }; </v>
      </c>
      <c r="AO68" t="str">
        <f t="shared" si="48"/>
        <v/>
      </c>
      <c r="AP68" t="str">
        <f t="shared" si="49"/>
        <v>};</v>
      </c>
    </row>
    <row r="69" spans="1:42" x14ac:dyDescent="0.25">
      <c r="A69">
        <v>1879453438</v>
      </c>
      <c r="B69">
        <v>60</v>
      </c>
      <c r="C69" t="s">
        <v>1519</v>
      </c>
      <c r="D69" t="s">
        <v>70</v>
      </c>
      <c r="E69">
        <v>1000</v>
      </c>
      <c r="F69" t="s">
        <v>1521</v>
      </c>
      <c r="J69" t="s">
        <v>1520</v>
      </c>
      <c r="K69" t="s">
        <v>1494</v>
      </c>
      <c r="L69">
        <v>2</v>
      </c>
      <c r="M69">
        <v>50</v>
      </c>
      <c r="Q69" t="str">
        <f t="shared" si="26"/>
        <v>[68] = {["ID"] = 1879453438; }; -- Delvings: Light's Vengeance</v>
      </c>
      <c r="R69" s="1" t="str">
        <f t="shared" si="27"/>
        <v>[68] = {["ID"] = 1879453438; ["SAVE_INDEX"] = 60; ["TYPE"] =  7; ["VXP"] =  1000; ["LP"] =  0; ["REP"] =    0; ["FACTION"] =  1; ["TIER"] = 2; ["MIN_LVL"] = "50"; ["NAME"] = { ["EN"] = "Delvings: Light's Vengeance"; }; ["LORE"] = { ["EN"] = "You have fought the forces of evil and triumphed in the supreme dark."; }; ["SUMMARY"] = { ["EN"] = "Complete 10 Delvings on Tier 10"; }; ["TITLE"] = { ["EN"] = "Light's Vengeance"; }; };</v>
      </c>
      <c r="S69">
        <f t="shared" si="28"/>
        <v>68</v>
      </c>
      <c r="T69" t="str">
        <f t="shared" si="29"/>
        <v>[68] = {</v>
      </c>
      <c r="U69" t="str">
        <f t="shared" si="30"/>
        <v xml:space="preserve">["ID"] = 1879453438; </v>
      </c>
      <c r="V69" t="str">
        <f t="shared" si="31"/>
        <v xml:space="preserve">["ID"] = 1879453438; </v>
      </c>
      <c r="W69" t="str">
        <f t="shared" si="32"/>
        <v/>
      </c>
      <c r="X69" s="1" t="str">
        <f t="shared" si="33"/>
        <v xml:space="preserve">["SAVE_INDEX"] = 60; </v>
      </c>
      <c r="Y69">
        <f>VLOOKUP(D69,Type!A$2:B$14,2,FALSE)</f>
        <v>7</v>
      </c>
      <c r="Z69" t="str">
        <f t="shared" si="34"/>
        <v xml:space="preserve">["TYPE"] =  7; </v>
      </c>
      <c r="AA69" t="str">
        <f t="shared" si="35"/>
        <v>1000</v>
      </c>
      <c r="AB69" t="str">
        <f t="shared" si="36"/>
        <v xml:space="preserve">["VXP"] =  1000; </v>
      </c>
      <c r="AC69" t="str">
        <f t="shared" si="37"/>
        <v>0</v>
      </c>
      <c r="AD69" t="str">
        <f t="shared" si="38"/>
        <v xml:space="preserve">["LP"] =  0; </v>
      </c>
      <c r="AE69" t="str">
        <f t="shared" si="39"/>
        <v>0</v>
      </c>
      <c r="AF69" t="str">
        <f t="shared" si="40"/>
        <v xml:space="preserve">["REP"] =    0; </v>
      </c>
      <c r="AG69">
        <f>IF(LEN(I69)&gt;0,VLOOKUP(I69,Faction!A$2:B$84,2,FALSE),1)</f>
        <v>1</v>
      </c>
      <c r="AH69" t="str">
        <f t="shared" si="41"/>
        <v xml:space="preserve">["FACTION"] =  1; </v>
      </c>
      <c r="AI69" t="str">
        <f t="shared" si="42"/>
        <v xml:space="preserve">["TIER"] = 2; </v>
      </c>
      <c r="AJ69" t="str">
        <f t="shared" si="43"/>
        <v xml:space="preserve">["MIN_LVL"] = "50"; </v>
      </c>
      <c r="AK69" t="str">
        <f t="shared" si="44"/>
        <v/>
      </c>
      <c r="AL69" t="str">
        <f t="shared" si="45"/>
        <v xml:space="preserve">["NAME"] = { ["EN"] = "Delvings: Light's Vengeance"; }; </v>
      </c>
      <c r="AM69" t="str">
        <f t="shared" si="46"/>
        <v xml:space="preserve">["LORE"] = { ["EN"] = "You have fought the forces of evil and triumphed in the supreme dark."; }; </v>
      </c>
      <c r="AN69" t="str">
        <f t="shared" si="47"/>
        <v xml:space="preserve">["SUMMARY"] = { ["EN"] = "Complete 10 Delvings on Tier 10"; }; </v>
      </c>
      <c r="AO69" t="str">
        <f t="shared" si="48"/>
        <v xml:space="preserve">["TITLE"] = { ["EN"] = "Light's Vengeance"; }; </v>
      </c>
      <c r="AP69" t="str">
        <f t="shared" si="49"/>
        <v>};</v>
      </c>
    </row>
    <row r="70" spans="1:42" x14ac:dyDescent="0.25">
      <c r="A70">
        <v>1879460102</v>
      </c>
      <c r="C70" t="s">
        <v>1590</v>
      </c>
      <c r="J70" t="s">
        <v>1591</v>
      </c>
      <c r="L70">
        <v>1</v>
      </c>
      <c r="Q70" t="str">
        <f t="shared" si="26"/>
        <v>[69] = {["ID"] = 1879460102; }; -- Delvings: An Explosion of Light</v>
      </c>
      <c r="R70" s="1" t="e">
        <f t="shared" si="27"/>
        <v>#N/A</v>
      </c>
      <c r="S70">
        <f t="shared" si="28"/>
        <v>69</v>
      </c>
      <c r="T70" t="str">
        <f t="shared" si="29"/>
        <v>[69] = {</v>
      </c>
      <c r="U70" t="str">
        <f t="shared" si="30"/>
        <v xml:space="preserve">["ID"] = 1879460102; </v>
      </c>
      <c r="V70" t="str">
        <f t="shared" si="31"/>
        <v xml:space="preserve">["ID"] = 1879460102; </v>
      </c>
      <c r="W70" t="str">
        <f t="shared" si="32"/>
        <v/>
      </c>
      <c r="X70" s="1" t="str">
        <f t="shared" si="33"/>
        <v xml:space="preserve">                     </v>
      </c>
      <c r="Y70" t="e">
        <f>VLOOKUP(D70,Type!A$2:B$14,2,FALSE)</f>
        <v>#N/A</v>
      </c>
      <c r="Z70" t="e">
        <f t="shared" si="34"/>
        <v>#N/A</v>
      </c>
      <c r="AA70" t="str">
        <f t="shared" si="35"/>
        <v>0</v>
      </c>
      <c r="AB70" t="str">
        <f t="shared" si="36"/>
        <v xml:space="preserve">["VXP"] =     0; </v>
      </c>
      <c r="AC70" t="str">
        <f t="shared" si="37"/>
        <v>0</v>
      </c>
      <c r="AD70" t="str">
        <f t="shared" si="38"/>
        <v xml:space="preserve">["LP"] =  0; </v>
      </c>
      <c r="AE70" t="str">
        <f t="shared" si="39"/>
        <v>0</v>
      </c>
      <c r="AF70" t="str">
        <f t="shared" si="40"/>
        <v xml:space="preserve">["REP"] =    0; </v>
      </c>
      <c r="AG70">
        <f>IF(LEN(I70)&gt;0,VLOOKUP(I70,Faction!A$2:B$84,2,FALSE),1)</f>
        <v>1</v>
      </c>
      <c r="AH70" t="str">
        <f t="shared" si="41"/>
        <v xml:space="preserve">["FACTION"] =  1; </v>
      </c>
      <c r="AI70" t="str">
        <f t="shared" si="42"/>
        <v xml:space="preserve">["TIER"] = 1; </v>
      </c>
      <c r="AJ70" t="str">
        <f t="shared" si="43"/>
        <v xml:space="preserve">                    </v>
      </c>
      <c r="AK70" t="str">
        <f t="shared" si="44"/>
        <v/>
      </c>
      <c r="AL70" t="str">
        <f t="shared" si="45"/>
        <v xml:space="preserve">["NAME"] = { ["EN"] = "Delvings: An Explosion of Light"; }; </v>
      </c>
      <c r="AM70" t="str">
        <f t="shared" si="46"/>
        <v/>
      </c>
      <c r="AN70" t="str">
        <f t="shared" si="47"/>
        <v xml:space="preserve">["SUMMARY"] = { ["EN"] = "Complete 10 Delvings on Tier 11"; }; </v>
      </c>
      <c r="AO70" t="str">
        <f t="shared" si="48"/>
        <v/>
      </c>
      <c r="AP70" t="str">
        <f t="shared" si="49"/>
        <v>};</v>
      </c>
    </row>
    <row r="71" spans="1:42" x14ac:dyDescent="0.25">
      <c r="A71">
        <v>1879460104</v>
      </c>
      <c r="C71" t="s">
        <v>1592</v>
      </c>
      <c r="J71" t="s">
        <v>1593</v>
      </c>
      <c r="L71">
        <v>1</v>
      </c>
      <c r="Q71" t="str">
        <f t="shared" si="26"/>
        <v>[70] = {["ID"] = 1879460104; }; -- Delvings: Bane of the Dark</v>
      </c>
      <c r="R71" s="1" t="e">
        <f t="shared" si="27"/>
        <v>#N/A</v>
      </c>
      <c r="S71">
        <f t="shared" si="28"/>
        <v>70</v>
      </c>
      <c r="T71" t="str">
        <f t="shared" si="29"/>
        <v>[70] = {</v>
      </c>
      <c r="U71" t="str">
        <f t="shared" si="30"/>
        <v xml:space="preserve">["ID"] = 1879460104; </v>
      </c>
      <c r="V71" t="str">
        <f t="shared" si="31"/>
        <v xml:space="preserve">["ID"] = 1879460104; </v>
      </c>
      <c r="W71" t="str">
        <f t="shared" si="32"/>
        <v/>
      </c>
      <c r="X71" s="1" t="str">
        <f t="shared" si="33"/>
        <v xml:space="preserve">                     </v>
      </c>
      <c r="Y71" t="e">
        <f>VLOOKUP(D71,Type!A$2:B$14,2,FALSE)</f>
        <v>#N/A</v>
      </c>
      <c r="Z71" t="e">
        <f t="shared" si="34"/>
        <v>#N/A</v>
      </c>
      <c r="AA71" t="str">
        <f t="shared" si="35"/>
        <v>0</v>
      </c>
      <c r="AB71" t="str">
        <f t="shared" si="36"/>
        <v xml:space="preserve">["VXP"] =     0; </v>
      </c>
      <c r="AC71" t="str">
        <f t="shared" si="37"/>
        <v>0</v>
      </c>
      <c r="AD71" t="str">
        <f t="shared" si="38"/>
        <v xml:space="preserve">["LP"] =  0; </v>
      </c>
      <c r="AE71" t="str">
        <f t="shared" si="39"/>
        <v>0</v>
      </c>
      <c r="AF71" t="str">
        <f t="shared" si="40"/>
        <v xml:space="preserve">["REP"] =    0; </v>
      </c>
      <c r="AG71">
        <f>IF(LEN(I71)&gt;0,VLOOKUP(I71,Faction!A$2:B$84,2,FALSE),1)</f>
        <v>1</v>
      </c>
      <c r="AH71" t="str">
        <f t="shared" si="41"/>
        <v xml:space="preserve">["FACTION"] =  1; </v>
      </c>
      <c r="AI71" t="str">
        <f t="shared" si="42"/>
        <v xml:space="preserve">["TIER"] = 1; </v>
      </c>
      <c r="AJ71" t="str">
        <f t="shared" si="43"/>
        <v xml:space="preserve">                    </v>
      </c>
      <c r="AK71" t="str">
        <f t="shared" si="44"/>
        <v/>
      </c>
      <c r="AL71" t="str">
        <f t="shared" si="45"/>
        <v xml:space="preserve">["NAME"] = { ["EN"] = "Delvings: Bane of the Dark"; }; </v>
      </c>
      <c r="AM71" t="str">
        <f t="shared" si="46"/>
        <v/>
      </c>
      <c r="AN71" t="str">
        <f t="shared" si="47"/>
        <v xml:space="preserve">["SUMMARY"] = { ["EN"] = "Complete 10 Delvings on Tier 12"; }; </v>
      </c>
      <c r="AO71" t="str">
        <f t="shared" si="48"/>
        <v/>
      </c>
      <c r="AP71" t="str">
        <f t="shared" si="49"/>
        <v>};</v>
      </c>
    </row>
    <row r="72" spans="1:42" x14ac:dyDescent="0.25">
      <c r="C72" s="2" t="s">
        <v>1622</v>
      </c>
      <c r="D72" s="2" t="s">
        <v>1185</v>
      </c>
      <c r="O72">
        <v>295</v>
      </c>
      <c r="Q72" t="str">
        <f t="shared" si="26"/>
        <v>[71] = {["CAT_ID"] = 295; }; -- Complete each tier 100 times</v>
      </c>
      <c r="R72" s="1" t="str">
        <f t="shared" si="27"/>
        <v>[71] = {                                          ["TYPE"] = 14; ["VXP"] =     0; ["LP"] =  0; ["REP"] =    0; ["FACTION"] =  1; ["TIER"] = 0;                     ["NAME"] = { ["EN"] = "Complete each tier 100 times"; }; };</v>
      </c>
      <c r="S72">
        <f t="shared" si="28"/>
        <v>71</v>
      </c>
      <c r="T72" t="str">
        <f t="shared" si="29"/>
        <v>[71] = {</v>
      </c>
      <c r="U72" t="str">
        <f t="shared" si="30"/>
        <v xml:space="preserve">                     </v>
      </c>
      <c r="V72" t="str">
        <f t="shared" si="31"/>
        <v/>
      </c>
      <c r="W72" t="str">
        <f t="shared" si="32"/>
        <v xml:space="preserve">["CAT_ID"] = 295; </v>
      </c>
      <c r="X72" s="1" t="str">
        <f t="shared" si="33"/>
        <v xml:space="preserve">                     </v>
      </c>
      <c r="Y72">
        <f>VLOOKUP(D72,Type!A$2:B$14,2,FALSE)</f>
        <v>14</v>
      </c>
      <c r="Z72" t="str">
        <f t="shared" si="34"/>
        <v xml:space="preserve">["TYPE"] = 14; </v>
      </c>
      <c r="AA72" t="str">
        <f t="shared" si="35"/>
        <v>0</v>
      </c>
      <c r="AB72" t="str">
        <f t="shared" si="36"/>
        <v xml:space="preserve">["VXP"] =     0; </v>
      </c>
      <c r="AC72" t="str">
        <f t="shared" si="37"/>
        <v>0</v>
      </c>
      <c r="AD72" t="str">
        <f t="shared" si="38"/>
        <v xml:space="preserve">["LP"] =  0; </v>
      </c>
      <c r="AE72" t="str">
        <f t="shared" si="39"/>
        <v>0</v>
      </c>
      <c r="AF72" t="str">
        <f t="shared" si="40"/>
        <v xml:space="preserve">["REP"] =    0; </v>
      </c>
      <c r="AG72">
        <f>IF(LEN(I72)&gt;0,VLOOKUP(I72,Faction!A$2:B$84,2,FALSE),1)</f>
        <v>1</v>
      </c>
      <c r="AH72" t="str">
        <f t="shared" si="41"/>
        <v xml:space="preserve">["FACTION"] =  1; </v>
      </c>
      <c r="AI72" t="str">
        <f t="shared" si="42"/>
        <v xml:space="preserve">["TIER"] = 0; </v>
      </c>
      <c r="AJ72" t="str">
        <f t="shared" si="43"/>
        <v xml:space="preserve">                    </v>
      </c>
      <c r="AK72" t="str">
        <f t="shared" si="44"/>
        <v/>
      </c>
      <c r="AL72" t="str">
        <f t="shared" si="45"/>
        <v xml:space="preserve">["NAME"] = { ["EN"] = "Complete each tier 100 times"; }; </v>
      </c>
      <c r="AM72" t="str">
        <f t="shared" si="46"/>
        <v/>
      </c>
      <c r="AN72" t="str">
        <f t="shared" si="47"/>
        <v/>
      </c>
      <c r="AO72" t="str">
        <f t="shared" si="48"/>
        <v/>
      </c>
      <c r="AP72" t="str">
        <f t="shared" si="49"/>
        <v>};</v>
      </c>
    </row>
    <row r="73" spans="1:42" x14ac:dyDescent="0.25">
      <c r="A73">
        <v>1879453047</v>
      </c>
      <c r="B73">
        <v>61</v>
      </c>
      <c r="C73" t="s">
        <v>1465</v>
      </c>
      <c r="D73" t="s">
        <v>70</v>
      </c>
      <c r="E73">
        <v>10000</v>
      </c>
      <c r="F73" t="s">
        <v>1523</v>
      </c>
      <c r="G73">
        <v>10</v>
      </c>
      <c r="J73" t="s">
        <v>1526</v>
      </c>
      <c r="K73" t="s">
        <v>1522</v>
      </c>
      <c r="L73">
        <v>1</v>
      </c>
      <c r="M73">
        <v>50</v>
      </c>
      <c r="Q73" t="str">
        <f t="shared" si="26"/>
        <v>[72] = {["ID"] = 1879453047; }; -- Delvings: Deepest Delver</v>
      </c>
      <c r="R73" s="1" t="str">
        <f t="shared" si="27"/>
        <v>[72] = {["ID"] = 1879453047; ["SAVE_INDEX"] = 61; ["TYPE"] =  7; ["VXP"] = 10000; ["LP"] = 10; ["REP"] =    0; ["FACTION"] =  1; ["TIER"] = 1; ["MIN_LVL"] = "50"; ["NAME"] = { ["EN"] = "Delvings: Deepest Delver"; }; ["LORE"] = { ["EN"] = "So deeply have you delved that you are now a terror to the things that lurk in the darkness. You are the deepest delver."; }; ["SUMMARY"] = { ["EN"] = "Complete delvings throughout the world at all different tiers."; }; ["TITLE"] = { ["EN"] = "Deepest Delver"; }; };</v>
      </c>
      <c r="S73">
        <f t="shared" si="28"/>
        <v>72</v>
      </c>
      <c r="T73" t="str">
        <f t="shared" si="29"/>
        <v>[72] = {</v>
      </c>
      <c r="U73" t="str">
        <f t="shared" si="30"/>
        <v xml:space="preserve">["ID"] = 1879453047; </v>
      </c>
      <c r="V73" t="str">
        <f t="shared" si="31"/>
        <v xml:space="preserve">["ID"] = 1879453047; </v>
      </c>
      <c r="W73" t="str">
        <f t="shared" si="32"/>
        <v/>
      </c>
      <c r="X73" s="1" t="str">
        <f t="shared" si="33"/>
        <v xml:space="preserve">["SAVE_INDEX"] = 61; </v>
      </c>
      <c r="Y73">
        <f>VLOOKUP(D73,Type!A$2:B$14,2,FALSE)</f>
        <v>7</v>
      </c>
      <c r="Z73" t="str">
        <f t="shared" si="34"/>
        <v xml:space="preserve">["TYPE"] =  7; </v>
      </c>
      <c r="AA73" t="str">
        <f t="shared" si="35"/>
        <v>10000</v>
      </c>
      <c r="AB73" t="str">
        <f t="shared" si="36"/>
        <v xml:space="preserve">["VXP"] = 10000; </v>
      </c>
      <c r="AC73" t="str">
        <f t="shared" si="37"/>
        <v>10</v>
      </c>
      <c r="AD73" t="str">
        <f t="shared" si="38"/>
        <v xml:space="preserve">["LP"] = 10; </v>
      </c>
      <c r="AE73" t="str">
        <f t="shared" si="39"/>
        <v>0</v>
      </c>
      <c r="AF73" t="str">
        <f t="shared" si="40"/>
        <v xml:space="preserve">["REP"] =    0; </v>
      </c>
      <c r="AG73">
        <f>IF(LEN(I73)&gt;0,VLOOKUP(I73,Faction!A$2:B$84,2,FALSE),1)</f>
        <v>1</v>
      </c>
      <c r="AH73" t="str">
        <f t="shared" si="41"/>
        <v xml:space="preserve">["FACTION"] =  1; </v>
      </c>
      <c r="AI73" t="str">
        <f t="shared" si="42"/>
        <v xml:space="preserve">["TIER"] = 1; </v>
      </c>
      <c r="AJ73" t="str">
        <f t="shared" si="43"/>
        <v xml:space="preserve">["MIN_LVL"] = "50"; </v>
      </c>
      <c r="AK73" t="str">
        <f t="shared" si="44"/>
        <v/>
      </c>
      <c r="AL73" t="str">
        <f t="shared" si="45"/>
        <v xml:space="preserve">["NAME"] = { ["EN"] = "Delvings: Deepest Delver"; }; </v>
      </c>
      <c r="AM73" t="str">
        <f t="shared" si="46"/>
        <v xml:space="preserve">["LORE"] = { ["EN"] = "So deeply have you delved that you are now a terror to the things that lurk in the darkness. You are the deepest delver."; }; </v>
      </c>
      <c r="AN73" t="str">
        <f t="shared" si="47"/>
        <v xml:space="preserve">["SUMMARY"] = { ["EN"] = "Complete delvings throughout the world at all different tiers."; }; </v>
      </c>
      <c r="AO73" t="str">
        <f t="shared" si="48"/>
        <v xml:space="preserve">["TITLE"] = { ["EN"] = "Deepest Delver"; }; </v>
      </c>
      <c r="AP73" t="str">
        <f t="shared" si="49"/>
        <v>};</v>
      </c>
    </row>
    <row r="74" spans="1:42" x14ac:dyDescent="0.25">
      <c r="A74">
        <v>1879453046</v>
      </c>
      <c r="B74">
        <v>62</v>
      </c>
      <c r="C74" t="s">
        <v>1524</v>
      </c>
      <c r="D74" t="s">
        <v>17</v>
      </c>
      <c r="E74">
        <v>1000</v>
      </c>
      <c r="J74" t="s">
        <v>1530</v>
      </c>
      <c r="K74" t="s">
        <v>1525</v>
      </c>
      <c r="L74">
        <v>2</v>
      </c>
      <c r="M74">
        <v>50</v>
      </c>
      <c r="Q74" t="str">
        <f t="shared" si="26"/>
        <v>[73] = {["ID"] = 1879453046; }; -- Delvings: There and Back Again</v>
      </c>
      <c r="R74" s="1" t="str">
        <f t="shared" si="27"/>
        <v>[73] = {["ID"] = 1879453046; ["SAVE_INDEX"] = 62; ["TYPE"] =  3; ["VXP"] =  1000; ["LP"] =  0; ["REP"] =    0; ["FACTION"] =  1; ["TIER"] = 2; ["MIN_LVL"] = "50"; ["NAME"] = { ["EN"] = "Delvings: There and Back Again"; }; ["LORE"] = { ["EN"] = "You have spent a great deal of time working through some tougher missions and competing against the lesser enemies in the darkness."; }; ["SUMMARY"] = { ["EN"] = "Complete 100 Delvings on Tier 1"; }; };</v>
      </c>
      <c r="S74">
        <f t="shared" si="28"/>
        <v>73</v>
      </c>
      <c r="T74" t="str">
        <f t="shared" si="29"/>
        <v>[73] = {</v>
      </c>
      <c r="U74" t="str">
        <f t="shared" si="30"/>
        <v xml:space="preserve">["ID"] = 1879453046; </v>
      </c>
      <c r="V74" t="str">
        <f t="shared" si="31"/>
        <v xml:space="preserve">["ID"] = 1879453046; </v>
      </c>
      <c r="W74" t="str">
        <f t="shared" si="32"/>
        <v/>
      </c>
      <c r="X74" s="1" t="str">
        <f t="shared" si="33"/>
        <v xml:space="preserve">["SAVE_INDEX"] = 62; </v>
      </c>
      <c r="Y74">
        <f>VLOOKUP(D74,Type!A$2:B$14,2,FALSE)</f>
        <v>3</v>
      </c>
      <c r="Z74" t="str">
        <f t="shared" si="34"/>
        <v xml:space="preserve">["TYPE"] =  3; </v>
      </c>
      <c r="AA74" t="str">
        <f t="shared" si="35"/>
        <v>1000</v>
      </c>
      <c r="AB74" t="str">
        <f t="shared" si="36"/>
        <v xml:space="preserve">["VXP"] =  1000; </v>
      </c>
      <c r="AC74" t="str">
        <f t="shared" si="37"/>
        <v>0</v>
      </c>
      <c r="AD74" t="str">
        <f t="shared" si="38"/>
        <v xml:space="preserve">["LP"] =  0; </v>
      </c>
      <c r="AE74" t="str">
        <f t="shared" si="39"/>
        <v>0</v>
      </c>
      <c r="AF74" t="str">
        <f t="shared" si="40"/>
        <v xml:space="preserve">["REP"] =    0; </v>
      </c>
      <c r="AG74">
        <f>IF(LEN(I74)&gt;0,VLOOKUP(I74,Faction!A$2:B$84,2,FALSE),1)</f>
        <v>1</v>
      </c>
      <c r="AH74" t="str">
        <f t="shared" si="41"/>
        <v xml:space="preserve">["FACTION"] =  1; </v>
      </c>
      <c r="AI74" t="str">
        <f t="shared" si="42"/>
        <v xml:space="preserve">["TIER"] = 2; </v>
      </c>
      <c r="AJ74" t="str">
        <f t="shared" si="43"/>
        <v xml:space="preserve">["MIN_LVL"] = "50"; </v>
      </c>
      <c r="AK74" t="str">
        <f t="shared" si="44"/>
        <v/>
      </c>
      <c r="AL74" t="str">
        <f t="shared" si="45"/>
        <v xml:space="preserve">["NAME"] = { ["EN"] = "Delvings: There and Back Again"; }; </v>
      </c>
      <c r="AM74" t="str">
        <f t="shared" si="46"/>
        <v xml:space="preserve">["LORE"] = { ["EN"] = "You have spent a great deal of time working through some tougher missions and competing against the lesser enemies in the darkness."; }; </v>
      </c>
      <c r="AN74" t="str">
        <f t="shared" si="47"/>
        <v xml:space="preserve">["SUMMARY"] = { ["EN"] = "Complete 100 Delvings on Tier 1"; }; </v>
      </c>
      <c r="AO74" t="str">
        <f t="shared" si="48"/>
        <v/>
      </c>
      <c r="AP74" t="str">
        <f t="shared" si="49"/>
        <v>};</v>
      </c>
    </row>
    <row r="75" spans="1:42" x14ac:dyDescent="0.25">
      <c r="A75">
        <v>1879453442</v>
      </c>
      <c r="B75">
        <v>63</v>
      </c>
      <c r="C75" t="s">
        <v>1527</v>
      </c>
      <c r="D75" t="s">
        <v>70</v>
      </c>
      <c r="E75">
        <v>1000</v>
      </c>
      <c r="J75" t="s">
        <v>1529</v>
      </c>
      <c r="K75" t="s">
        <v>1528</v>
      </c>
      <c r="L75">
        <v>2</v>
      </c>
      <c r="M75">
        <v>50</v>
      </c>
      <c r="Q75" t="str">
        <f t="shared" si="26"/>
        <v>[74] = {["ID"] = 1879453442; }; -- Delvings: A Memory of Light</v>
      </c>
      <c r="R75" s="1" t="str">
        <f t="shared" si="27"/>
        <v>[74] = {["ID"] = 1879453442; ["SAVE_INDEX"] = 63; ["TYPE"] =  7; ["VXP"] =  1000; ["LP"] =  0; ["REP"] =    0; ["FACTION"] =  1; ["TIER"] = 2; ["MIN_LVL"] = "50"; ["NAME"] = { ["EN"] = "Delvings: A Memory of Light"; }; ["LORE"] = { ["EN"] = "You have fought the forces of evil and triumphed countless times in the lesser dark."; }; ["SUMMARY"] = { ["EN"] = "Complete 100 Delvings on Tier 2"; }; };</v>
      </c>
      <c r="S75">
        <f t="shared" si="28"/>
        <v>74</v>
      </c>
      <c r="T75" t="str">
        <f t="shared" si="29"/>
        <v>[74] = {</v>
      </c>
      <c r="U75" t="str">
        <f t="shared" si="30"/>
        <v xml:space="preserve">["ID"] = 1879453442; </v>
      </c>
      <c r="V75" t="str">
        <f t="shared" si="31"/>
        <v xml:space="preserve">["ID"] = 1879453442; </v>
      </c>
      <c r="W75" t="str">
        <f t="shared" si="32"/>
        <v/>
      </c>
      <c r="X75" s="1" t="str">
        <f t="shared" si="33"/>
        <v xml:space="preserve">["SAVE_INDEX"] = 63; </v>
      </c>
      <c r="Y75">
        <f>VLOOKUP(D75,Type!A$2:B$14,2,FALSE)</f>
        <v>7</v>
      </c>
      <c r="Z75" t="str">
        <f t="shared" si="34"/>
        <v xml:space="preserve">["TYPE"] =  7; </v>
      </c>
      <c r="AA75" t="str">
        <f t="shared" si="35"/>
        <v>1000</v>
      </c>
      <c r="AB75" t="str">
        <f t="shared" si="36"/>
        <v xml:space="preserve">["VXP"] =  1000; </v>
      </c>
      <c r="AC75" t="str">
        <f t="shared" si="37"/>
        <v>0</v>
      </c>
      <c r="AD75" t="str">
        <f t="shared" si="38"/>
        <v xml:space="preserve">["LP"] =  0; </v>
      </c>
      <c r="AE75" t="str">
        <f t="shared" si="39"/>
        <v>0</v>
      </c>
      <c r="AF75" t="str">
        <f t="shared" si="40"/>
        <v xml:space="preserve">["REP"] =    0; </v>
      </c>
      <c r="AG75">
        <f>IF(LEN(I75)&gt;0,VLOOKUP(I75,Faction!A$2:B$84,2,FALSE),1)</f>
        <v>1</v>
      </c>
      <c r="AH75" t="str">
        <f t="shared" si="41"/>
        <v xml:space="preserve">["FACTION"] =  1; </v>
      </c>
      <c r="AI75" t="str">
        <f t="shared" si="42"/>
        <v xml:space="preserve">["TIER"] = 2; </v>
      </c>
      <c r="AJ75" t="str">
        <f t="shared" si="43"/>
        <v xml:space="preserve">["MIN_LVL"] = "50"; </v>
      </c>
      <c r="AK75" t="str">
        <f t="shared" si="44"/>
        <v/>
      </c>
      <c r="AL75" t="str">
        <f t="shared" si="45"/>
        <v xml:space="preserve">["NAME"] = { ["EN"] = "Delvings: A Memory of Light"; }; </v>
      </c>
      <c r="AM75" t="str">
        <f t="shared" si="46"/>
        <v xml:space="preserve">["LORE"] = { ["EN"] = "You have fought the forces of evil and triumphed countless times in the lesser dark."; }; </v>
      </c>
      <c r="AN75" t="str">
        <f t="shared" si="47"/>
        <v xml:space="preserve">["SUMMARY"] = { ["EN"] = "Complete 100 Delvings on Tier 2"; }; </v>
      </c>
      <c r="AO75" t="str">
        <f t="shared" si="48"/>
        <v/>
      </c>
      <c r="AP75" t="str">
        <f t="shared" si="49"/>
        <v>};</v>
      </c>
    </row>
    <row r="76" spans="1:42" x14ac:dyDescent="0.25">
      <c r="A76">
        <v>1879453443</v>
      </c>
      <c r="B76">
        <v>64</v>
      </c>
      <c r="C76" t="s">
        <v>1531</v>
      </c>
      <c r="D76" t="s">
        <v>70</v>
      </c>
      <c r="E76">
        <v>1000</v>
      </c>
      <c r="J76" t="s">
        <v>1532</v>
      </c>
      <c r="K76" t="s">
        <v>1533</v>
      </c>
      <c r="L76">
        <v>2</v>
      </c>
      <c r="M76">
        <v>50</v>
      </c>
      <c r="Q76" t="str">
        <f t="shared" si="26"/>
        <v>[75] = {["ID"] = 1879453443; }; -- Delvings: Shadows Engulf</v>
      </c>
      <c r="R76" s="1" t="str">
        <f t="shared" si="27"/>
        <v>[75] = {["ID"] = 1879453443; ["SAVE_INDEX"] = 64; ["TYPE"] =  7; ["VXP"] =  1000; ["LP"] =  0; ["REP"] =    0; ["FACTION"] =  1; ["TIER"] = 2; ["MIN_LVL"] = "50"; ["NAME"] = { ["EN"] = "Delvings: Shadows Engulf"; }; ["LORE"] = { ["EN"] = "You have fought the forces of evil and triumphed over and over in the lesser dark."; }; ["SUMMARY"] = { ["EN"] = "Complete 100 Delvings on Tier 3"; }; };</v>
      </c>
      <c r="S76">
        <f t="shared" si="28"/>
        <v>75</v>
      </c>
      <c r="T76" t="str">
        <f t="shared" si="29"/>
        <v>[75] = {</v>
      </c>
      <c r="U76" t="str">
        <f t="shared" si="30"/>
        <v xml:space="preserve">["ID"] = 1879453443; </v>
      </c>
      <c r="V76" t="str">
        <f t="shared" si="31"/>
        <v xml:space="preserve">["ID"] = 1879453443; </v>
      </c>
      <c r="W76" t="str">
        <f t="shared" si="32"/>
        <v/>
      </c>
      <c r="X76" s="1" t="str">
        <f t="shared" si="33"/>
        <v xml:space="preserve">["SAVE_INDEX"] = 64; </v>
      </c>
      <c r="Y76">
        <f>VLOOKUP(D76,Type!A$2:B$14,2,FALSE)</f>
        <v>7</v>
      </c>
      <c r="Z76" t="str">
        <f t="shared" si="34"/>
        <v xml:space="preserve">["TYPE"] =  7; </v>
      </c>
      <c r="AA76" t="str">
        <f t="shared" si="35"/>
        <v>1000</v>
      </c>
      <c r="AB76" t="str">
        <f t="shared" si="36"/>
        <v xml:space="preserve">["VXP"] =  1000; </v>
      </c>
      <c r="AC76" t="str">
        <f t="shared" si="37"/>
        <v>0</v>
      </c>
      <c r="AD76" t="str">
        <f t="shared" si="38"/>
        <v xml:space="preserve">["LP"] =  0; </v>
      </c>
      <c r="AE76" t="str">
        <f t="shared" si="39"/>
        <v>0</v>
      </c>
      <c r="AF76" t="str">
        <f t="shared" si="40"/>
        <v xml:space="preserve">["REP"] =    0; </v>
      </c>
      <c r="AG76">
        <f>IF(LEN(I76)&gt;0,VLOOKUP(I76,Faction!A$2:B$84,2,FALSE),1)</f>
        <v>1</v>
      </c>
      <c r="AH76" t="str">
        <f t="shared" si="41"/>
        <v xml:space="preserve">["FACTION"] =  1; </v>
      </c>
      <c r="AI76" t="str">
        <f t="shared" si="42"/>
        <v xml:space="preserve">["TIER"] = 2; </v>
      </c>
      <c r="AJ76" t="str">
        <f t="shared" si="43"/>
        <v xml:space="preserve">["MIN_LVL"] = "50"; </v>
      </c>
      <c r="AK76" t="str">
        <f t="shared" si="44"/>
        <v/>
      </c>
      <c r="AL76" t="str">
        <f t="shared" si="45"/>
        <v xml:space="preserve">["NAME"] = { ["EN"] = "Delvings: Shadows Engulf"; }; </v>
      </c>
      <c r="AM76" t="str">
        <f t="shared" si="46"/>
        <v xml:space="preserve">["LORE"] = { ["EN"] = "You have fought the forces of evil and triumphed over and over in the lesser dark."; }; </v>
      </c>
      <c r="AN76" t="str">
        <f t="shared" si="47"/>
        <v xml:space="preserve">["SUMMARY"] = { ["EN"] = "Complete 100 Delvings on Tier 3"; }; </v>
      </c>
      <c r="AO76" t="str">
        <f t="shared" si="48"/>
        <v/>
      </c>
      <c r="AP76" t="str">
        <f t="shared" si="49"/>
        <v>};</v>
      </c>
    </row>
    <row r="77" spans="1:42" x14ac:dyDescent="0.25">
      <c r="A77">
        <v>1879453441</v>
      </c>
      <c r="B77">
        <v>65</v>
      </c>
      <c r="C77" t="s">
        <v>1534</v>
      </c>
      <c r="D77" t="s">
        <v>70</v>
      </c>
      <c r="E77">
        <v>1000</v>
      </c>
      <c r="J77" t="s">
        <v>1535</v>
      </c>
      <c r="K77" t="s">
        <v>1528</v>
      </c>
      <c r="L77">
        <v>2</v>
      </c>
      <c r="M77">
        <v>50</v>
      </c>
      <c r="Q77" t="str">
        <f t="shared" si="26"/>
        <v>[76] = {["ID"] = 1879453441; }; -- Delvings: The Deepest, Darkest Crevasse</v>
      </c>
      <c r="R77" s="1" t="str">
        <f t="shared" si="27"/>
        <v>[76] = {["ID"] = 1879453441; ["SAVE_INDEX"] = 65; ["TYPE"] =  7; ["VXP"] =  1000; ["LP"] =  0; ["REP"] =    0; ["FACTION"] =  1; ["TIER"] = 2; ["MIN_LVL"] = "50"; ["NAME"] = { ["EN"] = "Delvings: The Deepest, Darkest Crevasse"; }; ["LORE"] = { ["EN"] = "You have fought the forces of evil and triumphed countless times in the lesser dark."; }; ["SUMMARY"] = { ["EN"] = "Complete 100 Delvings on Tier 4"; }; };</v>
      </c>
      <c r="S77">
        <f t="shared" si="28"/>
        <v>76</v>
      </c>
      <c r="T77" t="str">
        <f t="shared" si="29"/>
        <v>[76] = {</v>
      </c>
      <c r="U77" t="str">
        <f t="shared" si="30"/>
        <v xml:space="preserve">["ID"] = 1879453441; </v>
      </c>
      <c r="V77" t="str">
        <f t="shared" si="31"/>
        <v xml:space="preserve">["ID"] = 1879453441; </v>
      </c>
      <c r="W77" t="str">
        <f t="shared" si="32"/>
        <v/>
      </c>
      <c r="X77" s="1" t="str">
        <f t="shared" si="33"/>
        <v xml:space="preserve">["SAVE_INDEX"] = 65; </v>
      </c>
      <c r="Y77">
        <f>VLOOKUP(D77,Type!A$2:B$14,2,FALSE)</f>
        <v>7</v>
      </c>
      <c r="Z77" t="str">
        <f t="shared" si="34"/>
        <v xml:space="preserve">["TYPE"] =  7; </v>
      </c>
      <c r="AA77" t="str">
        <f t="shared" si="35"/>
        <v>1000</v>
      </c>
      <c r="AB77" t="str">
        <f t="shared" si="36"/>
        <v xml:space="preserve">["VXP"] =  1000; </v>
      </c>
      <c r="AC77" t="str">
        <f t="shared" si="37"/>
        <v>0</v>
      </c>
      <c r="AD77" t="str">
        <f t="shared" si="38"/>
        <v xml:space="preserve">["LP"] =  0; </v>
      </c>
      <c r="AE77" t="str">
        <f t="shared" si="39"/>
        <v>0</v>
      </c>
      <c r="AF77" t="str">
        <f t="shared" si="40"/>
        <v xml:space="preserve">["REP"] =    0; </v>
      </c>
      <c r="AG77">
        <f>IF(LEN(I77)&gt;0,VLOOKUP(I77,Faction!A$2:B$84,2,FALSE),1)</f>
        <v>1</v>
      </c>
      <c r="AH77" t="str">
        <f t="shared" si="41"/>
        <v xml:space="preserve">["FACTION"] =  1; </v>
      </c>
      <c r="AI77" t="str">
        <f t="shared" si="42"/>
        <v xml:space="preserve">["TIER"] = 2; </v>
      </c>
      <c r="AJ77" t="str">
        <f t="shared" si="43"/>
        <v xml:space="preserve">["MIN_LVL"] = "50"; </v>
      </c>
      <c r="AK77" t="str">
        <f t="shared" si="44"/>
        <v/>
      </c>
      <c r="AL77" t="str">
        <f t="shared" si="45"/>
        <v xml:space="preserve">["NAME"] = { ["EN"] = "Delvings: The Deepest, Darkest Crevasse"; }; </v>
      </c>
      <c r="AM77" t="str">
        <f t="shared" si="46"/>
        <v xml:space="preserve">["LORE"] = { ["EN"] = "You have fought the forces of evil and triumphed countless times in the lesser dark."; }; </v>
      </c>
      <c r="AN77" t="str">
        <f t="shared" si="47"/>
        <v xml:space="preserve">["SUMMARY"] = { ["EN"] = "Complete 100 Delvings on Tier 4"; }; </v>
      </c>
      <c r="AO77" t="str">
        <f t="shared" si="48"/>
        <v/>
      </c>
      <c r="AP77" t="str">
        <f t="shared" si="49"/>
        <v>};</v>
      </c>
    </row>
    <row r="78" spans="1:42" x14ac:dyDescent="0.25">
      <c r="A78">
        <v>1879453440</v>
      </c>
      <c r="B78">
        <v>66</v>
      </c>
      <c r="C78" t="s">
        <v>1536</v>
      </c>
      <c r="D78" t="s">
        <v>70</v>
      </c>
      <c r="E78">
        <v>1000</v>
      </c>
      <c r="J78" t="s">
        <v>1537</v>
      </c>
      <c r="K78" t="s">
        <v>1538</v>
      </c>
      <c r="L78">
        <v>2</v>
      </c>
      <c r="M78">
        <v>50</v>
      </c>
      <c r="Q78" t="str">
        <f t="shared" si="26"/>
        <v>[77] = {["ID"] = 1879453440; }; -- Delvings: Panic in the Deep</v>
      </c>
      <c r="R78" s="1" t="str">
        <f t="shared" si="27"/>
        <v>[77] = {["ID"] = 1879453440; ["SAVE_INDEX"] = 66; ["TYPE"] =  7; ["VXP"] =  1000; ["LP"] =  0; ["REP"] =    0; ["FACTION"] =  1; ["TIER"] = 2; ["MIN_LVL"] = "50"; ["NAME"] = { ["EN"] = "Delvings: Panic in the Deep"; }; ["LORE"] = { ["EN"] = "You have spent days exploring further into the dark, pushing the shadows back."; }; ["SUMMARY"] = { ["EN"] = "Complete 100 Delvings on Tier 5"; }; };</v>
      </c>
      <c r="S78">
        <f t="shared" si="28"/>
        <v>77</v>
      </c>
      <c r="T78" t="str">
        <f t="shared" si="29"/>
        <v>[77] = {</v>
      </c>
      <c r="U78" t="str">
        <f t="shared" si="30"/>
        <v xml:space="preserve">["ID"] = 1879453440; </v>
      </c>
      <c r="V78" t="str">
        <f t="shared" si="31"/>
        <v xml:space="preserve">["ID"] = 1879453440; </v>
      </c>
      <c r="W78" t="str">
        <f t="shared" si="32"/>
        <v/>
      </c>
      <c r="X78" s="1" t="str">
        <f t="shared" si="33"/>
        <v xml:space="preserve">["SAVE_INDEX"] = 66; </v>
      </c>
      <c r="Y78">
        <f>VLOOKUP(D78,Type!A$2:B$14,2,FALSE)</f>
        <v>7</v>
      </c>
      <c r="Z78" t="str">
        <f t="shared" si="34"/>
        <v xml:space="preserve">["TYPE"] =  7; </v>
      </c>
      <c r="AA78" t="str">
        <f t="shared" si="35"/>
        <v>1000</v>
      </c>
      <c r="AB78" t="str">
        <f t="shared" si="36"/>
        <v xml:space="preserve">["VXP"] =  1000; </v>
      </c>
      <c r="AC78" t="str">
        <f t="shared" si="37"/>
        <v>0</v>
      </c>
      <c r="AD78" t="str">
        <f t="shared" si="38"/>
        <v xml:space="preserve">["LP"] =  0; </v>
      </c>
      <c r="AE78" t="str">
        <f t="shared" si="39"/>
        <v>0</v>
      </c>
      <c r="AF78" t="str">
        <f t="shared" si="40"/>
        <v xml:space="preserve">["REP"] =    0; </v>
      </c>
      <c r="AG78">
        <f>IF(LEN(I78)&gt;0,VLOOKUP(I78,Faction!A$2:B$84,2,FALSE),1)</f>
        <v>1</v>
      </c>
      <c r="AH78" t="str">
        <f t="shared" si="41"/>
        <v xml:space="preserve">["FACTION"] =  1; </v>
      </c>
      <c r="AI78" t="str">
        <f t="shared" si="42"/>
        <v xml:space="preserve">["TIER"] = 2; </v>
      </c>
      <c r="AJ78" t="str">
        <f t="shared" si="43"/>
        <v xml:space="preserve">["MIN_LVL"] = "50"; </v>
      </c>
      <c r="AK78" t="str">
        <f t="shared" si="44"/>
        <v/>
      </c>
      <c r="AL78" t="str">
        <f t="shared" si="45"/>
        <v xml:space="preserve">["NAME"] = { ["EN"] = "Delvings: Panic in the Deep"; }; </v>
      </c>
      <c r="AM78" t="str">
        <f t="shared" si="46"/>
        <v xml:space="preserve">["LORE"] = { ["EN"] = "You have spent days exploring further into the dark, pushing the shadows back."; }; </v>
      </c>
      <c r="AN78" t="str">
        <f t="shared" si="47"/>
        <v xml:space="preserve">["SUMMARY"] = { ["EN"] = "Complete 100 Delvings on Tier 5"; }; </v>
      </c>
      <c r="AO78" t="str">
        <f t="shared" si="48"/>
        <v/>
      </c>
      <c r="AP78" t="str">
        <f t="shared" si="49"/>
        <v>};</v>
      </c>
    </row>
    <row r="79" spans="1:42" x14ac:dyDescent="0.25">
      <c r="A79">
        <v>1879453447</v>
      </c>
      <c r="B79">
        <v>67</v>
      </c>
      <c r="C79" t="s">
        <v>1539</v>
      </c>
      <c r="D79" t="s">
        <v>70</v>
      </c>
      <c r="E79">
        <v>2000</v>
      </c>
      <c r="J79" t="s">
        <v>1540</v>
      </c>
      <c r="K79" t="s">
        <v>1538</v>
      </c>
      <c r="L79">
        <v>2</v>
      </c>
      <c r="M79">
        <v>50</v>
      </c>
      <c r="Q79" t="str">
        <f t="shared" si="26"/>
        <v>[78] = {["ID"] = 1879453447; }; -- Delvings: Darkest Secrets</v>
      </c>
      <c r="R79" s="1" t="str">
        <f t="shared" si="27"/>
        <v>[78] = {["ID"] = 1879453447; ["SAVE_INDEX"] = 67; ["TYPE"] =  7; ["VXP"] =  2000; ["LP"] =  0; ["REP"] =    0; ["FACTION"] =  1; ["TIER"] = 2; ["MIN_LVL"] = "50"; ["NAME"] = { ["EN"] = "Delvings: Darkest Secrets"; }; ["LORE"] = { ["EN"] = "You have spent days exploring further into the dark, pushing the shadows back."; }; ["SUMMARY"] = { ["EN"] = "Complete 100 Delvings on Tier 6"; }; };</v>
      </c>
      <c r="S79">
        <f t="shared" si="28"/>
        <v>78</v>
      </c>
      <c r="T79" t="str">
        <f t="shared" si="29"/>
        <v>[78] = {</v>
      </c>
      <c r="U79" t="str">
        <f t="shared" si="30"/>
        <v xml:space="preserve">["ID"] = 1879453447; </v>
      </c>
      <c r="V79" t="str">
        <f t="shared" si="31"/>
        <v xml:space="preserve">["ID"] = 1879453447; </v>
      </c>
      <c r="W79" t="str">
        <f t="shared" si="32"/>
        <v/>
      </c>
      <c r="X79" s="1" t="str">
        <f t="shared" si="33"/>
        <v xml:space="preserve">["SAVE_INDEX"] = 67; </v>
      </c>
      <c r="Y79">
        <f>VLOOKUP(D79,Type!A$2:B$14,2,FALSE)</f>
        <v>7</v>
      </c>
      <c r="Z79" t="str">
        <f t="shared" si="34"/>
        <v xml:space="preserve">["TYPE"] =  7; </v>
      </c>
      <c r="AA79" t="str">
        <f t="shared" si="35"/>
        <v>2000</v>
      </c>
      <c r="AB79" t="str">
        <f t="shared" si="36"/>
        <v xml:space="preserve">["VXP"] =  2000; </v>
      </c>
      <c r="AC79" t="str">
        <f t="shared" si="37"/>
        <v>0</v>
      </c>
      <c r="AD79" t="str">
        <f t="shared" si="38"/>
        <v xml:space="preserve">["LP"] =  0; </v>
      </c>
      <c r="AE79" t="str">
        <f t="shared" si="39"/>
        <v>0</v>
      </c>
      <c r="AF79" t="str">
        <f t="shared" si="40"/>
        <v xml:space="preserve">["REP"] =    0; </v>
      </c>
      <c r="AG79">
        <f>IF(LEN(I79)&gt;0,VLOOKUP(I79,Faction!A$2:B$84,2,FALSE),1)</f>
        <v>1</v>
      </c>
      <c r="AH79" t="str">
        <f t="shared" si="41"/>
        <v xml:space="preserve">["FACTION"] =  1; </v>
      </c>
      <c r="AI79" t="str">
        <f t="shared" si="42"/>
        <v xml:space="preserve">["TIER"] = 2; </v>
      </c>
      <c r="AJ79" t="str">
        <f t="shared" si="43"/>
        <v xml:space="preserve">["MIN_LVL"] = "50"; </v>
      </c>
      <c r="AK79" t="str">
        <f t="shared" si="44"/>
        <v/>
      </c>
      <c r="AL79" t="str">
        <f t="shared" si="45"/>
        <v xml:space="preserve">["NAME"] = { ["EN"] = "Delvings: Darkest Secrets"; }; </v>
      </c>
      <c r="AM79" t="str">
        <f t="shared" si="46"/>
        <v xml:space="preserve">["LORE"] = { ["EN"] = "You have spent days exploring further into the dark, pushing the shadows back."; }; </v>
      </c>
      <c r="AN79" t="str">
        <f t="shared" si="47"/>
        <v xml:space="preserve">["SUMMARY"] = { ["EN"] = "Complete 100 Delvings on Tier 6"; }; </v>
      </c>
      <c r="AO79" t="str">
        <f t="shared" si="48"/>
        <v/>
      </c>
      <c r="AP79" t="str">
        <f t="shared" si="49"/>
        <v>};</v>
      </c>
    </row>
    <row r="80" spans="1:42" x14ac:dyDescent="0.25">
      <c r="A80">
        <v>1879453446</v>
      </c>
      <c r="B80">
        <v>68</v>
      </c>
      <c r="C80" t="s">
        <v>1541</v>
      </c>
      <c r="D80" t="s">
        <v>70</v>
      </c>
      <c r="E80">
        <v>2000</v>
      </c>
      <c r="J80" t="s">
        <v>1543</v>
      </c>
      <c r="K80" t="s">
        <v>1542</v>
      </c>
      <c r="L80">
        <v>2</v>
      </c>
      <c r="M80">
        <v>50</v>
      </c>
      <c r="Q80" t="str">
        <f t="shared" si="26"/>
        <v>[79] = {["ID"] = 1879453446; }; -- Delvings: Darkest Night</v>
      </c>
      <c r="R80" s="1" t="str">
        <f t="shared" si="27"/>
        <v>[79] = {["ID"] = 1879453446; ["SAVE_INDEX"] = 68; ["TYPE"] =  7; ["VXP"] =  2000; ["LP"] =  0; ["REP"] =    0; ["FACTION"] =  1; ["TIER"] = 2; ["MIN_LVL"] = "50"; ["NAME"] = { ["EN"] = "Delvings: Darkest Night"; }; ["LORE"] = { ["EN"] = "You have fought the forces of evil and triumphed countless times in the greater dark."; }; ["SUMMARY"] = { ["EN"] = "Complete 100 Delvings on Tier 7"; }; };</v>
      </c>
      <c r="S80">
        <f t="shared" si="28"/>
        <v>79</v>
      </c>
      <c r="T80" t="str">
        <f t="shared" si="29"/>
        <v>[79] = {</v>
      </c>
      <c r="U80" t="str">
        <f t="shared" si="30"/>
        <v xml:space="preserve">["ID"] = 1879453446; </v>
      </c>
      <c r="V80" t="str">
        <f t="shared" si="31"/>
        <v xml:space="preserve">["ID"] = 1879453446; </v>
      </c>
      <c r="W80" t="str">
        <f t="shared" si="32"/>
        <v/>
      </c>
      <c r="X80" s="1" t="str">
        <f t="shared" si="33"/>
        <v xml:space="preserve">["SAVE_INDEX"] = 68; </v>
      </c>
      <c r="Y80">
        <f>VLOOKUP(D80,Type!A$2:B$14,2,FALSE)</f>
        <v>7</v>
      </c>
      <c r="Z80" t="str">
        <f t="shared" si="34"/>
        <v xml:space="preserve">["TYPE"] =  7; </v>
      </c>
      <c r="AA80" t="str">
        <f t="shared" si="35"/>
        <v>2000</v>
      </c>
      <c r="AB80" t="str">
        <f t="shared" si="36"/>
        <v xml:space="preserve">["VXP"] =  2000; </v>
      </c>
      <c r="AC80" t="str">
        <f t="shared" si="37"/>
        <v>0</v>
      </c>
      <c r="AD80" t="str">
        <f t="shared" si="38"/>
        <v xml:space="preserve">["LP"] =  0; </v>
      </c>
      <c r="AE80" t="str">
        <f t="shared" si="39"/>
        <v>0</v>
      </c>
      <c r="AF80" t="str">
        <f t="shared" si="40"/>
        <v xml:space="preserve">["REP"] =    0; </v>
      </c>
      <c r="AG80">
        <f>IF(LEN(I80)&gt;0,VLOOKUP(I80,Faction!A$2:B$84,2,FALSE),1)</f>
        <v>1</v>
      </c>
      <c r="AH80" t="str">
        <f t="shared" si="41"/>
        <v xml:space="preserve">["FACTION"] =  1; </v>
      </c>
      <c r="AI80" t="str">
        <f t="shared" si="42"/>
        <v xml:space="preserve">["TIER"] = 2; </v>
      </c>
      <c r="AJ80" t="str">
        <f t="shared" si="43"/>
        <v xml:space="preserve">["MIN_LVL"] = "50"; </v>
      </c>
      <c r="AK80" t="str">
        <f t="shared" si="44"/>
        <v/>
      </c>
      <c r="AL80" t="str">
        <f t="shared" si="45"/>
        <v xml:space="preserve">["NAME"] = { ["EN"] = "Delvings: Darkest Night"; }; </v>
      </c>
      <c r="AM80" t="str">
        <f t="shared" si="46"/>
        <v xml:space="preserve">["LORE"] = { ["EN"] = "You have fought the forces of evil and triumphed countless times in the greater dark."; }; </v>
      </c>
      <c r="AN80" t="str">
        <f t="shared" si="47"/>
        <v xml:space="preserve">["SUMMARY"] = { ["EN"] = "Complete 100 Delvings on Tier 7"; }; </v>
      </c>
      <c r="AO80" t="str">
        <f t="shared" si="48"/>
        <v/>
      </c>
      <c r="AP80" t="str">
        <f t="shared" si="49"/>
        <v>};</v>
      </c>
    </row>
    <row r="81" spans="1:42" x14ac:dyDescent="0.25">
      <c r="A81">
        <v>1879453445</v>
      </c>
      <c r="B81">
        <v>69</v>
      </c>
      <c r="C81" t="s">
        <v>1544</v>
      </c>
      <c r="D81" t="s">
        <v>70</v>
      </c>
      <c r="E81">
        <v>2000</v>
      </c>
      <c r="J81" t="s">
        <v>1546</v>
      </c>
      <c r="K81" t="s">
        <v>1545</v>
      </c>
      <c r="L81">
        <v>2</v>
      </c>
      <c r="M81">
        <v>50</v>
      </c>
      <c r="Q81" t="str">
        <f t="shared" si="26"/>
        <v>[80] = {["ID"] = 1879453445; }; -- Delvings: Deepest Delving Conqueror</v>
      </c>
      <c r="R81" s="1" t="str">
        <f t="shared" si="27"/>
        <v>[80] = {["ID"] = 1879453445; ["SAVE_INDEX"] = 69; ["TYPE"] =  7; ["VXP"] =  2000; ["LP"] =  0; ["REP"] =    0; ["FACTION"] =  1; ["TIER"] = 2; ["MIN_LVL"] = "50"; ["NAME"] = { ["EN"] = "Delvings: Deepest Delving Conqueror"; }; ["LORE"] = { ["EN"] = "You have fought the forces of evil and triumphed over and over in the greater dark."; }; ["SUMMARY"] = { ["EN"] = "Complete 100 Delvings on Tier 8"; }; };</v>
      </c>
      <c r="S81">
        <f t="shared" si="28"/>
        <v>80</v>
      </c>
      <c r="T81" t="str">
        <f t="shared" si="29"/>
        <v>[80] = {</v>
      </c>
      <c r="U81" t="str">
        <f t="shared" si="30"/>
        <v xml:space="preserve">["ID"] = 1879453445; </v>
      </c>
      <c r="V81" t="str">
        <f t="shared" si="31"/>
        <v xml:space="preserve">["ID"] = 1879453445; </v>
      </c>
      <c r="W81" t="str">
        <f t="shared" si="32"/>
        <v/>
      </c>
      <c r="X81" s="1" t="str">
        <f t="shared" si="33"/>
        <v xml:space="preserve">["SAVE_INDEX"] = 69; </v>
      </c>
      <c r="Y81">
        <f>VLOOKUP(D81,Type!A$2:B$14,2,FALSE)</f>
        <v>7</v>
      </c>
      <c r="Z81" t="str">
        <f t="shared" si="34"/>
        <v xml:space="preserve">["TYPE"] =  7; </v>
      </c>
      <c r="AA81" t="str">
        <f t="shared" si="35"/>
        <v>2000</v>
      </c>
      <c r="AB81" t="str">
        <f t="shared" si="36"/>
        <v xml:space="preserve">["VXP"] =  2000; </v>
      </c>
      <c r="AC81" t="str">
        <f t="shared" si="37"/>
        <v>0</v>
      </c>
      <c r="AD81" t="str">
        <f t="shared" si="38"/>
        <v xml:space="preserve">["LP"] =  0; </v>
      </c>
      <c r="AE81" t="str">
        <f t="shared" si="39"/>
        <v>0</v>
      </c>
      <c r="AF81" t="str">
        <f t="shared" si="40"/>
        <v xml:space="preserve">["REP"] =    0; </v>
      </c>
      <c r="AG81">
        <f>IF(LEN(I81)&gt;0,VLOOKUP(I81,Faction!A$2:B$84,2,FALSE),1)</f>
        <v>1</v>
      </c>
      <c r="AH81" t="str">
        <f t="shared" si="41"/>
        <v xml:space="preserve">["FACTION"] =  1; </v>
      </c>
      <c r="AI81" t="str">
        <f t="shared" si="42"/>
        <v xml:space="preserve">["TIER"] = 2; </v>
      </c>
      <c r="AJ81" t="str">
        <f t="shared" si="43"/>
        <v xml:space="preserve">["MIN_LVL"] = "50"; </v>
      </c>
      <c r="AK81" t="str">
        <f t="shared" si="44"/>
        <v/>
      </c>
      <c r="AL81" t="str">
        <f t="shared" si="45"/>
        <v xml:space="preserve">["NAME"] = { ["EN"] = "Delvings: Deepest Delving Conqueror"; }; </v>
      </c>
      <c r="AM81" t="str">
        <f t="shared" si="46"/>
        <v xml:space="preserve">["LORE"] = { ["EN"] = "You have fought the forces of evil and triumphed over and over in the greater dark."; }; </v>
      </c>
      <c r="AN81" t="str">
        <f t="shared" si="47"/>
        <v xml:space="preserve">["SUMMARY"] = { ["EN"] = "Complete 100 Delvings on Tier 8"; }; </v>
      </c>
      <c r="AO81" t="str">
        <f t="shared" si="48"/>
        <v/>
      </c>
      <c r="AP81" t="str">
        <f t="shared" si="49"/>
        <v>};</v>
      </c>
    </row>
    <row r="82" spans="1:42" x14ac:dyDescent="0.25">
      <c r="A82">
        <v>1879453444</v>
      </c>
      <c r="B82">
        <v>70</v>
      </c>
      <c r="C82" t="s">
        <v>1547</v>
      </c>
      <c r="D82" t="s">
        <v>70</v>
      </c>
      <c r="E82">
        <v>2000</v>
      </c>
      <c r="J82" t="s">
        <v>1549</v>
      </c>
      <c r="K82" t="s">
        <v>1548</v>
      </c>
      <c r="L82">
        <v>2</v>
      </c>
      <c r="M82">
        <v>50</v>
      </c>
      <c r="Q82" t="str">
        <f t="shared" si="26"/>
        <v>[81] = {["ID"] = 1879453444; }; -- Delvings: Deepest Delving Liberator</v>
      </c>
      <c r="R82" s="1" t="str">
        <f t="shared" si="27"/>
        <v>[81] = {["ID"] = 1879453444; ["SAVE_INDEX"] = 70; ["TYPE"] =  7; ["VXP"] =  2000; ["LP"] =  0; ["REP"] =    0; ["FACTION"] =  1; ["TIER"] = 2; ["MIN_LVL"] = "50"; ["NAME"] = { ["EN"] = "Delvings: Deepest Delving Liberator"; }; ["LORE"] = { ["EN"] = "You have fought the forces of evil and triumphed countless times in the near total dark."; }; ["SUMMARY"] = { ["EN"] = "Complete 100 Delvings on Tier 9"; }; };</v>
      </c>
      <c r="S82">
        <f t="shared" si="28"/>
        <v>81</v>
      </c>
      <c r="T82" t="str">
        <f t="shared" si="29"/>
        <v>[81] = {</v>
      </c>
      <c r="U82" t="str">
        <f t="shared" si="30"/>
        <v xml:space="preserve">["ID"] = 1879453444; </v>
      </c>
      <c r="V82" t="str">
        <f t="shared" si="31"/>
        <v xml:space="preserve">["ID"] = 1879453444; </v>
      </c>
      <c r="W82" t="str">
        <f t="shared" si="32"/>
        <v/>
      </c>
      <c r="X82" s="1" t="str">
        <f t="shared" si="33"/>
        <v xml:space="preserve">["SAVE_INDEX"] = 70; </v>
      </c>
      <c r="Y82">
        <f>VLOOKUP(D82,Type!A$2:B$14,2,FALSE)</f>
        <v>7</v>
      </c>
      <c r="Z82" t="str">
        <f t="shared" si="34"/>
        <v xml:space="preserve">["TYPE"] =  7; </v>
      </c>
      <c r="AA82" t="str">
        <f t="shared" si="35"/>
        <v>2000</v>
      </c>
      <c r="AB82" t="str">
        <f t="shared" si="36"/>
        <v xml:space="preserve">["VXP"] =  2000; </v>
      </c>
      <c r="AC82" t="str">
        <f t="shared" si="37"/>
        <v>0</v>
      </c>
      <c r="AD82" t="str">
        <f t="shared" si="38"/>
        <v xml:space="preserve">["LP"] =  0; </v>
      </c>
      <c r="AE82" t="str">
        <f t="shared" si="39"/>
        <v>0</v>
      </c>
      <c r="AF82" t="str">
        <f t="shared" si="40"/>
        <v xml:space="preserve">["REP"] =    0; </v>
      </c>
      <c r="AG82">
        <f>IF(LEN(I82)&gt;0,VLOOKUP(I82,Faction!A$2:B$84,2,FALSE),1)</f>
        <v>1</v>
      </c>
      <c r="AH82" t="str">
        <f t="shared" si="41"/>
        <v xml:space="preserve">["FACTION"] =  1; </v>
      </c>
      <c r="AI82" t="str">
        <f t="shared" si="42"/>
        <v xml:space="preserve">["TIER"] = 2; </v>
      </c>
      <c r="AJ82" t="str">
        <f t="shared" si="43"/>
        <v xml:space="preserve">["MIN_LVL"] = "50"; </v>
      </c>
      <c r="AK82" t="str">
        <f t="shared" si="44"/>
        <v/>
      </c>
      <c r="AL82" t="str">
        <f t="shared" si="45"/>
        <v xml:space="preserve">["NAME"] = { ["EN"] = "Delvings: Deepest Delving Liberator"; }; </v>
      </c>
      <c r="AM82" t="str">
        <f t="shared" si="46"/>
        <v xml:space="preserve">["LORE"] = { ["EN"] = "You have fought the forces of evil and triumphed countless times in the near total dark."; }; </v>
      </c>
      <c r="AN82" t="str">
        <f t="shared" si="47"/>
        <v xml:space="preserve">["SUMMARY"] = { ["EN"] = "Complete 100 Delvings on Tier 9"; }; </v>
      </c>
      <c r="AO82" t="str">
        <f t="shared" si="48"/>
        <v/>
      </c>
      <c r="AP82" t="str">
        <f t="shared" si="49"/>
        <v>};</v>
      </c>
    </row>
    <row r="83" spans="1:42" x14ac:dyDescent="0.25">
      <c r="A83">
        <v>1879453448</v>
      </c>
      <c r="B83">
        <v>71</v>
      </c>
      <c r="C83" t="s">
        <v>1550</v>
      </c>
      <c r="D83" t="s">
        <v>70</v>
      </c>
      <c r="E83">
        <v>2000</v>
      </c>
      <c r="F83" t="s">
        <v>1551</v>
      </c>
      <c r="J83" t="s">
        <v>1553</v>
      </c>
      <c r="K83" t="s">
        <v>1552</v>
      </c>
      <c r="L83">
        <v>2</v>
      </c>
      <c r="M83">
        <v>50</v>
      </c>
      <c r="Q83" t="str">
        <f t="shared" si="26"/>
        <v>[82] = {["ID"] = 1879453448; }; -- Delvings: Wrath of the Light</v>
      </c>
      <c r="R83" s="1" t="str">
        <f t="shared" si="27"/>
        <v>[82] = {["ID"] = 1879453448; ["SAVE_INDEX"] = 71; ["TYPE"] =  7; ["VXP"] =  2000; ["LP"] =  0; ["REP"] =    0; ["FACTION"] =  1; ["TIER"] = 2; ["MIN_LVL"] = "50"; ["NAME"] = { ["EN"] = "Delvings: Wrath of the Light"; }; ["LORE"] = { ["EN"] = "You are the wrath of the light, bane of the dark."; }; ["SUMMARY"] = { ["EN"] = "Complete 100 Delvings on Tier 10"; }; ["TITLE"] = { ["EN"] = "Wrath of the Light"; }; };</v>
      </c>
      <c r="S83">
        <f t="shared" si="28"/>
        <v>82</v>
      </c>
      <c r="T83" t="str">
        <f t="shared" si="29"/>
        <v>[82] = {</v>
      </c>
      <c r="U83" t="str">
        <f t="shared" si="30"/>
        <v xml:space="preserve">["ID"] = 1879453448; </v>
      </c>
      <c r="V83" t="str">
        <f t="shared" si="31"/>
        <v xml:space="preserve">["ID"] = 1879453448; </v>
      </c>
      <c r="W83" t="str">
        <f t="shared" si="32"/>
        <v/>
      </c>
      <c r="X83" s="1" t="str">
        <f t="shared" si="33"/>
        <v xml:space="preserve">["SAVE_INDEX"] = 71; </v>
      </c>
      <c r="Y83">
        <f>VLOOKUP(D83,Type!A$2:B$14,2,FALSE)</f>
        <v>7</v>
      </c>
      <c r="Z83" t="str">
        <f t="shared" si="34"/>
        <v xml:space="preserve">["TYPE"] =  7; </v>
      </c>
      <c r="AA83" t="str">
        <f t="shared" si="35"/>
        <v>2000</v>
      </c>
      <c r="AB83" t="str">
        <f t="shared" si="36"/>
        <v xml:space="preserve">["VXP"] =  2000; </v>
      </c>
      <c r="AC83" t="str">
        <f t="shared" si="37"/>
        <v>0</v>
      </c>
      <c r="AD83" t="str">
        <f t="shared" si="38"/>
        <v xml:space="preserve">["LP"] =  0; </v>
      </c>
      <c r="AE83" t="str">
        <f t="shared" si="39"/>
        <v>0</v>
      </c>
      <c r="AF83" t="str">
        <f t="shared" si="40"/>
        <v xml:space="preserve">["REP"] =    0; </v>
      </c>
      <c r="AG83">
        <f>IF(LEN(I83)&gt;0,VLOOKUP(I83,Faction!A$2:B$84,2,FALSE),1)</f>
        <v>1</v>
      </c>
      <c r="AH83" t="str">
        <f t="shared" si="41"/>
        <v xml:space="preserve">["FACTION"] =  1; </v>
      </c>
      <c r="AI83" t="str">
        <f t="shared" si="42"/>
        <v xml:space="preserve">["TIER"] = 2; </v>
      </c>
      <c r="AJ83" t="str">
        <f t="shared" si="43"/>
        <v xml:space="preserve">["MIN_LVL"] = "50"; </v>
      </c>
      <c r="AK83" t="str">
        <f t="shared" si="44"/>
        <v/>
      </c>
      <c r="AL83" t="str">
        <f t="shared" si="45"/>
        <v xml:space="preserve">["NAME"] = { ["EN"] = "Delvings: Wrath of the Light"; }; </v>
      </c>
      <c r="AM83" t="str">
        <f t="shared" si="46"/>
        <v xml:space="preserve">["LORE"] = { ["EN"] = "You are the wrath of the light, bane of the dark."; }; </v>
      </c>
      <c r="AN83" t="str">
        <f t="shared" si="47"/>
        <v xml:space="preserve">["SUMMARY"] = { ["EN"] = "Complete 100 Delvings on Tier 10"; }; </v>
      </c>
      <c r="AO83" t="str">
        <f t="shared" si="48"/>
        <v xml:space="preserve">["TITLE"] = { ["EN"] = "Wrath of the Light"; }; </v>
      </c>
      <c r="AP83" t="str">
        <f t="shared" si="49"/>
        <v>};</v>
      </c>
    </row>
    <row r="84" spans="1:42" x14ac:dyDescent="0.25">
      <c r="A84">
        <v>1879460101</v>
      </c>
      <c r="C84" t="s">
        <v>1588</v>
      </c>
      <c r="J84" t="s">
        <v>1589</v>
      </c>
      <c r="L84">
        <v>1</v>
      </c>
      <c r="Q84" t="str">
        <f t="shared" si="26"/>
        <v>[83] = {["ID"] = 1879460101; }; -- Delvings: Bane of the Darkness</v>
      </c>
      <c r="R84" s="1" t="e">
        <f t="shared" si="27"/>
        <v>#N/A</v>
      </c>
      <c r="S84">
        <f t="shared" si="28"/>
        <v>83</v>
      </c>
      <c r="T84" t="str">
        <f t="shared" si="29"/>
        <v>[83] = {</v>
      </c>
      <c r="U84" t="str">
        <f t="shared" si="30"/>
        <v xml:space="preserve">["ID"] = 1879460101; </v>
      </c>
      <c r="V84" t="str">
        <f t="shared" si="31"/>
        <v xml:space="preserve">["ID"] = 1879460101; </v>
      </c>
      <c r="W84" t="str">
        <f t="shared" si="32"/>
        <v/>
      </c>
      <c r="X84" s="1" t="str">
        <f t="shared" si="33"/>
        <v xml:space="preserve">                     </v>
      </c>
      <c r="Y84" t="e">
        <f>VLOOKUP(D84,Type!A$2:B$14,2,FALSE)</f>
        <v>#N/A</v>
      </c>
      <c r="Z84" t="e">
        <f t="shared" si="34"/>
        <v>#N/A</v>
      </c>
      <c r="AA84" t="str">
        <f t="shared" si="35"/>
        <v>0</v>
      </c>
      <c r="AB84" t="str">
        <f t="shared" si="36"/>
        <v xml:space="preserve">["VXP"] =     0; </v>
      </c>
      <c r="AC84" t="str">
        <f t="shared" si="37"/>
        <v>0</v>
      </c>
      <c r="AD84" t="str">
        <f t="shared" si="38"/>
        <v xml:space="preserve">["LP"] =  0; </v>
      </c>
      <c r="AE84" t="str">
        <f t="shared" si="39"/>
        <v>0</v>
      </c>
      <c r="AF84" t="str">
        <f t="shared" si="40"/>
        <v xml:space="preserve">["REP"] =    0; </v>
      </c>
      <c r="AG84">
        <f>IF(LEN(I84)&gt;0,VLOOKUP(I84,Faction!A$2:B$84,2,FALSE),1)</f>
        <v>1</v>
      </c>
      <c r="AH84" t="str">
        <f t="shared" si="41"/>
        <v xml:space="preserve">["FACTION"] =  1; </v>
      </c>
      <c r="AI84" t="str">
        <f t="shared" si="42"/>
        <v xml:space="preserve">["TIER"] = 1; </v>
      </c>
      <c r="AJ84" t="str">
        <f t="shared" si="43"/>
        <v xml:space="preserve">                    </v>
      </c>
      <c r="AK84" t="str">
        <f t="shared" si="44"/>
        <v/>
      </c>
      <c r="AL84" t="str">
        <f t="shared" si="45"/>
        <v xml:space="preserve">["NAME"] = { ["EN"] = "Delvings: Bane of the Darkness"; }; </v>
      </c>
      <c r="AM84" t="str">
        <f t="shared" si="46"/>
        <v/>
      </c>
      <c r="AN84" t="str">
        <f t="shared" si="47"/>
        <v xml:space="preserve">["SUMMARY"] = { ["EN"] = "Complete 100 Delvings on Tier 12"; }; </v>
      </c>
      <c r="AO84" t="str">
        <f t="shared" si="48"/>
        <v/>
      </c>
      <c r="AP84" t="str">
        <f t="shared" si="49"/>
        <v>};</v>
      </c>
    </row>
    <row r="85" spans="1:42" x14ac:dyDescent="0.25">
      <c r="C85" s="2" t="s">
        <v>1623</v>
      </c>
      <c r="D85" s="2" t="s">
        <v>1185</v>
      </c>
      <c r="O85">
        <v>296</v>
      </c>
      <c r="Q85" t="str">
        <f t="shared" si="26"/>
        <v>[84] = {["CAT_ID"] = 296; }; -- Complete any tier many times</v>
      </c>
      <c r="R85" s="1" t="str">
        <f t="shared" si="27"/>
        <v>[84] = {                                          ["TYPE"] = 14; ["VXP"] =     0; ["LP"] =  0; ["REP"] =    0; ["FACTION"] =  1; ["TIER"] = 0;                     ["NAME"] = { ["EN"] = "Complete any tier many times"; }; };</v>
      </c>
      <c r="S85">
        <f t="shared" si="28"/>
        <v>84</v>
      </c>
      <c r="T85" t="str">
        <f t="shared" si="29"/>
        <v>[84] = {</v>
      </c>
      <c r="U85" t="str">
        <f t="shared" si="30"/>
        <v xml:space="preserve">                     </v>
      </c>
      <c r="V85" t="str">
        <f t="shared" si="31"/>
        <v/>
      </c>
      <c r="W85" t="str">
        <f t="shared" si="32"/>
        <v xml:space="preserve">["CAT_ID"] = 296; </v>
      </c>
      <c r="X85" s="1" t="str">
        <f t="shared" si="33"/>
        <v xml:space="preserve">                     </v>
      </c>
      <c r="Y85">
        <f>VLOOKUP(D85,Type!A$2:B$14,2,FALSE)</f>
        <v>14</v>
      </c>
      <c r="Z85" t="str">
        <f t="shared" si="34"/>
        <v xml:space="preserve">["TYPE"] = 14; </v>
      </c>
      <c r="AA85" t="str">
        <f t="shared" si="35"/>
        <v>0</v>
      </c>
      <c r="AB85" t="str">
        <f t="shared" si="36"/>
        <v xml:space="preserve">["VXP"] =     0; </v>
      </c>
      <c r="AC85" t="str">
        <f t="shared" si="37"/>
        <v>0</v>
      </c>
      <c r="AD85" t="str">
        <f t="shared" si="38"/>
        <v xml:space="preserve">["LP"] =  0; </v>
      </c>
      <c r="AE85" t="str">
        <f t="shared" si="39"/>
        <v>0</v>
      </c>
      <c r="AF85" t="str">
        <f t="shared" si="40"/>
        <v xml:space="preserve">["REP"] =    0; </v>
      </c>
      <c r="AG85">
        <f>IF(LEN(I85)&gt;0,VLOOKUP(I85,Faction!A$2:B$84,2,FALSE),1)</f>
        <v>1</v>
      </c>
      <c r="AH85" t="str">
        <f t="shared" si="41"/>
        <v xml:space="preserve">["FACTION"] =  1; </v>
      </c>
      <c r="AI85" t="str">
        <f t="shared" si="42"/>
        <v xml:space="preserve">["TIER"] = 0; </v>
      </c>
      <c r="AJ85" t="str">
        <f t="shared" si="43"/>
        <v xml:space="preserve">                    </v>
      </c>
      <c r="AK85" t="str">
        <f t="shared" si="44"/>
        <v/>
      </c>
      <c r="AL85" t="str">
        <f t="shared" si="45"/>
        <v xml:space="preserve">["NAME"] = { ["EN"] = "Complete any tier many times"; }; </v>
      </c>
      <c r="AM85" t="str">
        <f t="shared" si="46"/>
        <v/>
      </c>
      <c r="AN85" t="str">
        <f t="shared" si="47"/>
        <v/>
      </c>
      <c r="AO85" t="str">
        <f t="shared" si="48"/>
        <v/>
      </c>
      <c r="AP85" t="str">
        <f t="shared" si="49"/>
        <v>};</v>
      </c>
    </row>
    <row r="86" spans="1:42" x14ac:dyDescent="0.25">
      <c r="A86">
        <v>1879453482</v>
      </c>
      <c r="B86">
        <v>72</v>
      </c>
      <c r="C86" t="s">
        <v>1554</v>
      </c>
      <c r="D86" t="s">
        <v>70</v>
      </c>
      <c r="E86">
        <v>4000</v>
      </c>
      <c r="F86" t="s">
        <v>1555</v>
      </c>
      <c r="G86">
        <v>20</v>
      </c>
      <c r="J86" t="s">
        <v>1563</v>
      </c>
      <c r="K86" t="s">
        <v>1556</v>
      </c>
      <c r="L86">
        <v>1</v>
      </c>
      <c r="M86">
        <v>50</v>
      </c>
      <c r="Q86" t="str">
        <f t="shared" si="26"/>
        <v>[85] = {["ID"] = 1879453482; }; -- Delvings: Master of Light</v>
      </c>
      <c r="R86" s="1" t="str">
        <f t="shared" si="27"/>
        <v>[85] = {["ID"] = 1879453482; ["SAVE_INDEX"] = 72; ["TYPE"] =  7; ["VXP"] =  4000; ["LP"] = 20; ["REP"] =    0; ["FACTION"] =  1; ["TIER"] = 1; ["MIN_LVL"] = "50"; ["NAME"] = { ["EN"] = "Delvings: Master of Light"; }; ["LORE"] = { ["EN"] = "You are a master of the light."; }; ["SUMMARY"] = { ["EN"] = "Complete 1000 delvings on any tier"; }; ["TITLE"] = { ["EN"] = "Lord / Lady of Light"; }; };</v>
      </c>
      <c r="S86">
        <f t="shared" si="28"/>
        <v>85</v>
      </c>
      <c r="T86" t="str">
        <f t="shared" si="29"/>
        <v>[85] = {</v>
      </c>
      <c r="U86" t="str">
        <f t="shared" si="30"/>
        <v xml:space="preserve">["ID"] = 1879453482; </v>
      </c>
      <c r="V86" t="str">
        <f t="shared" si="31"/>
        <v xml:space="preserve">["ID"] = 1879453482; </v>
      </c>
      <c r="W86" t="str">
        <f t="shared" si="32"/>
        <v/>
      </c>
      <c r="X86" s="1" t="str">
        <f t="shared" si="33"/>
        <v xml:space="preserve">["SAVE_INDEX"] = 72; </v>
      </c>
      <c r="Y86">
        <f>VLOOKUP(D86,Type!A$2:B$14,2,FALSE)</f>
        <v>7</v>
      </c>
      <c r="Z86" t="str">
        <f t="shared" si="34"/>
        <v xml:space="preserve">["TYPE"] =  7; </v>
      </c>
      <c r="AA86" t="str">
        <f t="shared" si="35"/>
        <v>4000</v>
      </c>
      <c r="AB86" t="str">
        <f t="shared" si="36"/>
        <v xml:space="preserve">["VXP"] =  4000; </v>
      </c>
      <c r="AC86" t="str">
        <f t="shared" si="37"/>
        <v>20</v>
      </c>
      <c r="AD86" t="str">
        <f t="shared" si="38"/>
        <v xml:space="preserve">["LP"] = 20; </v>
      </c>
      <c r="AE86" t="str">
        <f t="shared" si="39"/>
        <v>0</v>
      </c>
      <c r="AF86" t="str">
        <f t="shared" si="40"/>
        <v xml:space="preserve">["REP"] =    0; </v>
      </c>
      <c r="AG86">
        <f>IF(LEN(I86)&gt;0,VLOOKUP(I86,Faction!A$2:B$84,2,FALSE),1)</f>
        <v>1</v>
      </c>
      <c r="AH86" t="str">
        <f t="shared" si="41"/>
        <v xml:space="preserve">["FACTION"] =  1; </v>
      </c>
      <c r="AI86" t="str">
        <f t="shared" si="42"/>
        <v xml:space="preserve">["TIER"] = 1; </v>
      </c>
      <c r="AJ86" t="str">
        <f t="shared" si="43"/>
        <v xml:space="preserve">["MIN_LVL"] = "50"; </v>
      </c>
      <c r="AK86" t="str">
        <f t="shared" si="44"/>
        <v/>
      </c>
      <c r="AL86" t="str">
        <f t="shared" si="45"/>
        <v xml:space="preserve">["NAME"] = { ["EN"] = "Delvings: Master of Light"; }; </v>
      </c>
      <c r="AM86" t="str">
        <f t="shared" si="46"/>
        <v xml:space="preserve">["LORE"] = { ["EN"] = "You are a master of the light."; }; </v>
      </c>
      <c r="AN86" t="str">
        <f t="shared" si="47"/>
        <v xml:space="preserve">["SUMMARY"] = { ["EN"] = "Complete 1000 delvings on any tier"; }; </v>
      </c>
      <c r="AO86" t="str">
        <f t="shared" si="48"/>
        <v xml:space="preserve">["TITLE"] = { ["EN"] = "Lord / Lady of Light"; }; </v>
      </c>
      <c r="AP86" t="str">
        <f t="shared" si="49"/>
        <v>};</v>
      </c>
    </row>
    <row r="87" spans="1:42" x14ac:dyDescent="0.25">
      <c r="A87">
        <v>1879453478</v>
      </c>
      <c r="B87">
        <v>73</v>
      </c>
      <c r="C87" t="s">
        <v>1557</v>
      </c>
      <c r="D87" t="s">
        <v>70</v>
      </c>
      <c r="E87">
        <v>2000</v>
      </c>
      <c r="F87" t="s">
        <v>1558</v>
      </c>
      <c r="G87">
        <v>10</v>
      </c>
      <c r="J87" t="s">
        <v>1564</v>
      </c>
      <c r="K87" t="s">
        <v>1559</v>
      </c>
      <c r="L87">
        <v>2</v>
      </c>
      <c r="M87">
        <v>50</v>
      </c>
      <c r="Q87" t="str">
        <f t="shared" si="26"/>
        <v>[86] = {["ID"] = 1879453478; }; -- Delvings: Conqueror of Deep Places</v>
      </c>
      <c r="R87" s="1" t="str">
        <f t="shared" si="27"/>
        <v>[86] = {["ID"] = 1879453478; ["SAVE_INDEX"] = 73; ["TYPE"] =  7; ["VXP"] =  2000; ["LP"] = 10; ["REP"] =    0; ["FACTION"] =  1; ["TIER"] = 2; ["MIN_LVL"] = "50"; ["NAME"] = { ["EN"] = "Delvings: Conqueror of Deep Places"; }; ["LORE"] = { ["EN"] = "You have delved in the darkness and triumphed against the shadow countless times."; }; ["SUMMARY"] = { ["EN"] = "Complete 150 delvings on any tier"; }; ["TITLE"] = { ["EN"] = "Conqueror of Deep Places"; }; };</v>
      </c>
      <c r="S87">
        <f t="shared" si="28"/>
        <v>86</v>
      </c>
      <c r="T87" t="str">
        <f t="shared" si="29"/>
        <v>[86] = {</v>
      </c>
      <c r="U87" t="str">
        <f t="shared" si="30"/>
        <v xml:space="preserve">["ID"] = 1879453478; </v>
      </c>
      <c r="V87" t="str">
        <f t="shared" si="31"/>
        <v xml:space="preserve">["ID"] = 1879453478; </v>
      </c>
      <c r="W87" t="str">
        <f t="shared" si="32"/>
        <v/>
      </c>
      <c r="X87" s="1" t="str">
        <f t="shared" si="33"/>
        <v xml:space="preserve">["SAVE_INDEX"] = 73; </v>
      </c>
      <c r="Y87">
        <f>VLOOKUP(D87,Type!A$2:B$14,2,FALSE)</f>
        <v>7</v>
      </c>
      <c r="Z87" t="str">
        <f t="shared" si="34"/>
        <v xml:space="preserve">["TYPE"] =  7; </v>
      </c>
      <c r="AA87" t="str">
        <f t="shared" si="35"/>
        <v>2000</v>
      </c>
      <c r="AB87" t="str">
        <f t="shared" si="36"/>
        <v xml:space="preserve">["VXP"] =  2000; </v>
      </c>
      <c r="AC87" t="str">
        <f t="shared" si="37"/>
        <v>10</v>
      </c>
      <c r="AD87" t="str">
        <f t="shared" si="38"/>
        <v xml:space="preserve">["LP"] = 10; </v>
      </c>
      <c r="AE87" t="str">
        <f t="shared" si="39"/>
        <v>0</v>
      </c>
      <c r="AF87" t="str">
        <f t="shared" si="40"/>
        <v xml:space="preserve">["REP"] =    0; </v>
      </c>
      <c r="AG87">
        <f>IF(LEN(I87)&gt;0,VLOOKUP(I87,Faction!A$2:B$84,2,FALSE),1)</f>
        <v>1</v>
      </c>
      <c r="AH87" t="str">
        <f t="shared" si="41"/>
        <v xml:space="preserve">["FACTION"] =  1; </v>
      </c>
      <c r="AI87" t="str">
        <f t="shared" si="42"/>
        <v xml:space="preserve">["TIER"] = 2; </v>
      </c>
      <c r="AJ87" t="str">
        <f t="shared" si="43"/>
        <v xml:space="preserve">["MIN_LVL"] = "50"; </v>
      </c>
      <c r="AK87" t="str">
        <f t="shared" si="44"/>
        <v/>
      </c>
      <c r="AL87" t="str">
        <f t="shared" si="45"/>
        <v xml:space="preserve">["NAME"] = { ["EN"] = "Delvings: Conqueror of Deep Places"; }; </v>
      </c>
      <c r="AM87" t="str">
        <f t="shared" si="46"/>
        <v xml:space="preserve">["LORE"] = { ["EN"] = "You have delved in the darkness and triumphed against the shadow countless times."; }; </v>
      </c>
      <c r="AN87" t="str">
        <f t="shared" si="47"/>
        <v xml:space="preserve">["SUMMARY"] = { ["EN"] = "Complete 150 delvings on any tier"; }; </v>
      </c>
      <c r="AO87" t="str">
        <f t="shared" si="48"/>
        <v xml:space="preserve">["TITLE"] = { ["EN"] = "Conqueror of Deep Places"; }; </v>
      </c>
      <c r="AP87" t="str">
        <f t="shared" si="49"/>
        <v>};</v>
      </c>
    </row>
    <row r="88" spans="1:42" x14ac:dyDescent="0.25">
      <c r="A88">
        <v>1879453479</v>
      </c>
      <c r="B88">
        <v>74</v>
      </c>
      <c r="C88" t="s">
        <v>1560</v>
      </c>
      <c r="D88" t="s">
        <v>70</v>
      </c>
      <c r="E88">
        <v>1000</v>
      </c>
      <c r="F88" t="s">
        <v>1561</v>
      </c>
      <c r="G88">
        <v>5</v>
      </c>
      <c r="J88" t="s">
        <v>1565</v>
      </c>
      <c r="K88" t="s">
        <v>1562</v>
      </c>
      <c r="L88">
        <v>3</v>
      </c>
      <c r="M88">
        <v>50</v>
      </c>
      <c r="Q88" t="str">
        <f t="shared" si="26"/>
        <v>[87] = {["ID"] = 1879453479; }; -- Delvings: Liberator of Deep Places</v>
      </c>
      <c r="R88" s="1" t="str">
        <f t="shared" si="27"/>
        <v>[87] = {["ID"] = 1879453479; ["SAVE_INDEX"] = 74; ["TYPE"] =  7; ["VXP"] =  1000; ["LP"] =  5; ["REP"] =    0; ["FACTION"] =  1; ["TIER"] = 3; ["MIN_LVL"] = "50"; ["NAME"] = { ["EN"] = "Delvings: Liberator of Deep Places"; }; ["LORE"] = { ["EN"] = "You have delved in the darkness and triumphed against the shadow many times."; }; ["SUMMARY"] = { ["EN"] = "Complete 50 delvings on any tier"; }; ["TITLE"] = { ["EN"] = "Liberator of Deep Places"; }; };</v>
      </c>
      <c r="S88">
        <f t="shared" si="28"/>
        <v>87</v>
      </c>
      <c r="T88" t="str">
        <f t="shared" si="29"/>
        <v>[87] = {</v>
      </c>
      <c r="U88" t="str">
        <f t="shared" si="30"/>
        <v xml:space="preserve">["ID"] = 1879453479; </v>
      </c>
      <c r="V88" t="str">
        <f t="shared" si="31"/>
        <v xml:space="preserve">["ID"] = 1879453479; </v>
      </c>
      <c r="W88" t="str">
        <f t="shared" si="32"/>
        <v/>
      </c>
      <c r="X88" s="1" t="str">
        <f t="shared" si="33"/>
        <v xml:space="preserve">["SAVE_INDEX"] = 74; </v>
      </c>
      <c r="Y88">
        <f>VLOOKUP(D88,Type!A$2:B$14,2,FALSE)</f>
        <v>7</v>
      </c>
      <c r="Z88" t="str">
        <f t="shared" si="34"/>
        <v xml:space="preserve">["TYPE"] =  7; </v>
      </c>
      <c r="AA88" t="str">
        <f t="shared" si="35"/>
        <v>1000</v>
      </c>
      <c r="AB88" t="str">
        <f t="shared" si="36"/>
        <v xml:space="preserve">["VXP"] =  1000; </v>
      </c>
      <c r="AC88" t="str">
        <f t="shared" si="37"/>
        <v>5</v>
      </c>
      <c r="AD88" t="str">
        <f t="shared" si="38"/>
        <v xml:space="preserve">["LP"] =  5; </v>
      </c>
      <c r="AE88" t="str">
        <f t="shared" si="39"/>
        <v>0</v>
      </c>
      <c r="AF88" t="str">
        <f t="shared" si="40"/>
        <v xml:space="preserve">["REP"] =    0; </v>
      </c>
      <c r="AG88">
        <f>IF(LEN(I88)&gt;0,VLOOKUP(I88,Faction!A$2:B$84,2,FALSE),1)</f>
        <v>1</v>
      </c>
      <c r="AH88" t="str">
        <f t="shared" si="41"/>
        <v xml:space="preserve">["FACTION"] =  1; </v>
      </c>
      <c r="AI88" t="str">
        <f t="shared" si="42"/>
        <v xml:space="preserve">["TIER"] = 3; </v>
      </c>
      <c r="AJ88" t="str">
        <f t="shared" si="43"/>
        <v xml:space="preserve">["MIN_LVL"] = "50"; </v>
      </c>
      <c r="AK88" t="str">
        <f t="shared" si="44"/>
        <v/>
      </c>
      <c r="AL88" t="str">
        <f t="shared" si="45"/>
        <v xml:space="preserve">["NAME"] = { ["EN"] = "Delvings: Liberator of Deep Places"; }; </v>
      </c>
      <c r="AM88" t="str">
        <f t="shared" si="46"/>
        <v xml:space="preserve">["LORE"] = { ["EN"] = "You have delved in the darkness and triumphed against the shadow many times."; }; </v>
      </c>
      <c r="AN88" t="str">
        <f t="shared" si="47"/>
        <v xml:space="preserve">["SUMMARY"] = { ["EN"] = "Complete 50 delvings on any tier"; }; </v>
      </c>
      <c r="AO88" t="str">
        <f t="shared" si="48"/>
        <v xml:space="preserve">["TITLE"] = { ["EN"] = "Liberator of Deep Places"; }; </v>
      </c>
      <c r="AP88" t="str">
        <f t="shared" si="49"/>
        <v>};</v>
      </c>
    </row>
    <row r="89" spans="1:42" x14ac:dyDescent="0.25">
      <c r="C89" s="2" t="s">
        <v>1624</v>
      </c>
      <c r="D89" s="2" t="s">
        <v>1185</v>
      </c>
      <c r="O89">
        <v>297</v>
      </c>
      <c r="Q89" t="str">
        <f t="shared" ref="Q89:Q98" si="50">CONCATENATE(T89,V89,W89,AP89," -- ",C89)</f>
        <v>[88] = {["CAT_ID"] = 297; }; -- Complete tier 10 1000 times</v>
      </c>
      <c r="R89" s="1" t="str">
        <f t="shared" ref="R89:R98" si="51">CONCATENATE(T89,U89,X89,Z89,AB89,AD89,AF89,AH89,AI89,AJ89,AK89,AL89,AM89,AN89,AO89,AP89)</f>
        <v>[88] = {                                          ["TYPE"] = 14; ["VXP"] =     0; ["LP"] =  0; ["REP"] =    0; ["FACTION"] =  1; ["TIER"] = 0;                     ["NAME"] = { ["EN"] = "Complete tier 10 1000 times"; }; };</v>
      </c>
      <c r="S89">
        <f t="shared" si="28"/>
        <v>88</v>
      </c>
      <c r="T89" t="str">
        <f t="shared" ref="T89:T98" si="52">CONCATENATE(REPT(" ",2-LEN(S89)),"[",S89,"] = {")</f>
        <v>[88] = {</v>
      </c>
      <c r="U89" t="str">
        <f t="shared" ref="U89:U98" si="53">IF(LEN(A89)&gt;0,CONCATENATE("[""ID""] = ",A89,"; "),"                     ")</f>
        <v xml:space="preserve">                     </v>
      </c>
      <c r="V89" t="str">
        <f t="shared" ref="V89:V98" si="54">IF(LEN(A89)&gt;0,CONCATENATE("[""ID""] = ",A89,"; "),"")</f>
        <v/>
      </c>
      <c r="W89" t="str">
        <f t="shared" ref="W89:W98" si="55">IF(LEN(O89)&gt;0,CONCATENATE("[""CAT_ID""] = ",O89,"; "),"")</f>
        <v xml:space="preserve">["CAT_ID"] = 297; </v>
      </c>
      <c r="X89" s="1" t="str">
        <f t="shared" ref="X89:X98" si="56">IF(LEN(B89)&gt;0,CONCATENATE("[""SAVE_INDEX""] = ",REPT(" ",2-LEN(B89)),B89,"; "),REPT(" ",21))</f>
        <v xml:space="preserve">                     </v>
      </c>
      <c r="Y89">
        <f>VLOOKUP(D89,Type!A$2:B$14,2,FALSE)</f>
        <v>14</v>
      </c>
      <c r="Z89" t="str">
        <f t="shared" si="34"/>
        <v xml:space="preserve">["TYPE"] = 14; </v>
      </c>
      <c r="AA89" t="str">
        <f t="shared" ref="AA89:AA98" si="57">TEXT(E89,0)</f>
        <v>0</v>
      </c>
      <c r="AB89" t="str">
        <f t="shared" si="36"/>
        <v xml:space="preserve">["VXP"] =     0; </v>
      </c>
      <c r="AC89" t="str">
        <f t="shared" ref="AC89:AC98" si="58">TEXT(G89,0)</f>
        <v>0</v>
      </c>
      <c r="AD89" t="str">
        <f t="shared" si="38"/>
        <v xml:space="preserve">["LP"] =  0; </v>
      </c>
      <c r="AE89" t="str">
        <f t="shared" ref="AE89:AE98" si="59">TEXT(H89,0)</f>
        <v>0</v>
      </c>
      <c r="AF89" t="str">
        <f t="shared" si="40"/>
        <v xml:space="preserve">["REP"] =    0; </v>
      </c>
      <c r="AG89">
        <f>IF(LEN(I89)&gt;0,VLOOKUP(I89,Faction!A$2:B$84,2,FALSE),1)</f>
        <v>1</v>
      </c>
      <c r="AH89" t="str">
        <f t="shared" si="41"/>
        <v xml:space="preserve">["FACTION"] =  1; </v>
      </c>
      <c r="AI89" t="str">
        <f t="shared" ref="AI89:AI98" si="60">CONCATENATE("[""TIER""] = ",TEXT(L89,"0"),"; ")</f>
        <v xml:space="preserve">["TIER"] = 0; </v>
      </c>
      <c r="AJ89" t="str">
        <f t="shared" ref="AJ89:AJ98" si="61">IF(LEN(M89)&gt;0,CONCATENATE("[""MIN_LVL""] = ",REPT(" ",2-LEN(M89)),"""",M89,"""; "),"                    ")</f>
        <v xml:space="preserve">                    </v>
      </c>
      <c r="AK89" t="str">
        <f t="shared" ref="AK89:AK98" si="62">IF(LEN(N89)&gt;0,CONCATENATE("[""MIN_LVL""] = ",REPT(" ",3-LEN(N89)),"""",N89,"""; "),"")</f>
        <v/>
      </c>
      <c r="AL89" t="str">
        <f t="shared" ref="AL89:AL98" si="63">CONCATENATE("[""NAME""] = { [""EN""] = """,C89,"""; }; ")</f>
        <v xml:space="preserve">["NAME"] = { ["EN"] = "Complete tier 10 1000 times"; }; </v>
      </c>
      <c r="AM89" t="str">
        <f t="shared" ref="AM89:AM98" si="64">IF(LEN(K89)&gt;0,CONCATENATE("[""LORE""] = { [""EN""] = """,K89,"""; }; "),"")</f>
        <v/>
      </c>
      <c r="AN89" t="str">
        <f t="shared" ref="AN89:AN98" si="65">IF(LEN(J89)&gt;0,CONCATENATE("[""SUMMARY""] = { [""EN""] = """,J89,"""; }; "),"")</f>
        <v/>
      </c>
      <c r="AO89" t="str">
        <f t="shared" ref="AO89:AO98" si="66">IF(LEN(F89)&gt;0,CONCATENATE("[""TITLE""] = { [""EN""] = """,F89,"""; }; "),"")</f>
        <v/>
      </c>
      <c r="AP89" t="str">
        <f t="shared" si="49"/>
        <v>};</v>
      </c>
    </row>
    <row r="90" spans="1:42" x14ac:dyDescent="0.25">
      <c r="A90">
        <v>1879453481</v>
      </c>
      <c r="B90">
        <v>75</v>
      </c>
      <c r="C90" t="s">
        <v>1566</v>
      </c>
      <c r="D90" t="s">
        <v>70</v>
      </c>
      <c r="E90">
        <v>10000</v>
      </c>
      <c r="F90" t="s">
        <v>1567</v>
      </c>
      <c r="G90">
        <v>10</v>
      </c>
      <c r="J90" t="s">
        <v>1569</v>
      </c>
      <c r="K90" t="s">
        <v>1568</v>
      </c>
      <c r="L90">
        <v>1</v>
      </c>
      <c r="M90">
        <v>50</v>
      </c>
      <c r="Q90" t="str">
        <f t="shared" si="50"/>
        <v>[89] = {["ID"] = 1879453481; }; -- Delvings: Durin's Bane's Bane</v>
      </c>
      <c r="R90" s="1" t="str">
        <f t="shared" si="51"/>
        <v>[89] = {["ID"] = 1879453481; ["SAVE_INDEX"] = 75; ["TYPE"] =  7; ["VXP"] = 10000; ["LP"] = 10; ["REP"] =    0; ["FACTION"] =  1; ["TIER"] = 1; ["MIN_LVL"] = "50"; ["NAME"] = { ["EN"] = "Delvings: Durin's Bane's Bane"; }; ["LORE"] = { ["EN"] = "Even Balrogs tremble at the sound of your name."; }; ["SUMMARY"] = { ["EN"] = "Complete 1000 Tier 10 Delvings"; }; ["TITLE"] = { ["EN"] = "Durin's Bane's Bane"; }; };</v>
      </c>
      <c r="S90">
        <f t="shared" si="28"/>
        <v>89</v>
      </c>
      <c r="T90" t="str">
        <f t="shared" si="52"/>
        <v>[89] = {</v>
      </c>
      <c r="U90" t="str">
        <f t="shared" si="53"/>
        <v xml:space="preserve">["ID"] = 1879453481; </v>
      </c>
      <c r="V90" t="str">
        <f t="shared" si="54"/>
        <v xml:space="preserve">["ID"] = 1879453481; </v>
      </c>
      <c r="W90" t="str">
        <f t="shared" si="55"/>
        <v/>
      </c>
      <c r="X90" s="1" t="str">
        <f t="shared" si="56"/>
        <v xml:space="preserve">["SAVE_INDEX"] = 75; </v>
      </c>
      <c r="Y90">
        <f>VLOOKUP(D90,Type!A$2:B$14,2,FALSE)</f>
        <v>7</v>
      </c>
      <c r="Z90" t="str">
        <f t="shared" si="34"/>
        <v xml:space="preserve">["TYPE"] =  7; </v>
      </c>
      <c r="AA90" t="str">
        <f t="shared" si="57"/>
        <v>10000</v>
      </c>
      <c r="AB90" t="str">
        <f t="shared" si="36"/>
        <v xml:space="preserve">["VXP"] = 10000; </v>
      </c>
      <c r="AC90" t="str">
        <f t="shared" si="58"/>
        <v>10</v>
      </c>
      <c r="AD90" t="str">
        <f t="shared" si="38"/>
        <v xml:space="preserve">["LP"] = 10; </v>
      </c>
      <c r="AE90" t="str">
        <f t="shared" si="59"/>
        <v>0</v>
      </c>
      <c r="AF90" t="str">
        <f t="shared" si="40"/>
        <v xml:space="preserve">["REP"] =    0; </v>
      </c>
      <c r="AG90">
        <f>IF(LEN(I90)&gt;0,VLOOKUP(I90,Faction!A$2:B$84,2,FALSE),1)</f>
        <v>1</v>
      </c>
      <c r="AH90" t="str">
        <f t="shared" si="41"/>
        <v xml:space="preserve">["FACTION"] =  1; </v>
      </c>
      <c r="AI90" t="str">
        <f t="shared" si="60"/>
        <v xml:space="preserve">["TIER"] = 1; </v>
      </c>
      <c r="AJ90" t="str">
        <f t="shared" si="61"/>
        <v xml:space="preserve">["MIN_LVL"] = "50"; </v>
      </c>
      <c r="AK90" t="str">
        <f t="shared" si="62"/>
        <v/>
      </c>
      <c r="AL90" t="str">
        <f t="shared" si="63"/>
        <v xml:space="preserve">["NAME"] = { ["EN"] = "Delvings: Durin's Bane's Bane"; }; </v>
      </c>
      <c r="AM90" t="str">
        <f t="shared" si="64"/>
        <v xml:space="preserve">["LORE"] = { ["EN"] = "Even Balrogs tremble at the sound of your name."; }; </v>
      </c>
      <c r="AN90" t="str">
        <f t="shared" si="65"/>
        <v xml:space="preserve">["SUMMARY"] = { ["EN"] = "Complete 1000 Tier 10 Delvings"; }; </v>
      </c>
      <c r="AO90" t="str">
        <f t="shared" si="66"/>
        <v xml:space="preserve">["TITLE"] = { ["EN"] = "Durin's Bane's Bane"; }; </v>
      </c>
      <c r="AP90" t="str">
        <f t="shared" si="49"/>
        <v>};</v>
      </c>
    </row>
    <row r="91" spans="1:42" x14ac:dyDescent="0.25">
      <c r="C91" s="2" t="s">
        <v>1604</v>
      </c>
      <c r="D91" s="2" t="s">
        <v>1185</v>
      </c>
      <c r="L91">
        <v>1</v>
      </c>
      <c r="O91">
        <v>288</v>
      </c>
      <c r="Q91" t="str">
        <f t="shared" si="50"/>
        <v>[90] = {["CAT_ID"] = 288; }; -- 3/6 Person Delvings</v>
      </c>
      <c r="R91" s="1" t="str">
        <f t="shared" si="51"/>
        <v>[90] = {                                          ["TYPE"] = 14; ["VXP"] =     0; ["LP"] =  0; ["REP"] =    0; ["FACTION"] =  1; ["TIER"] = 1;                     ["NAME"] = { ["EN"] = "3/6 Person Delvings"; }; };</v>
      </c>
      <c r="S91">
        <f t="shared" si="28"/>
        <v>90</v>
      </c>
      <c r="T91" t="str">
        <f t="shared" si="52"/>
        <v>[90] = {</v>
      </c>
      <c r="U91" t="str">
        <f t="shared" si="53"/>
        <v xml:space="preserve">                     </v>
      </c>
      <c r="V91" t="str">
        <f t="shared" si="54"/>
        <v/>
      </c>
      <c r="W91" t="str">
        <f t="shared" si="55"/>
        <v xml:space="preserve">["CAT_ID"] = 288; </v>
      </c>
      <c r="X91" s="1" t="str">
        <f t="shared" si="56"/>
        <v xml:space="preserve">                     </v>
      </c>
      <c r="Y91">
        <f>VLOOKUP(D91,Type!A$2:B$14,2,FALSE)</f>
        <v>14</v>
      </c>
      <c r="Z91" t="str">
        <f t="shared" si="34"/>
        <v xml:space="preserve">["TYPE"] = 14; </v>
      </c>
      <c r="AA91" t="str">
        <f t="shared" si="57"/>
        <v>0</v>
      </c>
      <c r="AB91" t="str">
        <f t="shared" si="36"/>
        <v xml:space="preserve">["VXP"] =     0; </v>
      </c>
      <c r="AC91" t="str">
        <f t="shared" si="58"/>
        <v>0</v>
      </c>
      <c r="AD91" t="str">
        <f t="shared" si="38"/>
        <v xml:space="preserve">["LP"] =  0; </v>
      </c>
      <c r="AE91" t="str">
        <f t="shared" si="59"/>
        <v>0</v>
      </c>
      <c r="AF91" t="str">
        <f t="shared" si="40"/>
        <v xml:space="preserve">["REP"] =    0; </v>
      </c>
      <c r="AG91">
        <f>IF(LEN(I91)&gt;0,VLOOKUP(I91,Faction!A$2:B$84,2,FALSE),1)</f>
        <v>1</v>
      </c>
      <c r="AH91" t="str">
        <f t="shared" si="41"/>
        <v xml:space="preserve">["FACTION"] =  1; </v>
      </c>
      <c r="AI91" t="str">
        <f t="shared" si="60"/>
        <v xml:space="preserve">["TIER"] = 1; </v>
      </c>
      <c r="AJ91" t="str">
        <f t="shared" si="61"/>
        <v xml:space="preserve">                    </v>
      </c>
      <c r="AK91" t="str">
        <f t="shared" si="62"/>
        <v/>
      </c>
      <c r="AL91" t="str">
        <f t="shared" si="63"/>
        <v xml:space="preserve">["NAME"] = { ["EN"] = "3/6 Person Delvings"; }; </v>
      </c>
      <c r="AM91" t="str">
        <f t="shared" si="64"/>
        <v/>
      </c>
      <c r="AN91" t="str">
        <f t="shared" si="65"/>
        <v/>
      </c>
      <c r="AO91" t="str">
        <f t="shared" si="66"/>
        <v/>
      </c>
      <c r="AP91" t="str">
        <f t="shared" si="49"/>
        <v>};</v>
      </c>
    </row>
    <row r="92" spans="1:42" x14ac:dyDescent="0.25">
      <c r="A92">
        <v>1879466124</v>
      </c>
      <c r="C92" t="s">
        <v>1605</v>
      </c>
      <c r="D92" s="2"/>
      <c r="E92">
        <v>1000</v>
      </c>
      <c r="F92" t="s">
        <v>1619</v>
      </c>
      <c r="J92" t="s">
        <v>1606</v>
      </c>
      <c r="L92">
        <v>1</v>
      </c>
      <c r="Q92" t="str">
        <f t="shared" si="50"/>
        <v>[91] = {["ID"] = 1879466124; }; -- Delvings: Explorer of Dark Places</v>
      </c>
      <c r="R92" s="1" t="e">
        <f t="shared" si="51"/>
        <v>#N/A</v>
      </c>
      <c r="S92">
        <f t="shared" si="28"/>
        <v>91</v>
      </c>
      <c r="T92" t="str">
        <f t="shared" si="52"/>
        <v>[91] = {</v>
      </c>
      <c r="U92" t="str">
        <f t="shared" si="53"/>
        <v xml:space="preserve">["ID"] = 1879466124; </v>
      </c>
      <c r="V92" t="str">
        <f t="shared" si="54"/>
        <v xml:space="preserve">["ID"] = 1879466124; </v>
      </c>
      <c r="W92" t="str">
        <f t="shared" si="55"/>
        <v/>
      </c>
      <c r="X92" s="1" t="str">
        <f t="shared" si="56"/>
        <v xml:space="preserve">                     </v>
      </c>
      <c r="Y92" t="e">
        <f>VLOOKUP(D92,Type!A$2:B$14,2,FALSE)</f>
        <v>#N/A</v>
      </c>
      <c r="Z92" t="e">
        <f t="shared" si="34"/>
        <v>#N/A</v>
      </c>
      <c r="AA92" t="str">
        <f t="shared" si="57"/>
        <v>1000</v>
      </c>
      <c r="AB92" t="str">
        <f t="shared" si="36"/>
        <v xml:space="preserve">["VXP"] =  1000; </v>
      </c>
      <c r="AC92" t="str">
        <f t="shared" si="58"/>
        <v>0</v>
      </c>
      <c r="AD92" t="str">
        <f t="shared" si="38"/>
        <v xml:space="preserve">["LP"] =  0; </v>
      </c>
      <c r="AE92" t="str">
        <f t="shared" si="59"/>
        <v>0</v>
      </c>
      <c r="AF92" t="str">
        <f t="shared" si="40"/>
        <v xml:space="preserve">["REP"] =    0; </v>
      </c>
      <c r="AG92">
        <f>IF(LEN(I92)&gt;0,VLOOKUP(I92,Faction!A$2:B$84,2,FALSE),1)</f>
        <v>1</v>
      </c>
      <c r="AH92" t="str">
        <f t="shared" si="41"/>
        <v xml:space="preserve">["FACTION"] =  1; </v>
      </c>
      <c r="AI92" t="str">
        <f t="shared" si="60"/>
        <v xml:space="preserve">["TIER"] = 1; </v>
      </c>
      <c r="AJ92" t="str">
        <f t="shared" si="61"/>
        <v xml:space="preserve">                    </v>
      </c>
      <c r="AK92" t="str">
        <f t="shared" si="62"/>
        <v/>
      </c>
      <c r="AL92" t="str">
        <f t="shared" si="63"/>
        <v xml:space="preserve">["NAME"] = { ["EN"] = "Delvings: Explorer of Dark Places"; }; </v>
      </c>
      <c r="AM92" t="str">
        <f t="shared" si="64"/>
        <v/>
      </c>
      <c r="AN92" t="str">
        <f t="shared" si="65"/>
        <v xml:space="preserve">["SUMMARY"] = { ["EN"] = "Complete many high tier delvings in 3 and 6-person instances."; }; </v>
      </c>
      <c r="AO92" t="str">
        <f t="shared" si="66"/>
        <v xml:space="preserve">["TITLE"] = { ["EN"] = "Explorer of Dark Places"; }; </v>
      </c>
      <c r="AP92" t="str">
        <f t="shared" si="49"/>
        <v>};</v>
      </c>
    </row>
    <row r="93" spans="1:42" x14ac:dyDescent="0.25">
      <c r="A93">
        <v>1879469046</v>
      </c>
      <c r="C93" t="s">
        <v>1607</v>
      </c>
      <c r="D93" s="2"/>
      <c r="E93">
        <v>1000</v>
      </c>
      <c r="J93" t="s">
        <v>1608</v>
      </c>
      <c r="L93">
        <v>2</v>
      </c>
      <c r="Q93" t="str">
        <f t="shared" si="50"/>
        <v>[92] = {["ID"] = 1879469046; }; -- Delvings: Deep Delving Conqueror (3-Person)</v>
      </c>
      <c r="R93" s="1" t="e">
        <f t="shared" si="51"/>
        <v>#N/A</v>
      </c>
      <c r="S93">
        <f t="shared" si="28"/>
        <v>92</v>
      </c>
      <c r="T93" t="str">
        <f t="shared" si="52"/>
        <v>[92] = {</v>
      </c>
      <c r="U93" t="str">
        <f t="shared" si="53"/>
        <v xml:space="preserve">["ID"] = 1879469046; </v>
      </c>
      <c r="V93" t="str">
        <f t="shared" si="54"/>
        <v xml:space="preserve">["ID"] = 1879469046; </v>
      </c>
      <c r="W93" t="str">
        <f t="shared" si="55"/>
        <v/>
      </c>
      <c r="X93" s="1" t="str">
        <f t="shared" si="56"/>
        <v xml:space="preserve">                     </v>
      </c>
      <c r="Y93" t="e">
        <f>VLOOKUP(D93,Type!A$2:B$14,2,FALSE)</f>
        <v>#N/A</v>
      </c>
      <c r="Z93" t="e">
        <f t="shared" si="34"/>
        <v>#N/A</v>
      </c>
      <c r="AA93" t="str">
        <f t="shared" si="57"/>
        <v>1000</v>
      </c>
      <c r="AB93" t="str">
        <f t="shared" si="36"/>
        <v xml:space="preserve">["VXP"] =  1000; </v>
      </c>
      <c r="AC93" t="str">
        <f t="shared" si="58"/>
        <v>0</v>
      </c>
      <c r="AD93" t="str">
        <f t="shared" si="38"/>
        <v xml:space="preserve">["LP"] =  0; </v>
      </c>
      <c r="AE93" t="str">
        <f t="shared" si="59"/>
        <v>0</v>
      </c>
      <c r="AF93" t="str">
        <f t="shared" si="40"/>
        <v xml:space="preserve">["REP"] =    0; </v>
      </c>
      <c r="AG93">
        <f>IF(LEN(I93)&gt;0,VLOOKUP(I93,Faction!A$2:B$84,2,FALSE),1)</f>
        <v>1</v>
      </c>
      <c r="AH93" t="str">
        <f t="shared" si="41"/>
        <v xml:space="preserve">["FACTION"] =  1; </v>
      </c>
      <c r="AI93" t="str">
        <f t="shared" si="60"/>
        <v xml:space="preserve">["TIER"] = 2; </v>
      </c>
      <c r="AJ93" t="str">
        <f t="shared" si="61"/>
        <v xml:space="preserve">                    </v>
      </c>
      <c r="AK93" t="str">
        <f t="shared" si="62"/>
        <v/>
      </c>
      <c r="AL93" t="str">
        <f t="shared" si="63"/>
        <v xml:space="preserve">["NAME"] = { ["EN"] = "Delvings: Deep Delving Conqueror (3-Person)"; }; </v>
      </c>
      <c r="AM93" t="str">
        <f t="shared" si="64"/>
        <v/>
      </c>
      <c r="AN93" t="str">
        <f t="shared" si="65"/>
        <v xml:space="preserve">["SUMMARY"] = { ["EN"] = "Complete a Delving 3-person Instance on Tier 8"; }; </v>
      </c>
      <c r="AO93" t="str">
        <f t="shared" si="66"/>
        <v/>
      </c>
      <c r="AP93" t="str">
        <f t="shared" si="49"/>
        <v>};</v>
      </c>
    </row>
    <row r="94" spans="1:42" x14ac:dyDescent="0.25">
      <c r="A94">
        <v>1879469036</v>
      </c>
      <c r="C94" t="s">
        <v>1609</v>
      </c>
      <c r="D94" s="2"/>
      <c r="E94">
        <v>1000</v>
      </c>
      <c r="J94" t="s">
        <v>1610</v>
      </c>
      <c r="L94">
        <v>2</v>
      </c>
      <c r="Q94" t="str">
        <f t="shared" si="50"/>
        <v>[93] = {["ID"] = 1879469036; }; -- Delvings: Light's Hope (3-Person)</v>
      </c>
      <c r="R94" s="1" t="e">
        <f t="shared" si="51"/>
        <v>#N/A</v>
      </c>
      <c r="S94">
        <f t="shared" si="28"/>
        <v>93</v>
      </c>
      <c r="T94" t="str">
        <f t="shared" si="52"/>
        <v>[93] = {</v>
      </c>
      <c r="U94" t="str">
        <f t="shared" si="53"/>
        <v xml:space="preserve">["ID"] = 1879469036; </v>
      </c>
      <c r="V94" t="str">
        <f t="shared" si="54"/>
        <v xml:space="preserve">["ID"] = 1879469036; </v>
      </c>
      <c r="W94" t="str">
        <f t="shared" si="55"/>
        <v/>
      </c>
      <c r="X94" s="1" t="str">
        <f t="shared" si="56"/>
        <v xml:space="preserve">                     </v>
      </c>
      <c r="Y94" t="e">
        <f>VLOOKUP(D94,Type!A$2:B$14,2,FALSE)</f>
        <v>#N/A</v>
      </c>
      <c r="Z94" t="e">
        <f t="shared" si="34"/>
        <v>#N/A</v>
      </c>
      <c r="AA94" t="str">
        <f t="shared" si="57"/>
        <v>1000</v>
      </c>
      <c r="AB94" t="str">
        <f t="shared" si="36"/>
        <v xml:space="preserve">["VXP"] =  1000; </v>
      </c>
      <c r="AC94" t="str">
        <f t="shared" si="58"/>
        <v>0</v>
      </c>
      <c r="AD94" t="str">
        <f t="shared" si="38"/>
        <v xml:space="preserve">["LP"] =  0; </v>
      </c>
      <c r="AE94" t="str">
        <f t="shared" si="59"/>
        <v>0</v>
      </c>
      <c r="AF94" t="str">
        <f t="shared" si="40"/>
        <v xml:space="preserve">["REP"] =    0; </v>
      </c>
      <c r="AG94">
        <f>IF(LEN(I94)&gt;0,VLOOKUP(I94,Faction!A$2:B$84,2,FALSE),1)</f>
        <v>1</v>
      </c>
      <c r="AH94" t="str">
        <f t="shared" si="41"/>
        <v xml:space="preserve">["FACTION"] =  1; </v>
      </c>
      <c r="AI94" t="str">
        <f t="shared" si="60"/>
        <v xml:space="preserve">["TIER"] = 2; </v>
      </c>
      <c r="AJ94" t="str">
        <f t="shared" si="61"/>
        <v xml:space="preserve">                    </v>
      </c>
      <c r="AK94" t="str">
        <f t="shared" si="62"/>
        <v/>
      </c>
      <c r="AL94" t="str">
        <f t="shared" si="63"/>
        <v xml:space="preserve">["NAME"] = { ["EN"] = "Delvings: Light's Hope (3-Person)"; }; </v>
      </c>
      <c r="AM94" t="str">
        <f t="shared" si="64"/>
        <v/>
      </c>
      <c r="AN94" t="str">
        <f t="shared" si="65"/>
        <v xml:space="preserve">["SUMMARY"] = { ["EN"] = "Complete a Delving 3-person Instance on Tier 10"; }; </v>
      </c>
      <c r="AO94" t="str">
        <f t="shared" si="66"/>
        <v/>
      </c>
      <c r="AP94" t="str">
        <f t="shared" si="49"/>
        <v>};</v>
      </c>
    </row>
    <row r="95" spans="1:42" x14ac:dyDescent="0.25">
      <c r="A95">
        <v>1879469043</v>
      </c>
      <c r="C95" t="s">
        <v>1611</v>
      </c>
      <c r="D95" s="2"/>
      <c r="E95">
        <v>1000</v>
      </c>
      <c r="J95" t="s">
        <v>1612</v>
      </c>
      <c r="L95">
        <v>2</v>
      </c>
      <c r="Q95" t="str">
        <f t="shared" si="50"/>
        <v>[94] = {["ID"] = 1879469043; }; -- Delvings: Bane of Twilight (3-Person)</v>
      </c>
      <c r="R95" s="1" t="e">
        <f t="shared" si="51"/>
        <v>#N/A</v>
      </c>
      <c r="S95">
        <f t="shared" si="28"/>
        <v>94</v>
      </c>
      <c r="T95" t="str">
        <f t="shared" si="52"/>
        <v>[94] = {</v>
      </c>
      <c r="U95" t="str">
        <f t="shared" si="53"/>
        <v xml:space="preserve">["ID"] = 1879469043; </v>
      </c>
      <c r="V95" t="str">
        <f t="shared" si="54"/>
        <v xml:space="preserve">["ID"] = 1879469043; </v>
      </c>
      <c r="W95" t="str">
        <f t="shared" si="55"/>
        <v/>
      </c>
      <c r="X95" s="1" t="str">
        <f t="shared" si="56"/>
        <v xml:space="preserve">                     </v>
      </c>
      <c r="Y95" t="e">
        <f>VLOOKUP(D95,Type!A$2:B$14,2,FALSE)</f>
        <v>#N/A</v>
      </c>
      <c r="Z95" t="e">
        <f t="shared" si="34"/>
        <v>#N/A</v>
      </c>
      <c r="AA95" t="str">
        <f t="shared" si="57"/>
        <v>1000</v>
      </c>
      <c r="AB95" t="str">
        <f t="shared" si="36"/>
        <v xml:space="preserve">["VXP"] =  1000; </v>
      </c>
      <c r="AC95" t="str">
        <f t="shared" si="58"/>
        <v>0</v>
      </c>
      <c r="AD95" t="str">
        <f t="shared" si="38"/>
        <v xml:space="preserve">["LP"] =  0; </v>
      </c>
      <c r="AE95" t="str">
        <f t="shared" si="59"/>
        <v>0</v>
      </c>
      <c r="AF95" t="str">
        <f t="shared" si="40"/>
        <v xml:space="preserve">["REP"] =    0; </v>
      </c>
      <c r="AG95">
        <f>IF(LEN(I95)&gt;0,VLOOKUP(I95,Faction!A$2:B$84,2,FALSE),1)</f>
        <v>1</v>
      </c>
      <c r="AH95" t="str">
        <f t="shared" si="41"/>
        <v xml:space="preserve">["FACTION"] =  1; </v>
      </c>
      <c r="AI95" t="str">
        <f t="shared" si="60"/>
        <v xml:space="preserve">["TIER"] = 2; </v>
      </c>
      <c r="AJ95" t="str">
        <f t="shared" si="61"/>
        <v xml:space="preserve">                    </v>
      </c>
      <c r="AK95" t="str">
        <f t="shared" si="62"/>
        <v/>
      </c>
      <c r="AL95" t="str">
        <f t="shared" si="63"/>
        <v xml:space="preserve">["NAME"] = { ["EN"] = "Delvings: Bane of Twilight (3-Person)"; }; </v>
      </c>
      <c r="AM95" t="str">
        <f t="shared" si="64"/>
        <v/>
      </c>
      <c r="AN95" t="str">
        <f t="shared" si="65"/>
        <v xml:space="preserve">["SUMMARY"] = { ["EN"] = "Complete a Delving 3-person Instance on Tier 12"; }; </v>
      </c>
      <c r="AO95" t="str">
        <f t="shared" si="66"/>
        <v/>
      </c>
      <c r="AP95" t="str">
        <f t="shared" si="49"/>
        <v>};</v>
      </c>
    </row>
    <row r="96" spans="1:42" x14ac:dyDescent="0.25">
      <c r="A96">
        <v>1879469042</v>
      </c>
      <c r="C96" t="s">
        <v>1613</v>
      </c>
      <c r="E96">
        <v>1000</v>
      </c>
      <c r="J96" t="s">
        <v>1614</v>
      </c>
      <c r="L96">
        <v>2</v>
      </c>
      <c r="Q96" t="str">
        <f t="shared" si="50"/>
        <v>[95] = {["ID"] = 1879469042; }; -- Delvings: Deep Delving Conqueror (6-Person)</v>
      </c>
      <c r="R96" s="1" t="e">
        <f t="shared" si="51"/>
        <v>#N/A</v>
      </c>
      <c r="S96">
        <f t="shared" si="28"/>
        <v>95</v>
      </c>
      <c r="T96" t="str">
        <f t="shared" si="52"/>
        <v>[95] = {</v>
      </c>
      <c r="U96" t="str">
        <f t="shared" si="53"/>
        <v xml:space="preserve">["ID"] = 1879469042; </v>
      </c>
      <c r="V96" t="str">
        <f t="shared" si="54"/>
        <v xml:space="preserve">["ID"] = 1879469042; </v>
      </c>
      <c r="W96" t="str">
        <f t="shared" si="55"/>
        <v/>
      </c>
      <c r="X96" s="1" t="str">
        <f t="shared" si="56"/>
        <v xml:space="preserve">                     </v>
      </c>
      <c r="Y96" t="e">
        <f>VLOOKUP(D96,Type!A$2:B$14,2,FALSE)</f>
        <v>#N/A</v>
      </c>
      <c r="Z96" t="e">
        <f t="shared" si="34"/>
        <v>#N/A</v>
      </c>
      <c r="AA96" t="str">
        <f t="shared" si="57"/>
        <v>1000</v>
      </c>
      <c r="AB96" t="str">
        <f t="shared" si="36"/>
        <v xml:space="preserve">["VXP"] =  1000; </v>
      </c>
      <c r="AC96" t="str">
        <f t="shared" si="58"/>
        <v>0</v>
      </c>
      <c r="AD96" t="str">
        <f t="shared" si="38"/>
        <v xml:space="preserve">["LP"] =  0; </v>
      </c>
      <c r="AE96" t="str">
        <f t="shared" si="59"/>
        <v>0</v>
      </c>
      <c r="AF96" t="str">
        <f t="shared" si="40"/>
        <v xml:space="preserve">["REP"] =    0; </v>
      </c>
      <c r="AG96">
        <f>IF(LEN(I96)&gt;0,VLOOKUP(I96,Faction!A$2:B$84,2,FALSE),1)</f>
        <v>1</v>
      </c>
      <c r="AH96" t="str">
        <f t="shared" si="41"/>
        <v xml:space="preserve">["FACTION"] =  1; </v>
      </c>
      <c r="AI96" t="str">
        <f t="shared" si="60"/>
        <v xml:space="preserve">["TIER"] = 2; </v>
      </c>
      <c r="AJ96" t="str">
        <f t="shared" si="61"/>
        <v xml:space="preserve">                    </v>
      </c>
      <c r="AK96" t="str">
        <f t="shared" si="62"/>
        <v/>
      </c>
      <c r="AL96" t="str">
        <f t="shared" si="63"/>
        <v xml:space="preserve">["NAME"] = { ["EN"] = "Delvings: Deep Delving Conqueror (6-Person)"; }; </v>
      </c>
      <c r="AM96" t="str">
        <f t="shared" si="64"/>
        <v/>
      </c>
      <c r="AN96" t="str">
        <f t="shared" si="65"/>
        <v xml:space="preserve">["SUMMARY"] = { ["EN"] = "Complete a Delving 6-person Instance on Tier 8"; }; </v>
      </c>
      <c r="AO96" t="str">
        <f t="shared" si="66"/>
        <v/>
      </c>
      <c r="AP96" t="str">
        <f t="shared" si="49"/>
        <v>};</v>
      </c>
    </row>
    <row r="97" spans="1:42" x14ac:dyDescent="0.25">
      <c r="A97">
        <v>1879469044</v>
      </c>
      <c r="C97" t="s">
        <v>1615</v>
      </c>
      <c r="E97">
        <v>1000</v>
      </c>
      <c r="J97" t="s">
        <v>1616</v>
      </c>
      <c r="L97">
        <v>2</v>
      </c>
      <c r="Q97" t="str">
        <f t="shared" si="50"/>
        <v>[96] = {["ID"] = 1879469044; }; -- Delvings: Light's Hope (6-Person)</v>
      </c>
      <c r="R97" s="1" t="e">
        <f t="shared" si="51"/>
        <v>#N/A</v>
      </c>
      <c r="S97">
        <f t="shared" si="28"/>
        <v>96</v>
      </c>
      <c r="T97" t="str">
        <f t="shared" si="52"/>
        <v>[96] = {</v>
      </c>
      <c r="U97" t="str">
        <f t="shared" si="53"/>
        <v xml:space="preserve">["ID"] = 1879469044; </v>
      </c>
      <c r="V97" t="str">
        <f t="shared" si="54"/>
        <v xml:space="preserve">["ID"] = 1879469044; </v>
      </c>
      <c r="W97" t="str">
        <f t="shared" si="55"/>
        <v/>
      </c>
      <c r="X97" s="1" t="str">
        <f t="shared" si="56"/>
        <v xml:space="preserve">                     </v>
      </c>
      <c r="Y97" t="e">
        <f>VLOOKUP(D97,Type!A$2:B$14,2,FALSE)</f>
        <v>#N/A</v>
      </c>
      <c r="Z97" t="e">
        <f t="shared" si="34"/>
        <v>#N/A</v>
      </c>
      <c r="AA97" t="str">
        <f t="shared" si="57"/>
        <v>1000</v>
      </c>
      <c r="AB97" t="str">
        <f t="shared" si="36"/>
        <v xml:space="preserve">["VXP"] =  1000; </v>
      </c>
      <c r="AC97" t="str">
        <f t="shared" si="58"/>
        <v>0</v>
      </c>
      <c r="AD97" t="str">
        <f t="shared" si="38"/>
        <v xml:space="preserve">["LP"] =  0; </v>
      </c>
      <c r="AE97" t="str">
        <f t="shared" si="59"/>
        <v>0</v>
      </c>
      <c r="AF97" t="str">
        <f t="shared" si="40"/>
        <v xml:space="preserve">["REP"] =    0; </v>
      </c>
      <c r="AG97">
        <f>IF(LEN(I97)&gt;0,VLOOKUP(I97,Faction!A$2:B$84,2,FALSE),1)</f>
        <v>1</v>
      </c>
      <c r="AH97" t="str">
        <f t="shared" si="41"/>
        <v xml:space="preserve">["FACTION"] =  1; </v>
      </c>
      <c r="AI97" t="str">
        <f t="shared" si="60"/>
        <v xml:space="preserve">["TIER"] = 2; </v>
      </c>
      <c r="AJ97" t="str">
        <f t="shared" si="61"/>
        <v xml:space="preserve">                    </v>
      </c>
      <c r="AK97" t="str">
        <f t="shared" si="62"/>
        <v/>
      </c>
      <c r="AL97" t="str">
        <f t="shared" si="63"/>
        <v xml:space="preserve">["NAME"] = { ["EN"] = "Delvings: Light's Hope (6-Person)"; }; </v>
      </c>
      <c r="AM97" t="str">
        <f t="shared" si="64"/>
        <v/>
      </c>
      <c r="AN97" t="str">
        <f t="shared" si="65"/>
        <v xml:space="preserve">["SUMMARY"] = { ["EN"] = "Complete a Delving 6-person Instance on Tier 10"; }; </v>
      </c>
      <c r="AO97" t="str">
        <f t="shared" si="66"/>
        <v/>
      </c>
      <c r="AP97" t="str">
        <f t="shared" si="49"/>
        <v>};</v>
      </c>
    </row>
    <row r="98" spans="1:42" x14ac:dyDescent="0.25">
      <c r="A98">
        <v>1879469037</v>
      </c>
      <c r="C98" t="s">
        <v>1617</v>
      </c>
      <c r="E98">
        <v>1000</v>
      </c>
      <c r="J98" t="s">
        <v>1618</v>
      </c>
      <c r="L98">
        <v>2</v>
      </c>
      <c r="Q98" t="str">
        <f t="shared" si="50"/>
        <v>[97] = {["ID"] = 1879469037; }; -- Delvings: Bane of Twilight (6-Person)</v>
      </c>
      <c r="R98" s="1" t="e">
        <f t="shared" si="51"/>
        <v>#N/A</v>
      </c>
      <c r="S98">
        <f t="shared" si="28"/>
        <v>97</v>
      </c>
      <c r="T98" t="str">
        <f t="shared" si="52"/>
        <v>[97] = {</v>
      </c>
      <c r="U98" t="str">
        <f t="shared" si="53"/>
        <v xml:space="preserve">["ID"] = 1879469037; </v>
      </c>
      <c r="V98" t="str">
        <f t="shared" si="54"/>
        <v xml:space="preserve">["ID"] = 1879469037; </v>
      </c>
      <c r="W98" t="str">
        <f t="shared" si="55"/>
        <v/>
      </c>
      <c r="X98" s="1" t="str">
        <f t="shared" si="56"/>
        <v xml:space="preserve">                     </v>
      </c>
      <c r="Y98" t="e">
        <f>VLOOKUP(D98,Type!A$2:B$14,2,FALSE)</f>
        <v>#N/A</v>
      </c>
      <c r="Z98" t="e">
        <f t="shared" si="34"/>
        <v>#N/A</v>
      </c>
      <c r="AA98" t="str">
        <f t="shared" si="57"/>
        <v>1000</v>
      </c>
      <c r="AB98" t="str">
        <f t="shared" si="36"/>
        <v xml:space="preserve">["VXP"] =  1000; </v>
      </c>
      <c r="AC98" t="str">
        <f t="shared" si="58"/>
        <v>0</v>
      </c>
      <c r="AD98" t="str">
        <f t="shared" si="38"/>
        <v xml:space="preserve">["LP"] =  0; </v>
      </c>
      <c r="AE98" t="str">
        <f t="shared" si="59"/>
        <v>0</v>
      </c>
      <c r="AF98" t="str">
        <f t="shared" si="40"/>
        <v xml:space="preserve">["REP"] =    0; </v>
      </c>
      <c r="AG98">
        <f>IF(LEN(I98)&gt;0,VLOOKUP(I98,Faction!A$2:B$84,2,FALSE),1)</f>
        <v>1</v>
      </c>
      <c r="AH98" t="str">
        <f t="shared" si="41"/>
        <v xml:space="preserve">["FACTION"] =  1; </v>
      </c>
      <c r="AI98" t="str">
        <f t="shared" si="60"/>
        <v xml:space="preserve">["TIER"] = 2; </v>
      </c>
      <c r="AJ98" t="str">
        <f t="shared" si="61"/>
        <v xml:space="preserve">                    </v>
      </c>
      <c r="AK98" t="str">
        <f t="shared" si="62"/>
        <v/>
      </c>
      <c r="AL98" t="str">
        <f t="shared" si="63"/>
        <v xml:space="preserve">["NAME"] = { ["EN"] = "Delvings: Bane of Twilight (6-Person)"; }; </v>
      </c>
      <c r="AM98" t="str">
        <f t="shared" si="64"/>
        <v/>
      </c>
      <c r="AN98" t="str">
        <f t="shared" si="65"/>
        <v xml:space="preserve">["SUMMARY"] = { ["EN"] = "Complete a Delving 6-person Instance on Tier 12"; }; </v>
      </c>
      <c r="AO98" t="str">
        <f t="shared" si="66"/>
        <v/>
      </c>
      <c r="AP98" t="str">
        <f t="shared" si="49"/>
        <v>};</v>
      </c>
    </row>
    <row r="99" spans="1:42" x14ac:dyDescent="0.25">
      <c r="V99" t="str">
        <f t="shared" ref="V99" si="67">IF(LEN(A99)&gt;0,CONCATENATE("[""ID""] = ",A99,"; "),"")</f>
        <v/>
      </c>
      <c r="W99" t="str">
        <f t="shared" ref="W99" si="68">IF(LEN(O99)&gt;0,CONCATENATE("[""CAT_ID""] = ",O99,"; "),"")</f>
        <v/>
      </c>
      <c r="X99" s="1"/>
    </row>
    <row r="100" spans="1:42" x14ac:dyDescent="0.25">
      <c r="X100" s="1"/>
    </row>
    <row r="101" spans="1:42" x14ac:dyDescent="0.25">
      <c r="A101" t="s">
        <v>1570</v>
      </c>
      <c r="X101" s="1"/>
    </row>
    <row r="102" spans="1:42" x14ac:dyDescent="0.25">
      <c r="A102">
        <f>MAX(B:B)+1</f>
        <v>76</v>
      </c>
      <c r="X102" s="1"/>
    </row>
    <row r="103" spans="1:42" x14ac:dyDescent="0.25">
      <c r="X103" s="1"/>
    </row>
    <row r="104" spans="1:42" x14ac:dyDescent="0.25">
      <c r="X104" s="1"/>
    </row>
    <row r="105" spans="1:42" x14ac:dyDescent="0.25">
      <c r="X105" s="1"/>
    </row>
    <row r="106" spans="1:42" x14ac:dyDescent="0.25">
      <c r="X106" s="1"/>
    </row>
    <row r="107" spans="1:42" x14ac:dyDescent="0.25">
      <c r="X107" s="1"/>
    </row>
    <row r="108" spans="1:42" x14ac:dyDescent="0.25">
      <c r="X108" s="1"/>
    </row>
    <row r="109" spans="1:42" x14ac:dyDescent="0.25">
      <c r="X109" s="1"/>
    </row>
    <row r="110" spans="1:42" x14ac:dyDescent="0.25">
      <c r="X110" s="1"/>
    </row>
    <row r="111" spans="1:42" x14ac:dyDescent="0.25">
      <c r="X111" s="1"/>
    </row>
    <row r="112" spans="1:42" x14ac:dyDescent="0.25">
      <c r="X112" s="1"/>
    </row>
    <row r="113" spans="24:24" x14ac:dyDescent="0.25">
      <c r="X113" s="1"/>
    </row>
    <row r="114" spans="24:24" x14ac:dyDescent="0.25">
      <c r="X114" s="1"/>
    </row>
    <row r="115" spans="24:24" x14ac:dyDescent="0.25">
      <c r="X115" s="1"/>
    </row>
    <row r="116" spans="24:24" x14ac:dyDescent="0.25">
      <c r="X116" s="1"/>
    </row>
    <row r="117" spans="24:24" x14ac:dyDescent="0.25">
      <c r="X117" s="1"/>
    </row>
    <row r="118" spans="24:24" x14ac:dyDescent="0.25">
      <c r="X118" s="1"/>
    </row>
    <row r="119" spans="24:24" x14ac:dyDescent="0.25">
      <c r="X119" s="1"/>
    </row>
    <row r="120" spans="24:24" x14ac:dyDescent="0.25">
      <c r="X120" s="1"/>
    </row>
    <row r="121" spans="24:24" x14ac:dyDescent="0.25">
      <c r="X121" s="1"/>
    </row>
    <row r="122" spans="24:24" x14ac:dyDescent="0.25">
      <c r="X122" s="1"/>
    </row>
    <row r="123" spans="24:24" x14ac:dyDescent="0.25">
      <c r="X123" s="1"/>
    </row>
    <row r="124" spans="24:24" x14ac:dyDescent="0.25">
      <c r="X124" s="1"/>
    </row>
    <row r="125" spans="24:24" x14ac:dyDescent="0.25">
      <c r="X125" s="1"/>
    </row>
    <row r="126" spans="24:24" x14ac:dyDescent="0.25">
      <c r="X126" s="1"/>
    </row>
    <row r="127" spans="24:24" x14ac:dyDescent="0.25">
      <c r="X127" s="1"/>
    </row>
    <row r="128" spans="24:24" x14ac:dyDescent="0.25">
      <c r="X128" s="1"/>
    </row>
    <row r="129" spans="24:24" x14ac:dyDescent="0.25">
      <c r="X129" s="1"/>
    </row>
    <row r="130" spans="24:24" x14ac:dyDescent="0.25">
      <c r="X130" s="1"/>
    </row>
    <row r="131" spans="24:24" x14ac:dyDescent="0.25">
      <c r="X131" s="1"/>
    </row>
    <row r="132" spans="24:24" x14ac:dyDescent="0.25">
      <c r="X132" s="1"/>
    </row>
    <row r="133" spans="24:24" x14ac:dyDescent="0.25">
      <c r="X133" s="1"/>
    </row>
    <row r="134" spans="24:24" x14ac:dyDescent="0.25">
      <c r="X134" s="1"/>
    </row>
    <row r="135" spans="24:24" x14ac:dyDescent="0.25">
      <c r="X135" s="1"/>
    </row>
    <row r="136" spans="24:24" x14ac:dyDescent="0.25">
      <c r="X136" s="1"/>
    </row>
    <row r="137" spans="24:24" x14ac:dyDescent="0.25">
      <c r="X137" s="1"/>
    </row>
    <row r="138" spans="24:24" x14ac:dyDescent="0.25">
      <c r="X138" s="1"/>
    </row>
    <row r="139" spans="24:24" x14ac:dyDescent="0.25">
      <c r="X139" s="1"/>
    </row>
    <row r="140" spans="24:24" x14ac:dyDescent="0.25">
      <c r="X140" s="1"/>
    </row>
    <row r="141" spans="24:24" x14ac:dyDescent="0.25">
      <c r="X141" s="1"/>
    </row>
    <row r="142" spans="24:24" x14ac:dyDescent="0.25">
      <c r="X142" s="1"/>
    </row>
    <row r="143" spans="24:24" x14ac:dyDescent="0.25">
      <c r="X143" s="1"/>
    </row>
    <row r="144" spans="24:24" x14ac:dyDescent="0.25">
      <c r="X144" s="1"/>
    </row>
    <row r="145" spans="24:24" x14ac:dyDescent="0.25">
      <c r="X145" s="1"/>
    </row>
    <row r="146" spans="24:24" x14ac:dyDescent="0.25">
      <c r="X146" s="1"/>
    </row>
    <row r="147" spans="24:24" x14ac:dyDescent="0.25">
      <c r="X147" s="1"/>
    </row>
    <row r="148" spans="24:24" x14ac:dyDescent="0.25">
      <c r="X148" s="1"/>
    </row>
    <row r="149" spans="24:24" x14ac:dyDescent="0.25">
      <c r="X149" s="1"/>
    </row>
    <row r="150" spans="24:24" x14ac:dyDescent="0.25">
      <c r="X150" s="1"/>
    </row>
    <row r="151" spans="24:24" x14ac:dyDescent="0.25">
      <c r="X151" s="1"/>
    </row>
    <row r="152" spans="24:24" x14ac:dyDescent="0.25">
      <c r="X152" s="1"/>
    </row>
    <row r="153" spans="24:24" x14ac:dyDescent="0.25">
      <c r="X153" s="1"/>
    </row>
    <row r="154" spans="24:24" x14ac:dyDescent="0.25">
      <c r="X154" s="1"/>
    </row>
    <row r="155" spans="24:24" x14ac:dyDescent="0.25">
      <c r="X155" s="1"/>
    </row>
    <row r="156" spans="24:24" x14ac:dyDescent="0.25">
      <c r="X156" s="1"/>
    </row>
    <row r="157" spans="24:24" x14ac:dyDescent="0.25">
      <c r="X157" s="1"/>
    </row>
    <row r="158" spans="24:24" x14ac:dyDescent="0.25">
      <c r="X158" s="1"/>
    </row>
    <row r="159" spans="24:24" x14ac:dyDescent="0.25">
      <c r="X159" s="1"/>
    </row>
    <row r="160" spans="24:24" x14ac:dyDescent="0.25">
      <c r="X160" s="1"/>
    </row>
    <row r="161" spans="24:24" x14ac:dyDescent="0.25">
      <c r="X161" s="1"/>
    </row>
    <row r="162" spans="24:24" x14ac:dyDescent="0.25">
      <c r="X162" s="1"/>
    </row>
    <row r="163" spans="24:24" x14ac:dyDescent="0.25">
      <c r="X163" s="1"/>
    </row>
    <row r="164" spans="24:24" x14ac:dyDescent="0.25">
      <c r="X164" s="1"/>
    </row>
    <row r="165" spans="24:24" x14ac:dyDescent="0.25">
      <c r="X165" s="1"/>
    </row>
    <row r="166" spans="24:24" x14ac:dyDescent="0.25">
      <c r="X166" s="1"/>
    </row>
    <row r="167" spans="24:24" x14ac:dyDescent="0.25">
      <c r="X167" s="1"/>
    </row>
    <row r="168" spans="24:24" x14ac:dyDescent="0.25">
      <c r="X168" s="1"/>
    </row>
    <row r="169" spans="24:24" x14ac:dyDescent="0.25">
      <c r="X169" s="1"/>
    </row>
    <row r="170" spans="24:24" x14ac:dyDescent="0.25">
      <c r="X170" s="1"/>
    </row>
    <row r="171" spans="24:24" x14ac:dyDescent="0.25">
      <c r="X171" s="1"/>
    </row>
    <row r="172" spans="24:24" x14ac:dyDescent="0.25">
      <c r="X172" s="1"/>
    </row>
    <row r="173" spans="24:24" x14ac:dyDescent="0.25">
      <c r="X173" s="1"/>
    </row>
    <row r="174" spans="24:24" x14ac:dyDescent="0.25">
      <c r="X174" s="1"/>
    </row>
    <row r="175" spans="24:24" x14ac:dyDescent="0.25">
      <c r="X175" s="1"/>
    </row>
    <row r="176" spans="24:24" x14ac:dyDescent="0.25">
      <c r="X176" s="1"/>
    </row>
    <row r="177" spans="24:24" x14ac:dyDescent="0.25">
      <c r="X177" s="1"/>
    </row>
    <row r="178" spans="24:24" x14ac:dyDescent="0.25">
      <c r="X178" s="1"/>
    </row>
    <row r="179" spans="24:24" x14ac:dyDescent="0.25">
      <c r="X179" s="1"/>
    </row>
    <row r="180" spans="24:24" x14ac:dyDescent="0.25">
      <c r="X180" s="1"/>
    </row>
    <row r="181" spans="24:24" x14ac:dyDescent="0.25">
      <c r="X181" s="1"/>
    </row>
    <row r="182" spans="24:24" x14ac:dyDescent="0.25">
      <c r="X182" s="1"/>
    </row>
    <row r="183" spans="24:24" x14ac:dyDescent="0.25">
      <c r="X183" s="1"/>
    </row>
    <row r="184" spans="24:24" x14ac:dyDescent="0.25">
      <c r="X184" s="1"/>
    </row>
    <row r="185" spans="24:24" x14ac:dyDescent="0.25">
      <c r="X185" s="1"/>
    </row>
    <row r="186" spans="24:24" x14ac:dyDescent="0.25">
      <c r="X186" s="1"/>
    </row>
    <row r="187" spans="24:24" x14ac:dyDescent="0.25">
      <c r="X187" s="1"/>
    </row>
    <row r="188" spans="24:24" x14ac:dyDescent="0.25">
      <c r="X188" s="1"/>
    </row>
    <row r="189" spans="24:24" x14ac:dyDescent="0.25">
      <c r="X189" s="1"/>
    </row>
    <row r="190" spans="24:24" x14ac:dyDescent="0.25">
      <c r="X190" s="1"/>
    </row>
    <row r="191" spans="24:24" x14ac:dyDescent="0.25">
      <c r="X191" s="1"/>
    </row>
    <row r="192" spans="24:24" x14ac:dyDescent="0.25">
      <c r="X192" s="1"/>
    </row>
    <row r="193" spans="24:24" x14ac:dyDescent="0.25">
      <c r="X193" s="1"/>
    </row>
    <row r="194" spans="24:24" x14ac:dyDescent="0.25">
      <c r="X194" s="1"/>
    </row>
    <row r="195" spans="24:24" x14ac:dyDescent="0.25">
      <c r="X195" s="1"/>
    </row>
    <row r="196" spans="24:24" x14ac:dyDescent="0.25">
      <c r="X196" s="1"/>
    </row>
    <row r="197" spans="24:24" x14ac:dyDescent="0.25">
      <c r="X197" s="1"/>
    </row>
    <row r="198" spans="24:24" x14ac:dyDescent="0.25">
      <c r="X198" s="1"/>
    </row>
    <row r="199" spans="24:24" x14ac:dyDescent="0.25">
      <c r="X199" s="1"/>
    </row>
    <row r="200" spans="24:24" x14ac:dyDescent="0.25">
      <c r="X200" s="1"/>
    </row>
    <row r="201" spans="24:24" x14ac:dyDescent="0.25">
      <c r="X201" s="1"/>
    </row>
    <row r="202" spans="24:24" x14ac:dyDescent="0.25">
      <c r="X202" s="1"/>
    </row>
    <row r="203" spans="24:24" x14ac:dyDescent="0.25">
      <c r="X203" s="1"/>
    </row>
    <row r="204" spans="24:24" x14ac:dyDescent="0.25">
      <c r="X204" s="1"/>
    </row>
    <row r="205" spans="24:24" x14ac:dyDescent="0.25">
      <c r="X205" s="1"/>
    </row>
    <row r="206" spans="24:24" x14ac:dyDescent="0.25">
      <c r="X206" s="1"/>
    </row>
    <row r="207" spans="24:24" x14ac:dyDescent="0.25">
      <c r="X207" s="1"/>
    </row>
    <row r="208" spans="24:24" x14ac:dyDescent="0.25">
      <c r="X208" s="1"/>
    </row>
    <row r="209" spans="24:24" x14ac:dyDescent="0.25">
      <c r="X209" s="1"/>
    </row>
    <row r="210" spans="24:24" x14ac:dyDescent="0.25">
      <c r="X210" s="1"/>
    </row>
    <row r="211" spans="24:24" x14ac:dyDescent="0.25">
      <c r="X211" s="1"/>
    </row>
    <row r="212" spans="24:24" x14ac:dyDescent="0.25">
      <c r="X212" s="1"/>
    </row>
    <row r="213" spans="24:24" x14ac:dyDescent="0.25">
      <c r="X213" s="1"/>
    </row>
    <row r="214" spans="24:24" x14ac:dyDescent="0.25">
      <c r="X214" s="1"/>
    </row>
    <row r="215" spans="24:24" x14ac:dyDescent="0.25">
      <c r="X215" s="1"/>
    </row>
    <row r="216" spans="24:24" x14ac:dyDescent="0.25">
      <c r="X216" s="1"/>
    </row>
    <row r="217" spans="24:24" x14ac:dyDescent="0.25">
      <c r="X217" s="1"/>
    </row>
    <row r="218" spans="24:24" x14ac:dyDescent="0.25">
      <c r="X218" s="1"/>
    </row>
    <row r="219" spans="24:24" x14ac:dyDescent="0.25">
      <c r="X219" s="1"/>
    </row>
    <row r="220" spans="24:24" x14ac:dyDescent="0.25">
      <c r="X220" s="1"/>
    </row>
    <row r="221" spans="24:24" x14ac:dyDescent="0.25">
      <c r="X221" s="1"/>
    </row>
    <row r="222" spans="24:24" x14ac:dyDescent="0.25">
      <c r="X222" s="1"/>
    </row>
    <row r="223" spans="24:24" x14ac:dyDescent="0.25">
      <c r="X223" s="1"/>
    </row>
    <row r="224" spans="24:24" x14ac:dyDescent="0.25">
      <c r="X224" s="1"/>
    </row>
    <row r="225" spans="24:24" x14ac:dyDescent="0.25">
      <c r="X225" s="1"/>
    </row>
    <row r="226" spans="24:24" x14ac:dyDescent="0.25">
      <c r="X226" s="1"/>
    </row>
    <row r="227" spans="24:24" x14ac:dyDescent="0.25">
      <c r="X227" s="1"/>
    </row>
    <row r="228" spans="24:24" x14ac:dyDescent="0.25">
      <c r="X228" s="1"/>
    </row>
    <row r="229" spans="24:24" x14ac:dyDescent="0.25">
      <c r="X229" s="1"/>
    </row>
    <row r="230" spans="24:24" x14ac:dyDescent="0.25">
      <c r="X230" s="1"/>
    </row>
    <row r="231" spans="24:24" x14ac:dyDescent="0.25">
      <c r="X231" s="1"/>
    </row>
    <row r="232" spans="24:24" x14ac:dyDescent="0.25">
      <c r="X232" s="1"/>
    </row>
    <row r="233" spans="24:24" x14ac:dyDescent="0.25">
      <c r="X233" s="1"/>
    </row>
    <row r="234" spans="24:24" x14ac:dyDescent="0.25">
      <c r="X234" s="1"/>
    </row>
    <row r="235" spans="24:24" x14ac:dyDescent="0.25">
      <c r="X235" s="1"/>
    </row>
    <row r="236" spans="24:24" x14ac:dyDescent="0.25">
      <c r="X236" s="1"/>
    </row>
    <row r="237" spans="24:24" x14ac:dyDescent="0.25">
      <c r="X237" s="1"/>
    </row>
    <row r="238" spans="24:24" x14ac:dyDescent="0.25">
      <c r="X238" s="1"/>
    </row>
    <row r="239" spans="24:24" x14ac:dyDescent="0.25">
      <c r="X239" s="1"/>
    </row>
    <row r="240" spans="24:24" x14ac:dyDescent="0.25">
      <c r="X240" s="1"/>
    </row>
    <row r="241" spans="24:24" x14ac:dyDescent="0.25">
      <c r="X241" s="1"/>
    </row>
    <row r="242" spans="24:24" x14ac:dyDescent="0.25">
      <c r="X242" s="1"/>
    </row>
    <row r="243" spans="24:24" x14ac:dyDescent="0.25">
      <c r="X243" s="1"/>
    </row>
    <row r="244" spans="24:24" x14ac:dyDescent="0.25">
      <c r="X244" s="1"/>
    </row>
    <row r="245" spans="24:24" x14ac:dyDescent="0.25">
      <c r="X245" s="1"/>
    </row>
    <row r="246" spans="24:24" x14ac:dyDescent="0.25">
      <c r="X246" s="1"/>
    </row>
    <row r="247" spans="24:24" x14ac:dyDescent="0.25">
      <c r="X247" s="1"/>
    </row>
    <row r="248" spans="24:24" x14ac:dyDescent="0.25">
      <c r="X248" s="1"/>
    </row>
    <row r="249" spans="24:24" x14ac:dyDescent="0.25">
      <c r="X249" s="1"/>
    </row>
    <row r="250" spans="24:24" x14ac:dyDescent="0.25">
      <c r="X250" s="1"/>
    </row>
    <row r="251" spans="24:24" x14ac:dyDescent="0.25">
      <c r="X251" s="1"/>
    </row>
    <row r="252" spans="24:24" x14ac:dyDescent="0.25">
      <c r="X252" s="1"/>
    </row>
    <row r="253" spans="24:24" x14ac:dyDescent="0.25">
      <c r="X253" s="1"/>
    </row>
    <row r="254" spans="24:24" x14ac:dyDescent="0.25">
      <c r="X254" s="1"/>
    </row>
    <row r="255" spans="24:24" x14ac:dyDescent="0.25">
      <c r="X255" s="1"/>
    </row>
    <row r="256" spans="24:24" x14ac:dyDescent="0.25">
      <c r="X256" s="1"/>
    </row>
    <row r="257" spans="24:24" x14ac:dyDescent="0.25">
      <c r="X257" s="1"/>
    </row>
    <row r="258" spans="24:24" x14ac:dyDescent="0.25">
      <c r="X258" s="1"/>
    </row>
    <row r="259" spans="24:24" x14ac:dyDescent="0.25">
      <c r="X259" s="1"/>
    </row>
    <row r="260" spans="24:24" x14ac:dyDescent="0.25">
      <c r="X260" s="1"/>
    </row>
    <row r="261" spans="24:24" x14ac:dyDescent="0.25">
      <c r="X261" s="1"/>
    </row>
    <row r="262" spans="24:24" x14ac:dyDescent="0.25">
      <c r="X262" s="1"/>
    </row>
    <row r="263" spans="24:24" x14ac:dyDescent="0.25">
      <c r="X263" s="1"/>
    </row>
    <row r="264" spans="24:24" x14ac:dyDescent="0.25">
      <c r="X264" s="1"/>
    </row>
    <row r="265" spans="24:24" x14ac:dyDescent="0.25">
      <c r="X265" s="1"/>
    </row>
    <row r="266" spans="24:24" x14ac:dyDescent="0.25">
      <c r="X266" s="1"/>
    </row>
    <row r="267" spans="24:24" x14ac:dyDescent="0.25">
      <c r="X267" s="1"/>
    </row>
    <row r="268" spans="24:24" x14ac:dyDescent="0.25">
      <c r="X268" s="1"/>
    </row>
    <row r="269" spans="24:24" x14ac:dyDescent="0.25">
      <c r="X269" s="1"/>
    </row>
    <row r="270" spans="24:24" x14ac:dyDescent="0.25">
      <c r="X270" s="1"/>
    </row>
    <row r="271" spans="24:24" x14ac:dyDescent="0.25">
      <c r="X271" s="1"/>
    </row>
    <row r="272" spans="24:24" x14ac:dyDescent="0.25">
      <c r="X272" s="1"/>
    </row>
    <row r="273" spans="24:24" x14ac:dyDescent="0.25">
      <c r="X273" s="1"/>
    </row>
    <row r="274" spans="24:24" x14ac:dyDescent="0.25">
      <c r="X274" s="1"/>
    </row>
    <row r="275" spans="24:24" x14ac:dyDescent="0.25">
      <c r="X275" s="1"/>
    </row>
    <row r="276" spans="24:24" x14ac:dyDescent="0.25">
      <c r="X276" s="1"/>
    </row>
    <row r="277" spans="24:24" x14ac:dyDescent="0.25">
      <c r="X277" s="1"/>
    </row>
    <row r="278" spans="24:24" x14ac:dyDescent="0.25">
      <c r="X278" s="1"/>
    </row>
    <row r="279" spans="24:24" x14ac:dyDescent="0.25">
      <c r="X279" s="1"/>
    </row>
    <row r="280" spans="24:24" x14ac:dyDescent="0.25">
      <c r="X280" s="1"/>
    </row>
    <row r="281" spans="24:24" x14ac:dyDescent="0.25">
      <c r="X281" s="1"/>
    </row>
    <row r="282" spans="24:24" x14ac:dyDescent="0.25">
      <c r="X282" s="1"/>
    </row>
    <row r="283" spans="24:24" x14ac:dyDescent="0.25">
      <c r="X283" s="1"/>
    </row>
    <row r="284" spans="24:24" x14ac:dyDescent="0.25">
      <c r="X284" s="1"/>
    </row>
    <row r="285" spans="24:24" x14ac:dyDescent="0.25">
      <c r="X285" s="1"/>
    </row>
    <row r="286" spans="24:24" x14ac:dyDescent="0.25">
      <c r="X286" s="1"/>
    </row>
    <row r="287" spans="24:24" x14ac:dyDescent="0.25">
      <c r="X287" s="1"/>
    </row>
    <row r="288" spans="24:24" x14ac:dyDescent="0.25">
      <c r="X288" s="1"/>
    </row>
    <row r="289" spans="24:24" x14ac:dyDescent="0.25">
      <c r="X289" s="1"/>
    </row>
    <row r="290" spans="24:24" x14ac:dyDescent="0.25">
      <c r="X290" s="1"/>
    </row>
    <row r="291" spans="24:24" x14ac:dyDescent="0.25">
      <c r="X291" s="1"/>
    </row>
    <row r="292" spans="24:24" x14ac:dyDescent="0.25">
      <c r="X292" s="1"/>
    </row>
    <row r="293" spans="24:24" x14ac:dyDescent="0.25">
      <c r="X293" s="1"/>
    </row>
    <row r="294" spans="24:24" x14ac:dyDescent="0.25">
      <c r="X294" s="1"/>
    </row>
    <row r="295" spans="24:24" x14ac:dyDescent="0.25">
      <c r="X295" s="1"/>
    </row>
    <row r="296" spans="24:24" x14ac:dyDescent="0.25">
      <c r="X296" s="1"/>
    </row>
    <row r="297" spans="24:24" x14ac:dyDescent="0.25">
      <c r="X297" s="1"/>
    </row>
    <row r="298" spans="24:24" x14ac:dyDescent="0.25">
      <c r="X298" s="1"/>
    </row>
    <row r="299" spans="24:24" x14ac:dyDescent="0.25">
      <c r="X299" s="1"/>
    </row>
    <row r="300" spans="24:24" x14ac:dyDescent="0.25">
      <c r="X300" s="1"/>
    </row>
    <row r="301" spans="24:24" x14ac:dyDescent="0.25">
      <c r="X301" s="1"/>
    </row>
    <row r="302" spans="24:24" x14ac:dyDescent="0.25">
      <c r="X302" s="1"/>
    </row>
    <row r="303" spans="24:24" x14ac:dyDescent="0.25">
      <c r="X303" s="1"/>
    </row>
    <row r="304" spans="24:24" x14ac:dyDescent="0.25">
      <c r="X304" s="1"/>
    </row>
    <row r="305" spans="24:24" x14ac:dyDescent="0.25">
      <c r="X305" s="1"/>
    </row>
    <row r="306" spans="24:24" x14ac:dyDescent="0.25">
      <c r="X306" s="1"/>
    </row>
    <row r="307" spans="24:24" x14ac:dyDescent="0.25">
      <c r="X307" s="1"/>
    </row>
    <row r="308" spans="24:24" x14ac:dyDescent="0.25">
      <c r="X308" s="1"/>
    </row>
    <row r="309" spans="24:24" x14ac:dyDescent="0.25">
      <c r="X309" s="1"/>
    </row>
    <row r="310" spans="24:24" x14ac:dyDescent="0.25">
      <c r="X310" s="1"/>
    </row>
    <row r="311" spans="24:24" x14ac:dyDescent="0.25">
      <c r="X311" s="1"/>
    </row>
    <row r="312" spans="24:24" x14ac:dyDescent="0.25">
      <c r="X312" s="1"/>
    </row>
    <row r="313" spans="24:24" x14ac:dyDescent="0.25">
      <c r="X313" s="1"/>
    </row>
    <row r="314" spans="24:24" x14ac:dyDescent="0.25">
      <c r="X314" s="1"/>
    </row>
    <row r="315" spans="24:24" x14ac:dyDescent="0.25">
      <c r="X315" s="1"/>
    </row>
    <row r="316" spans="24:24" x14ac:dyDescent="0.25">
      <c r="X316" s="1"/>
    </row>
    <row r="317" spans="24:24" x14ac:dyDescent="0.25">
      <c r="X317" s="1"/>
    </row>
    <row r="318" spans="24:24" x14ac:dyDescent="0.25">
      <c r="X318" s="1"/>
    </row>
    <row r="319" spans="24:24" x14ac:dyDescent="0.25">
      <c r="X319" s="1"/>
    </row>
    <row r="320" spans="24:24" x14ac:dyDescent="0.25">
      <c r="X320" s="1"/>
    </row>
    <row r="321" spans="24:24" x14ac:dyDescent="0.25">
      <c r="X321" s="1"/>
    </row>
    <row r="322" spans="24:24" x14ac:dyDescent="0.25">
      <c r="X322" s="1"/>
    </row>
    <row r="323" spans="24:24" x14ac:dyDescent="0.25">
      <c r="X323" s="1"/>
    </row>
    <row r="324" spans="24:24" x14ac:dyDescent="0.25">
      <c r="X324" s="1"/>
    </row>
    <row r="325" spans="24:24" x14ac:dyDescent="0.25">
      <c r="X325" s="1"/>
    </row>
    <row r="326" spans="24:24" x14ac:dyDescent="0.25">
      <c r="X326" s="1"/>
    </row>
    <row r="327" spans="24:24" x14ac:dyDescent="0.25">
      <c r="X327" s="1"/>
    </row>
    <row r="328" spans="24:24" x14ac:dyDescent="0.25">
      <c r="X328" s="1"/>
    </row>
    <row r="329" spans="24:24" x14ac:dyDescent="0.25">
      <c r="X329" s="1"/>
    </row>
  </sheetData>
  <conditionalFormatting sqref="B1">
    <cfRule type="duplicateValues" dxfId="34" priority="2"/>
  </conditionalFormatting>
  <conditionalFormatting sqref="B1:B1048576">
    <cfRule type="duplicateValues" dxfId="33" priority="3"/>
  </conditionalFormatting>
  <conditionalFormatting sqref="O2:O98">
    <cfRule type="duplicateValues" dxfId="32"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D4A74-11A1-4017-BB0C-9E76D057A097}">
  <dimension ref="A1:AQ291"/>
  <sheetViews>
    <sheetView workbookViewId="0">
      <pane xSplit="3" ySplit="1" topLeftCell="D2" activePane="bottomRight" state="frozen"/>
      <selection pane="topRight" activeCell="C1" sqref="C1"/>
      <selection pane="bottomLeft" activeCell="A2" sqref="A2"/>
      <selection pane="bottomRight" activeCell="P28" sqref="P28"/>
    </sheetView>
  </sheetViews>
  <sheetFormatPr defaultRowHeight="15" x14ac:dyDescent="0.25"/>
  <cols>
    <col min="1" max="1" width="11" bestFit="1" customWidth="1"/>
    <col min="3" max="3" width="36.28515625" bestFit="1" customWidth="1"/>
    <col min="6" max="10" width="9.140625" customWidth="1"/>
    <col min="11" max="11" width="37.85546875" customWidth="1"/>
    <col min="12" max="12" width="9.140625" customWidth="1"/>
    <col min="18" max="18" width="64.7109375" bestFit="1" customWidth="1"/>
    <col min="19" max="19" width="18.7109375" customWidth="1"/>
    <col min="20" max="20" width="9.140625" customWidth="1"/>
    <col min="21" max="24" width="6.5703125" customWidth="1"/>
    <col min="25" max="25" width="14" customWidth="1"/>
    <col min="26" max="26" width="9.140625" customWidth="1"/>
    <col min="27" max="28" width="6.5703125" customWidth="1"/>
    <col min="29" max="29" width="14.7109375" customWidth="1"/>
    <col min="30" max="30" width="8.42578125" customWidth="1"/>
    <col min="31" max="33" width="6.5703125" customWidth="1"/>
    <col min="34" max="34" width="9.140625" customWidth="1"/>
    <col min="35" max="38" width="6.5703125" customWidth="1"/>
    <col min="39" max="39" width="15.5703125" customWidth="1"/>
    <col min="40" max="40" width="17.85546875" customWidth="1"/>
    <col min="41" max="42" width="6.5703125" customWidth="1"/>
  </cols>
  <sheetData>
    <row r="1" spans="1:43" x14ac:dyDescent="0.25">
      <c r="A1" t="s">
        <v>1253</v>
      </c>
      <c r="B1" t="s">
        <v>1050</v>
      </c>
      <c r="C1" t="s">
        <v>1074</v>
      </c>
      <c r="D1" t="s">
        <v>0</v>
      </c>
      <c r="E1" t="s">
        <v>1600</v>
      </c>
      <c r="F1" t="s">
        <v>1</v>
      </c>
      <c r="G1" t="s">
        <v>403</v>
      </c>
      <c r="H1" t="s">
        <v>2</v>
      </c>
      <c r="I1" t="s">
        <v>3</v>
      </c>
      <c r="J1" t="s">
        <v>4</v>
      </c>
      <c r="K1" t="s">
        <v>156</v>
      </c>
      <c r="L1" t="s">
        <v>7</v>
      </c>
      <c r="M1" t="s">
        <v>5</v>
      </c>
      <c r="N1" t="s">
        <v>1180</v>
      </c>
      <c r="O1" t="s">
        <v>1181</v>
      </c>
      <c r="P1" t="s">
        <v>1585</v>
      </c>
      <c r="Q1" t="s">
        <v>169</v>
      </c>
      <c r="R1" t="s">
        <v>1587</v>
      </c>
      <c r="S1" t="s">
        <v>172</v>
      </c>
      <c r="T1" t="s">
        <v>168</v>
      </c>
      <c r="U1" t="s">
        <v>170</v>
      </c>
      <c r="V1" t="s">
        <v>1253</v>
      </c>
      <c r="W1" t="s">
        <v>1586</v>
      </c>
      <c r="X1" t="s">
        <v>1585</v>
      </c>
      <c r="Y1" t="s">
        <v>1050</v>
      </c>
      <c r="Z1" t="s">
        <v>67</v>
      </c>
      <c r="AA1" t="s">
        <v>76</v>
      </c>
      <c r="AB1" t="s">
        <v>173</v>
      </c>
      <c r="AC1" t="s">
        <v>1</v>
      </c>
      <c r="AD1" t="s">
        <v>174</v>
      </c>
      <c r="AE1" t="s">
        <v>2</v>
      </c>
      <c r="AF1" t="s">
        <v>175</v>
      </c>
      <c r="AG1" t="s">
        <v>3</v>
      </c>
      <c r="AH1" t="s">
        <v>155</v>
      </c>
      <c r="AI1" t="s">
        <v>4</v>
      </c>
      <c r="AJ1" t="s">
        <v>5</v>
      </c>
      <c r="AK1" t="s">
        <v>1180</v>
      </c>
      <c r="AL1" t="s">
        <v>1181</v>
      </c>
      <c r="AM1" t="s">
        <v>1073</v>
      </c>
      <c r="AN1" t="s">
        <v>1072</v>
      </c>
      <c r="AO1" t="s">
        <v>156</v>
      </c>
      <c r="AP1" t="s">
        <v>6</v>
      </c>
      <c r="AQ1" t="s">
        <v>171</v>
      </c>
    </row>
    <row r="2" spans="1:43" x14ac:dyDescent="0.25">
      <c r="A2">
        <v>1879303545</v>
      </c>
      <c r="B2">
        <v>1</v>
      </c>
      <c r="C2" t="s">
        <v>176</v>
      </c>
      <c r="D2" t="s">
        <v>70</v>
      </c>
      <c r="F2">
        <v>2000</v>
      </c>
      <c r="I2">
        <v>1200</v>
      </c>
      <c r="J2" t="s">
        <v>86</v>
      </c>
      <c r="K2" t="s">
        <v>11</v>
      </c>
      <c r="L2" t="s">
        <v>223</v>
      </c>
      <c r="M2">
        <v>0</v>
      </c>
      <c r="N2">
        <v>10</v>
      </c>
      <c r="R2" t="str">
        <f>CONCATENATE(U2,W2,X2,AQ2," -- ",C2)</f>
        <v xml:space="preserve"> [1] = {["ID"] = 1879303545; }; -- Deeds of the Lone-lands</v>
      </c>
      <c r="S2" s="1" t="str">
        <f>CONCATENATE(U2,V2,Y2,AA2,AC2,AE2,AG2,AI2,AJ2,AK2,AL2,AM2,AN2,AO2,AP2,AQ2)</f>
        <v xml:space="preserve"> [1] = {["ID"] = 1879303545; ["SAVE_INDEX"] =  1; ["TYPE"] = 7; ["VXP"] = 2000; ["LP"] =  0; ["REP"] = 1200; ["FACTION"] = 8; ["TIER"] = 0; ["MIN_LVL"] = "10"; ["NAME"] = { ["EN"] = "Deeds of the Lone-lands"; }; ["LORE"] = { ["EN"] = "There is much to do while travelling through the lands of the Lone-lands."; }; ["SUMMARY"] = { ["EN"] = "Complete 2 meta deeds and 1 quest deed"; }; };</v>
      </c>
      <c r="T2">
        <f>ROW()-1</f>
        <v>1</v>
      </c>
      <c r="U2" t="str">
        <f t="shared" ref="U2" si="0">CONCATENATE(REPT(" ",2-LEN(T2)),"[",T2,"] = {")</f>
        <v xml:space="preserve"> [1] = {</v>
      </c>
      <c r="V2" t="str">
        <f>IF(LEN(A2)&gt;0,CONCATENATE("[""ID""] = ",A2,"; "),"                     ")</f>
        <v xml:space="preserve">["ID"] = 1879303545; </v>
      </c>
      <c r="W2" t="str">
        <f>IF(LEN(A2)&gt;0,CONCATENATE("[""ID""] = ",A2,"; "),"")</f>
        <v xml:space="preserve">["ID"] = 1879303545; </v>
      </c>
      <c r="X2" t="str">
        <f>IF(LEN(P2)&gt;0,CONCATENATE("[""CAT_ID""] = ",P2,"; "),"")</f>
        <v/>
      </c>
      <c r="Y2" s="1" t="str">
        <f>IF(LEN(B2)&gt;0,CONCATENATE("[""SAVE_INDEX""] = ",REPT(" ",2-LEN(B2)),B2,"; "),"")</f>
        <v xml:space="preserve">["SAVE_INDEX"] =  1; </v>
      </c>
      <c r="Z2">
        <f>VLOOKUP(D2,Type!A$2:B$14,2,FALSE)</f>
        <v>7</v>
      </c>
      <c r="AA2" t="str">
        <f t="shared" ref="AA2" si="1">CONCATENATE("[""TYPE""] = ",Z2,"; ")</f>
        <v xml:space="preserve">["TYPE"] = 7; </v>
      </c>
      <c r="AB2" t="str">
        <f t="shared" ref="AB2" si="2">TEXT(F2,0)</f>
        <v>2000</v>
      </c>
      <c r="AC2" t="str">
        <f>CONCATENATE("[""VXP""] = ",REPT(" ",4-LEN(AB2)),TEXT(AB2,"0"),"; ")</f>
        <v xml:space="preserve">["VXP"] = 2000; </v>
      </c>
      <c r="AD2" t="str">
        <f t="shared" ref="AD2" si="3">TEXT(H2,0)</f>
        <v>0</v>
      </c>
      <c r="AE2" t="str">
        <f>CONCATENATE("[""LP""] = ",REPT(" ",2-LEN(AD2)),TEXT(AD2,"0"),"; ")</f>
        <v xml:space="preserve">["LP"] =  0; </v>
      </c>
      <c r="AF2" t="str">
        <f t="shared" ref="AF2" si="4">TEXT(I2,0)</f>
        <v>1200</v>
      </c>
      <c r="AG2" t="str">
        <f>CONCATENATE("[""REP""] = ",REPT(" ",4-LEN(AF2)),TEXT(AF2,"0"),"; ")</f>
        <v xml:space="preserve">["REP"] = 1200; </v>
      </c>
      <c r="AH2">
        <f>VLOOKUP(J2,Faction!A$2:B$84,2,FALSE)</f>
        <v>8</v>
      </c>
      <c r="AI2" t="str">
        <f t="shared" ref="AI2" si="5">CONCATENATE("[""FACTION""] = ",TEXT(AH2,"0"),"; ")</f>
        <v xml:space="preserve">["FACTION"] = 8; </v>
      </c>
      <c r="AJ2" t="str">
        <f t="shared" ref="AJ2" si="6">CONCATENATE("[""TIER""] = ",TEXT(M2,"0"),"; ")</f>
        <v xml:space="preserve">["TIER"] = 0; </v>
      </c>
      <c r="AK2" t="str">
        <f>IF(LEN(N2)&gt;0,CONCATENATE("[""MIN_LVL""] = ",REPT(" ",2-LEN(N2)),"""",N2,"""; "),"                    ")</f>
        <v xml:space="preserve">["MIN_LVL"] = "10"; </v>
      </c>
      <c r="AL2" t="str">
        <f>IF(LEN(O2)&gt;0,CONCATENATE("[""MIN_LVL""] = ",REPT(" ",3-LEN(O2)),"""",O2,"""; "),"")</f>
        <v/>
      </c>
      <c r="AM2" t="str">
        <f>CONCATENATE("[""NAME""] = { [""EN""] = """,C2,"""; }; ")</f>
        <v xml:space="preserve">["NAME"] = { ["EN"] = "Deeds of the Lone-lands"; }; </v>
      </c>
      <c r="AN2" t="str">
        <f>CONCATENATE("[""LORE""] = { [""EN""] = """,L2,"""; }; ")</f>
        <v xml:space="preserve">["LORE"] = { ["EN"] = "There is much to do while travelling through the lands of the Lone-lands."; }; </v>
      </c>
      <c r="AO2" t="str">
        <f t="shared" ref="AO2" si="7">CONCATENATE("[""SUMMARY""] = { [""EN""] = """,K2,"""; }; ")</f>
        <v xml:space="preserve">["SUMMARY"] = { ["EN"] = "Complete 2 meta deeds and 1 quest deed"; }; </v>
      </c>
      <c r="AP2" t="str">
        <f>IF(LEN(G2)&gt;0,CONCATENATE("[""TITLE""] = { [""EN""] = """,G2,"""; }; "),"")</f>
        <v/>
      </c>
      <c r="AQ2" t="str">
        <f>CONCATENATE("};")</f>
        <v>};</v>
      </c>
    </row>
    <row r="3" spans="1:43" x14ac:dyDescent="0.25">
      <c r="A3">
        <v>1879303331</v>
      </c>
      <c r="B3">
        <v>2</v>
      </c>
      <c r="C3" t="s">
        <v>177</v>
      </c>
      <c r="D3" t="s">
        <v>17</v>
      </c>
      <c r="F3">
        <v>2000</v>
      </c>
      <c r="I3">
        <v>900</v>
      </c>
      <c r="J3" t="s">
        <v>86</v>
      </c>
      <c r="K3" t="s">
        <v>13</v>
      </c>
      <c r="L3" t="s">
        <v>224</v>
      </c>
      <c r="M3">
        <v>1</v>
      </c>
      <c r="N3">
        <v>30</v>
      </c>
      <c r="R3" t="str">
        <f t="shared" ref="R3:R27" si="8">CONCATENATE(U3,W3,X3,AQ3," -- ",C3)</f>
        <v xml:space="preserve"> [2] = {["ID"] = 1879303331; }; -- Explorer of the Lone-lands</v>
      </c>
      <c r="S3" s="1" t="str">
        <f t="shared" ref="S3:S27" si="9">CONCATENATE(U3,V3,Y3,AA3,AC3,AE3,AG3,AI3,AJ3,AK3,AL3,AM3,AN3,AO3,AP3,AQ3)</f>
        <v xml:space="preserve"> [2] = {["ID"] = 1879303331; ["SAVE_INDEX"] =  2; ["TYPE"] = 3; ["VXP"] = 2000; ["LP"] =  0; ["REP"] =  900; ["FACTION"] = 8; ["TIER"] = 1; ["MIN_LVL"] = "30"; ["NAME"] = { ["EN"] = "Explorer of the Lone-lands"; }; ["LORE"] = { ["EN"] = "Explore the ruins of forts and towers that once guarded the roads, the ancient ruin of Amon Sûl or more commonly known as Weathertop, and the stronghold of corruption and evil that is Garth Agarwen."; }; ["SUMMARY"] = { ["EN"] = "Complete 4 explorer deeds"; }; };</v>
      </c>
      <c r="T3">
        <f t="shared" ref="T3:T29" si="10">ROW()-1</f>
        <v>2</v>
      </c>
      <c r="U3" t="str">
        <f t="shared" ref="U3:U27" si="11">CONCATENATE(REPT(" ",2-LEN(T3)),"[",T3,"] = {")</f>
        <v xml:space="preserve"> [2] = {</v>
      </c>
      <c r="V3" t="str">
        <f t="shared" ref="V3:V27" si="12">IF(LEN(A3)&gt;0,CONCATENATE("[""ID""] = ",A3,"; "),"                     ")</f>
        <v xml:space="preserve">["ID"] = 1879303331; </v>
      </c>
      <c r="W3" t="str">
        <f t="shared" ref="W3:W27" si="13">IF(LEN(A3)&gt;0,CONCATENATE("[""ID""] = ",A3,"; "),"")</f>
        <v xml:space="preserve">["ID"] = 1879303331; </v>
      </c>
      <c r="X3" t="str">
        <f t="shared" ref="X3:X27" si="14">IF(LEN(P3)&gt;0,CONCATENATE("[""CAT_ID""] = ",P3,"; "),"")</f>
        <v/>
      </c>
      <c r="Y3" s="1" t="str">
        <f t="shared" ref="Y3:Y27" si="15">IF(LEN(B3)&gt;0,CONCATENATE("[""SAVE_INDEX""] = ",REPT(" ",2-LEN(B3)),B3,"; "),"")</f>
        <v xml:space="preserve">["SAVE_INDEX"] =  2; </v>
      </c>
      <c r="Z3">
        <f>VLOOKUP(D3,Type!A$2:B$14,2,FALSE)</f>
        <v>3</v>
      </c>
      <c r="AA3" t="str">
        <f t="shared" ref="AA3:AA27" si="16">CONCATENATE("[""TYPE""] = ",Z3,"; ")</f>
        <v xml:space="preserve">["TYPE"] = 3; </v>
      </c>
      <c r="AB3" t="str">
        <f t="shared" ref="AB3:AB27" si="17">TEXT(F3,0)</f>
        <v>2000</v>
      </c>
      <c r="AC3" t="str">
        <f t="shared" ref="AC3:AC27" si="18">CONCATENATE("[""VXP""] = ",REPT(" ",4-LEN(AB3)),TEXT(AB3,"0"),"; ")</f>
        <v xml:space="preserve">["VXP"] = 2000; </v>
      </c>
      <c r="AD3" t="str">
        <f t="shared" ref="AD3:AD27" si="19">TEXT(H3,0)</f>
        <v>0</v>
      </c>
      <c r="AE3" t="str">
        <f t="shared" ref="AE3:AE27" si="20">CONCATENATE("[""LP""] = ",REPT(" ",2-LEN(AD3)),TEXT(AD3,"0"),"; ")</f>
        <v xml:space="preserve">["LP"] =  0; </v>
      </c>
      <c r="AF3" t="str">
        <f t="shared" ref="AF3:AF27" si="21">TEXT(I3,0)</f>
        <v>900</v>
      </c>
      <c r="AG3" t="str">
        <f t="shared" ref="AG3:AG27" si="22">CONCATENATE("[""REP""] = ",REPT(" ",4-LEN(AF3)),TEXT(AF3,"0"),"; ")</f>
        <v xml:space="preserve">["REP"] =  900; </v>
      </c>
      <c r="AH3">
        <f>VLOOKUP(J3,Faction!A$2:B$84,2,FALSE)</f>
        <v>8</v>
      </c>
      <c r="AI3" t="str">
        <f t="shared" ref="AI3:AI27" si="23">CONCATENATE("[""FACTION""] = ",TEXT(AH3,"0"),"; ")</f>
        <v xml:space="preserve">["FACTION"] = 8; </v>
      </c>
      <c r="AJ3" t="str">
        <f t="shared" ref="AJ3:AJ27" si="24">CONCATENATE("[""TIER""] = ",TEXT(M3,"0"),"; ")</f>
        <v xml:space="preserve">["TIER"] = 1; </v>
      </c>
      <c r="AK3" t="str">
        <f t="shared" ref="AK3:AK27" si="25">IF(LEN(N3)&gt;0,CONCATENATE("[""MIN_LVL""] = ",REPT(" ",2-LEN(N3)),"""",N3,"""; "),"                    ")</f>
        <v xml:space="preserve">["MIN_LVL"] = "30"; </v>
      </c>
      <c r="AL3" t="str">
        <f t="shared" ref="AL3:AL27" si="26">IF(LEN(O3)&gt;0,CONCATENATE("[""MIN_LVL""] = ",REPT(" ",3-LEN(O3)),"""",O3,"""; "),"")</f>
        <v/>
      </c>
      <c r="AM3" t="str">
        <f t="shared" ref="AM3:AM27" si="27">CONCATENATE("[""NAME""] = { [""EN""] = """,C3,"""; }; ")</f>
        <v xml:space="preserve">["NAME"] = { ["EN"] = "Explorer of the Lone-lands"; }; </v>
      </c>
      <c r="AN3" t="str">
        <f t="shared" ref="AN3:AN27" si="28">CONCATENATE("[""LORE""] = { [""EN""] = """,L3,"""; }; ")</f>
        <v xml:space="preserve">["LORE"] = { ["EN"] = "Explore the ruins of forts and towers that once guarded the roads, the ancient ruin of Amon Sûl or more commonly known as Weathertop, and the stronghold of corruption and evil that is Garth Agarwen."; }; </v>
      </c>
      <c r="AO3" t="str">
        <f t="shared" ref="AO3:AO27" si="29">CONCATENATE("[""SUMMARY""] = { [""EN""] = """,K3,"""; }; ")</f>
        <v xml:space="preserve">["SUMMARY"] = { ["EN"] = "Complete 4 explorer deeds"; }; </v>
      </c>
      <c r="AP3" t="str">
        <f t="shared" ref="AP3:AP27" si="30">IF(LEN(G3)&gt;0,CONCATENATE("[""TITLE""] = { [""EN""] = """,G3,"""; }; "),"")</f>
        <v/>
      </c>
      <c r="AQ3" t="str">
        <f t="shared" ref="AQ3:AQ29" si="31">CONCATENATE("};")</f>
        <v>};</v>
      </c>
    </row>
    <row r="4" spans="1:43" x14ac:dyDescent="0.25">
      <c r="A4">
        <v>1879071664</v>
      </c>
      <c r="B4">
        <v>4</v>
      </c>
      <c r="C4" t="s">
        <v>182</v>
      </c>
      <c r="D4" t="s">
        <v>17</v>
      </c>
      <c r="F4">
        <v>2000</v>
      </c>
      <c r="H4">
        <v>10</v>
      </c>
      <c r="I4">
        <v>500</v>
      </c>
      <c r="J4" t="s">
        <v>86</v>
      </c>
      <c r="K4" t="s">
        <v>183</v>
      </c>
      <c r="L4" t="s">
        <v>227</v>
      </c>
      <c r="M4">
        <v>2</v>
      </c>
      <c r="N4">
        <v>30</v>
      </c>
      <c r="R4" t="str">
        <f t="shared" si="8"/>
        <v xml:space="preserve"> [3] = {["ID"] = 1879071664; }; -- Garth Agarwen Exploration</v>
      </c>
      <c r="S4" s="1" t="str">
        <f t="shared" si="9"/>
        <v xml:space="preserve"> [3] = {["ID"] = 1879071664; ["SAVE_INDEX"] =  4; ["TYPE"] = 3; ["VXP"] = 2000; ["LP"] = 10; ["REP"] =  500; ["FACTION"] = 8; ["TIER"] = 2; ["MIN_LVL"] = "30"; ["NAME"] = { ["EN"] = "Garth Agarwen Exploration"; }; ["LORE"] = { ["EN"] = "Garth Agarwen lies in the north-east hills of the Lone-lands. Once a great fortress of the ancient kingdoms, rumours say that it has become a stronghold of corruption and evil."; }; ["SUMMARY"] = { ["EN"] = "Find 6 points of interest in Garth Argawen"; }; };</v>
      </c>
      <c r="T4">
        <f t="shared" si="10"/>
        <v>3</v>
      </c>
      <c r="U4" t="str">
        <f t="shared" si="11"/>
        <v xml:space="preserve"> [3] = {</v>
      </c>
      <c r="V4" t="str">
        <f t="shared" si="12"/>
        <v xml:space="preserve">["ID"] = 1879071664; </v>
      </c>
      <c r="W4" t="str">
        <f t="shared" si="13"/>
        <v xml:space="preserve">["ID"] = 1879071664; </v>
      </c>
      <c r="X4" t="str">
        <f t="shared" si="14"/>
        <v/>
      </c>
      <c r="Y4" s="1" t="str">
        <f t="shared" si="15"/>
        <v xml:space="preserve">["SAVE_INDEX"] =  4; </v>
      </c>
      <c r="Z4">
        <f>VLOOKUP(D4,Type!A$2:B$14,2,FALSE)</f>
        <v>3</v>
      </c>
      <c r="AA4" t="str">
        <f t="shared" si="16"/>
        <v xml:space="preserve">["TYPE"] = 3; </v>
      </c>
      <c r="AB4" t="str">
        <f t="shared" si="17"/>
        <v>2000</v>
      </c>
      <c r="AC4" t="str">
        <f t="shared" si="18"/>
        <v xml:space="preserve">["VXP"] = 2000; </v>
      </c>
      <c r="AD4" t="str">
        <f t="shared" si="19"/>
        <v>10</v>
      </c>
      <c r="AE4" t="str">
        <f t="shared" si="20"/>
        <v xml:space="preserve">["LP"] = 10; </v>
      </c>
      <c r="AF4" t="str">
        <f t="shared" si="21"/>
        <v>500</v>
      </c>
      <c r="AG4" t="str">
        <f t="shared" si="22"/>
        <v xml:space="preserve">["REP"] =  500; </v>
      </c>
      <c r="AH4">
        <f>VLOOKUP(J4,Faction!A$2:B$84,2,FALSE)</f>
        <v>8</v>
      </c>
      <c r="AI4" t="str">
        <f t="shared" si="23"/>
        <v xml:space="preserve">["FACTION"] = 8; </v>
      </c>
      <c r="AJ4" t="str">
        <f t="shared" si="24"/>
        <v xml:space="preserve">["TIER"] = 2; </v>
      </c>
      <c r="AK4" t="str">
        <f t="shared" si="25"/>
        <v xml:space="preserve">["MIN_LVL"] = "30"; </v>
      </c>
      <c r="AL4" t="str">
        <f t="shared" si="26"/>
        <v/>
      </c>
      <c r="AM4" t="str">
        <f t="shared" si="27"/>
        <v xml:space="preserve">["NAME"] = { ["EN"] = "Garth Agarwen Exploration"; }; </v>
      </c>
      <c r="AN4" t="str">
        <f t="shared" si="28"/>
        <v xml:space="preserve">["LORE"] = { ["EN"] = "Garth Agarwen lies in the north-east hills of the Lone-lands. Once a great fortress of the ancient kingdoms, rumours say that it has become a stronghold of corruption and evil."; }; </v>
      </c>
      <c r="AO4" t="str">
        <f t="shared" si="29"/>
        <v xml:space="preserve">["SUMMARY"] = { ["EN"] = "Find 6 points of interest in Garth Argawen"; }; </v>
      </c>
      <c r="AP4" t="str">
        <f t="shared" si="30"/>
        <v/>
      </c>
      <c r="AQ4" t="str">
        <f t="shared" si="31"/>
        <v>};</v>
      </c>
    </row>
    <row r="5" spans="1:43" x14ac:dyDescent="0.25">
      <c r="A5">
        <v>1879071665</v>
      </c>
      <c r="B5">
        <v>5</v>
      </c>
      <c r="C5" t="s">
        <v>184</v>
      </c>
      <c r="D5" t="s">
        <v>17</v>
      </c>
      <c r="F5">
        <v>2000</v>
      </c>
      <c r="H5">
        <v>5</v>
      </c>
      <c r="I5">
        <v>500</v>
      </c>
      <c r="J5" t="s">
        <v>86</v>
      </c>
      <c r="K5" t="s">
        <v>185</v>
      </c>
      <c r="L5" t="s">
        <v>228</v>
      </c>
      <c r="M5">
        <v>2</v>
      </c>
      <c r="N5">
        <v>20</v>
      </c>
      <c r="R5" t="str">
        <f t="shared" si="8"/>
        <v xml:space="preserve"> [4] = {["ID"] = 1879071665; }; -- The Grimfens</v>
      </c>
      <c r="S5" s="1" t="str">
        <f t="shared" si="9"/>
        <v xml:space="preserve"> [4] = {["ID"] = 1879071665; ["SAVE_INDEX"] =  5; ["TYPE"] = 3; ["VXP"] = 2000; ["LP"] =  5; ["REP"] =  500; ["FACTION"] = 8; ["TIER"] = 2; ["MIN_LVL"] = "20"; ["NAME"] = { ["EN"] = "The Grimfens"; }; ["LORE"] = { ["EN"] = "The Grimfens are in the south-east extent of the Lone-lands. Travellers have avoided this place for as long as any can remember -- and for good reason."; }; ["SUMMARY"] = { ["EN"] = "Find 2 locations in the Grimfens"; }; };</v>
      </c>
      <c r="T5">
        <f t="shared" si="10"/>
        <v>4</v>
      </c>
      <c r="U5" t="str">
        <f t="shared" si="11"/>
        <v xml:space="preserve"> [4] = {</v>
      </c>
      <c r="V5" t="str">
        <f t="shared" si="12"/>
        <v xml:space="preserve">["ID"] = 1879071665; </v>
      </c>
      <c r="W5" t="str">
        <f t="shared" si="13"/>
        <v xml:space="preserve">["ID"] = 1879071665; </v>
      </c>
      <c r="X5" t="str">
        <f t="shared" si="14"/>
        <v/>
      </c>
      <c r="Y5" s="1" t="str">
        <f t="shared" si="15"/>
        <v xml:space="preserve">["SAVE_INDEX"] =  5; </v>
      </c>
      <c r="Z5">
        <f>VLOOKUP(D5,Type!A$2:B$14,2,FALSE)</f>
        <v>3</v>
      </c>
      <c r="AA5" t="str">
        <f t="shared" si="16"/>
        <v xml:space="preserve">["TYPE"] = 3; </v>
      </c>
      <c r="AB5" t="str">
        <f t="shared" si="17"/>
        <v>2000</v>
      </c>
      <c r="AC5" t="str">
        <f t="shared" si="18"/>
        <v xml:space="preserve">["VXP"] = 2000; </v>
      </c>
      <c r="AD5" t="str">
        <f t="shared" si="19"/>
        <v>5</v>
      </c>
      <c r="AE5" t="str">
        <f t="shared" si="20"/>
        <v xml:space="preserve">["LP"] =  5; </v>
      </c>
      <c r="AF5" t="str">
        <f t="shared" si="21"/>
        <v>500</v>
      </c>
      <c r="AG5" t="str">
        <f t="shared" si="22"/>
        <v xml:space="preserve">["REP"] =  500; </v>
      </c>
      <c r="AH5">
        <f>VLOOKUP(J5,Faction!A$2:B$84,2,FALSE)</f>
        <v>8</v>
      </c>
      <c r="AI5" t="str">
        <f t="shared" si="23"/>
        <v xml:space="preserve">["FACTION"] = 8; </v>
      </c>
      <c r="AJ5" t="str">
        <f t="shared" si="24"/>
        <v xml:space="preserve">["TIER"] = 2; </v>
      </c>
      <c r="AK5" t="str">
        <f t="shared" si="25"/>
        <v xml:space="preserve">["MIN_LVL"] = "20"; </v>
      </c>
      <c r="AL5" t="str">
        <f t="shared" si="26"/>
        <v/>
      </c>
      <c r="AM5" t="str">
        <f t="shared" si="27"/>
        <v xml:space="preserve">["NAME"] = { ["EN"] = "The Grimfens"; }; </v>
      </c>
      <c r="AN5" t="str">
        <f t="shared" si="28"/>
        <v xml:space="preserve">["LORE"] = { ["EN"] = "The Grimfens are in the south-east extent of the Lone-lands. Travellers have avoided this place for as long as any can remember -- and for good reason."; }; </v>
      </c>
      <c r="AO5" t="str">
        <f t="shared" si="29"/>
        <v xml:space="preserve">["SUMMARY"] = { ["EN"] = "Find 2 locations in the Grimfens"; }; </v>
      </c>
      <c r="AP5" t="str">
        <f t="shared" si="30"/>
        <v/>
      </c>
      <c r="AQ5" t="str">
        <f t="shared" si="31"/>
        <v>};</v>
      </c>
    </row>
    <row r="6" spans="1:43" x14ac:dyDescent="0.25">
      <c r="A6">
        <v>1879071666</v>
      </c>
      <c r="B6">
        <v>3</v>
      </c>
      <c r="C6" t="s">
        <v>180</v>
      </c>
      <c r="D6" t="s">
        <v>17</v>
      </c>
      <c r="F6">
        <v>2000</v>
      </c>
      <c r="H6">
        <v>5</v>
      </c>
      <c r="I6">
        <v>500</v>
      </c>
      <c r="J6" t="s">
        <v>86</v>
      </c>
      <c r="K6" t="s">
        <v>181</v>
      </c>
      <c r="L6" t="s">
        <v>226</v>
      </c>
      <c r="M6">
        <v>2</v>
      </c>
      <c r="N6">
        <v>10</v>
      </c>
      <c r="R6" t="str">
        <f t="shared" si="8"/>
        <v xml:space="preserve"> [5] = {["ID"] = 1879071666; }; -- Defences of the Lone-lands</v>
      </c>
      <c r="S6" s="1" t="str">
        <f>CONCATENATE(U6,V6,Y6,AA6,AC6,AE6,AG6,AI6,AJ6,AK6,AL6,AM6,AN6,AO6,AP6,AQ6)</f>
        <v xml:space="preserve"> [5] = {["ID"] = 1879071666; ["SAVE_INDEX"] =  3; ["TYPE"] = 3; ["VXP"] = 2000; ["LP"] =  5; ["REP"] =  500; ["FACTION"] = 8; ["TIER"] = 2; ["MIN_LVL"] = "10"; ["NAME"] = { ["EN"] = "Defences of the Lone-lands"; }; ["LORE"] = { ["EN"] = "The Lone-lands were once host to a string of forts and towers that guarded the roads against the incursions of Angmar and Rhudaur. Long ago, they fell into ruin with the defeat of the North Kingdom."; }; ["SUMMARY"] = { ["EN"] = "Find 9 ancient ruins in the Lone-lands"; }; };</v>
      </c>
      <c r="T6">
        <f t="shared" si="10"/>
        <v>5</v>
      </c>
      <c r="U6" t="str">
        <f>CONCATENATE(REPT(" ",2-LEN(T6)),"[",T6,"] = {")</f>
        <v xml:space="preserve"> [5] = {</v>
      </c>
      <c r="V6" t="str">
        <f>IF(LEN(A6)&gt;0,CONCATENATE("[""ID""] = ",A6,"; "),"                     ")</f>
        <v xml:space="preserve">["ID"] = 1879071666; </v>
      </c>
      <c r="W6" t="str">
        <f t="shared" si="13"/>
        <v xml:space="preserve">["ID"] = 1879071666; </v>
      </c>
      <c r="X6" t="str">
        <f t="shared" si="14"/>
        <v/>
      </c>
      <c r="Y6" s="1" t="str">
        <f>IF(LEN(B6)&gt;0,CONCATENATE("[""SAVE_INDEX""] = ",REPT(" ",2-LEN(B6)),B6,"; "),"")</f>
        <v xml:space="preserve">["SAVE_INDEX"] =  3; </v>
      </c>
      <c r="Z6">
        <f>VLOOKUP(D6,Type!A$2:B$14,2,FALSE)</f>
        <v>3</v>
      </c>
      <c r="AA6" t="str">
        <f>CONCATENATE("[""TYPE""] = ",Z6,"; ")</f>
        <v xml:space="preserve">["TYPE"] = 3; </v>
      </c>
      <c r="AB6" t="str">
        <f>TEXT(F6,0)</f>
        <v>2000</v>
      </c>
      <c r="AC6" t="str">
        <f>CONCATENATE("[""VXP""] = ",REPT(" ",4-LEN(AB6)),TEXT(AB6,"0"),"; ")</f>
        <v xml:space="preserve">["VXP"] = 2000; </v>
      </c>
      <c r="AD6" t="str">
        <f>TEXT(H6,0)</f>
        <v>5</v>
      </c>
      <c r="AE6" t="str">
        <f>CONCATENATE("[""LP""] = ",REPT(" ",2-LEN(AD6)),TEXT(AD6,"0"),"; ")</f>
        <v xml:space="preserve">["LP"] =  5; </v>
      </c>
      <c r="AF6" t="str">
        <f>TEXT(I6,0)</f>
        <v>500</v>
      </c>
      <c r="AG6" t="str">
        <f>CONCATENATE("[""REP""] = ",REPT(" ",4-LEN(AF6)),TEXT(AF6,"0"),"; ")</f>
        <v xml:space="preserve">["REP"] =  500; </v>
      </c>
      <c r="AH6">
        <f>VLOOKUP(J6,Faction!A$2:B$84,2,FALSE)</f>
        <v>8</v>
      </c>
      <c r="AI6" t="str">
        <f>CONCATENATE("[""FACTION""] = ",TEXT(AH6,"0"),"; ")</f>
        <v xml:space="preserve">["FACTION"] = 8; </v>
      </c>
      <c r="AJ6" t="str">
        <f>CONCATENATE("[""TIER""] = ",TEXT(M6,"0"),"; ")</f>
        <v xml:space="preserve">["TIER"] = 2; </v>
      </c>
      <c r="AK6" t="str">
        <f>IF(LEN(N6)&gt;0,CONCATENATE("[""MIN_LVL""] = ",REPT(" ",2-LEN(N6)),"""",N6,"""; "),"                    ")</f>
        <v xml:space="preserve">["MIN_LVL"] = "10"; </v>
      </c>
      <c r="AL6" t="str">
        <f>IF(LEN(O6)&gt;0,CONCATENATE("[""MIN_LVL""] = ",REPT(" ",3-LEN(O6)),"""",O6,"""; "),"")</f>
        <v/>
      </c>
      <c r="AM6" t="str">
        <f>CONCATENATE("[""NAME""] = { [""EN""] = """,C6,"""; }; ")</f>
        <v xml:space="preserve">["NAME"] = { ["EN"] = "Defences of the Lone-lands"; }; </v>
      </c>
      <c r="AN6" t="str">
        <f>CONCATENATE("[""LORE""] = { [""EN""] = """,L6,"""; }; ")</f>
        <v xml:space="preserve">["LORE"] = { ["EN"] = "The Lone-lands were once host to a string of forts and towers that guarded the roads against the incursions of Angmar and Rhudaur. Long ago, they fell into ruin with the defeat of the North Kingdom."; }; </v>
      </c>
      <c r="AO6" t="str">
        <f>CONCATENATE("[""SUMMARY""] = { [""EN""] = """,K6,"""; }; ")</f>
        <v xml:space="preserve">["SUMMARY"] = { ["EN"] = "Find 9 ancient ruins in the Lone-lands"; }; </v>
      </c>
      <c r="AP6" t="str">
        <f>IF(LEN(G6)&gt;0,CONCATENATE("[""TITLE""] = { [""EN""] = """,G6,"""; }; "),"")</f>
        <v/>
      </c>
      <c r="AQ6" t="str">
        <f t="shared" si="31"/>
        <v>};</v>
      </c>
    </row>
    <row r="7" spans="1:43" x14ac:dyDescent="0.25">
      <c r="A7">
        <v>1879071667</v>
      </c>
      <c r="B7">
        <v>6</v>
      </c>
      <c r="C7" t="s">
        <v>186</v>
      </c>
      <c r="D7" t="s">
        <v>17</v>
      </c>
      <c r="F7">
        <v>2000</v>
      </c>
      <c r="H7">
        <v>5</v>
      </c>
      <c r="I7">
        <v>500</v>
      </c>
      <c r="J7" t="s">
        <v>86</v>
      </c>
      <c r="K7" t="s">
        <v>187</v>
      </c>
      <c r="L7" t="s">
        <v>229</v>
      </c>
      <c r="M7">
        <v>2</v>
      </c>
      <c r="N7">
        <v>10</v>
      </c>
      <c r="R7" t="str">
        <f t="shared" si="8"/>
        <v xml:space="preserve"> [6] = {["ID"] = 1879071667; }; -- Weathertop Exploration</v>
      </c>
      <c r="S7" s="1" t="str">
        <f t="shared" si="9"/>
        <v xml:space="preserve"> [6] = {["ID"] = 1879071667; ["SAVE_INDEX"] =  6; ["TYPE"] = 3; ["VXP"] = 2000; ["LP"] =  5; ["REP"] =  500; ["FACTION"] = 8; ["TIER"] = 2; ["MIN_LVL"] = "10"; ["NAME"] = { ["EN"] = "Weathertop Exploration"; }; ["LORE"] = { ["EN"] = "Weathertop is in the western half of the Lone-lands. Its proper name of old is Amon Sûl, and within it once lay one of the palantíri of the ancient kingdoms."; }; ["SUMMARY"] = { ["EN"] = "Find 4 points of interest around Weathertop"; }; };</v>
      </c>
      <c r="T7">
        <f t="shared" si="10"/>
        <v>6</v>
      </c>
      <c r="U7" t="str">
        <f t="shared" si="11"/>
        <v xml:space="preserve"> [6] = {</v>
      </c>
      <c r="V7" t="str">
        <f t="shared" si="12"/>
        <v xml:space="preserve">["ID"] = 1879071667; </v>
      </c>
      <c r="W7" t="str">
        <f t="shared" si="13"/>
        <v xml:space="preserve">["ID"] = 1879071667; </v>
      </c>
      <c r="X7" t="str">
        <f t="shared" si="14"/>
        <v/>
      </c>
      <c r="Y7" s="1" t="str">
        <f t="shared" si="15"/>
        <v xml:space="preserve">["SAVE_INDEX"] =  6; </v>
      </c>
      <c r="Z7">
        <f>VLOOKUP(D7,Type!A$2:B$14,2,FALSE)</f>
        <v>3</v>
      </c>
      <c r="AA7" t="str">
        <f t="shared" si="16"/>
        <v xml:space="preserve">["TYPE"] = 3; </v>
      </c>
      <c r="AB7" t="str">
        <f t="shared" si="17"/>
        <v>2000</v>
      </c>
      <c r="AC7" t="str">
        <f t="shared" si="18"/>
        <v xml:space="preserve">["VXP"] = 2000; </v>
      </c>
      <c r="AD7" t="str">
        <f t="shared" si="19"/>
        <v>5</v>
      </c>
      <c r="AE7" t="str">
        <f t="shared" si="20"/>
        <v xml:space="preserve">["LP"] =  5; </v>
      </c>
      <c r="AF7" t="str">
        <f t="shared" si="21"/>
        <v>500</v>
      </c>
      <c r="AG7" t="str">
        <f t="shared" si="22"/>
        <v xml:space="preserve">["REP"] =  500; </v>
      </c>
      <c r="AH7">
        <f>VLOOKUP(J7,Faction!A$2:B$84,2,FALSE)</f>
        <v>8</v>
      </c>
      <c r="AI7" t="str">
        <f t="shared" si="23"/>
        <v xml:space="preserve">["FACTION"] = 8; </v>
      </c>
      <c r="AJ7" t="str">
        <f t="shared" si="24"/>
        <v xml:space="preserve">["TIER"] = 2; </v>
      </c>
      <c r="AK7" t="str">
        <f t="shared" si="25"/>
        <v xml:space="preserve">["MIN_LVL"] = "10"; </v>
      </c>
      <c r="AL7" t="str">
        <f t="shared" si="26"/>
        <v/>
      </c>
      <c r="AM7" t="str">
        <f t="shared" si="27"/>
        <v xml:space="preserve">["NAME"] = { ["EN"] = "Weathertop Exploration"; }; </v>
      </c>
      <c r="AN7" t="str">
        <f t="shared" si="28"/>
        <v xml:space="preserve">["LORE"] = { ["EN"] = "Weathertop is in the western half of the Lone-lands. Its proper name of old is Amon Sûl, and within it once lay one of the palantíri of the ancient kingdoms."; }; </v>
      </c>
      <c r="AO7" t="str">
        <f t="shared" si="29"/>
        <v xml:space="preserve">["SUMMARY"] = { ["EN"] = "Find 4 points of interest around Weathertop"; }; </v>
      </c>
      <c r="AP7" t="str">
        <f t="shared" si="30"/>
        <v/>
      </c>
      <c r="AQ7" t="str">
        <f t="shared" si="31"/>
        <v>};</v>
      </c>
    </row>
    <row r="8" spans="1:43" x14ac:dyDescent="0.25">
      <c r="A8">
        <v>1879071681</v>
      </c>
      <c r="B8">
        <v>7</v>
      </c>
      <c r="C8" t="s">
        <v>192</v>
      </c>
      <c r="D8" t="s">
        <v>70</v>
      </c>
      <c r="F8">
        <v>4000</v>
      </c>
      <c r="H8">
        <v>15</v>
      </c>
      <c r="I8">
        <v>700</v>
      </c>
      <c r="J8" t="s">
        <v>86</v>
      </c>
      <c r="K8" t="s">
        <v>193</v>
      </c>
      <c r="L8" t="s">
        <v>230</v>
      </c>
      <c r="M8">
        <v>1</v>
      </c>
      <c r="R8" t="str">
        <f t="shared" si="8"/>
        <v xml:space="preserve"> [7] = {["ID"] = 1879071681; }; -- Tales of the Lonely Road (Final)</v>
      </c>
      <c r="S8" s="1" t="str">
        <f t="shared" si="9"/>
        <v xml:space="preserve"> [7] = {["ID"] = 1879071681; ["SAVE_INDEX"] =  7; ["TYPE"] = 7; ["VXP"] = 4000; ["LP"] = 15; ["REP"] =  700; ["FACTION"] = 8; ["TIER"] = 1;                     ["NAME"] = { ["EN"] = "Tales of the Lonely Road (Final)"; }; ["LORE"] = { ["EN"] = "Continue earning the trust of the inhabitants of the Lone-lands."; }; ["SUMMARY"] = { ["EN"] = "Complete 45 quests in the Lone-lands"; }; };</v>
      </c>
      <c r="T8">
        <f t="shared" si="10"/>
        <v>7</v>
      </c>
      <c r="U8" t="str">
        <f t="shared" si="11"/>
        <v xml:space="preserve"> [7] = {</v>
      </c>
      <c r="V8" t="str">
        <f t="shared" si="12"/>
        <v xml:space="preserve">["ID"] = 1879071681; </v>
      </c>
      <c r="W8" t="str">
        <f t="shared" si="13"/>
        <v xml:space="preserve">["ID"] = 1879071681; </v>
      </c>
      <c r="X8" t="str">
        <f t="shared" si="14"/>
        <v/>
      </c>
      <c r="Y8" s="1" t="str">
        <f t="shared" si="15"/>
        <v xml:space="preserve">["SAVE_INDEX"] =  7; </v>
      </c>
      <c r="Z8">
        <f>VLOOKUP(D8,Type!A$2:B$14,2,FALSE)</f>
        <v>7</v>
      </c>
      <c r="AA8" t="str">
        <f t="shared" si="16"/>
        <v xml:space="preserve">["TYPE"] = 7; </v>
      </c>
      <c r="AB8" t="str">
        <f t="shared" si="17"/>
        <v>4000</v>
      </c>
      <c r="AC8" t="str">
        <f t="shared" si="18"/>
        <v xml:space="preserve">["VXP"] = 4000; </v>
      </c>
      <c r="AD8" t="str">
        <f t="shared" si="19"/>
        <v>15</v>
      </c>
      <c r="AE8" t="str">
        <f t="shared" si="20"/>
        <v xml:space="preserve">["LP"] = 15; </v>
      </c>
      <c r="AF8" t="str">
        <f t="shared" si="21"/>
        <v>700</v>
      </c>
      <c r="AG8" t="str">
        <f t="shared" si="22"/>
        <v xml:space="preserve">["REP"] =  700; </v>
      </c>
      <c r="AH8">
        <f>VLOOKUP(J8,Faction!A$2:B$84,2,FALSE)</f>
        <v>8</v>
      </c>
      <c r="AI8" t="str">
        <f t="shared" si="23"/>
        <v xml:space="preserve">["FACTION"] = 8; </v>
      </c>
      <c r="AJ8" t="str">
        <f t="shared" si="24"/>
        <v xml:space="preserve">["TIER"] = 1; </v>
      </c>
      <c r="AK8" t="str">
        <f t="shared" si="25"/>
        <v xml:space="preserve">                    </v>
      </c>
      <c r="AL8" t="str">
        <f t="shared" si="26"/>
        <v/>
      </c>
      <c r="AM8" t="str">
        <f t="shared" si="27"/>
        <v xml:space="preserve">["NAME"] = { ["EN"] = "Tales of the Lonely Road (Final)"; }; </v>
      </c>
      <c r="AN8" t="str">
        <f t="shared" si="28"/>
        <v xml:space="preserve">["LORE"] = { ["EN"] = "Continue earning the trust of the inhabitants of the Lone-lands."; }; </v>
      </c>
      <c r="AO8" t="str">
        <f t="shared" si="29"/>
        <v xml:space="preserve">["SUMMARY"] = { ["EN"] = "Complete 45 quests in the Lone-lands"; }; </v>
      </c>
      <c r="AP8" t="str">
        <f t="shared" si="30"/>
        <v/>
      </c>
      <c r="AQ8" t="str">
        <f t="shared" si="31"/>
        <v>};</v>
      </c>
    </row>
    <row r="9" spans="1:43" x14ac:dyDescent="0.25">
      <c r="A9">
        <v>1879071680</v>
      </c>
      <c r="B9">
        <v>8</v>
      </c>
      <c r="C9" t="s">
        <v>190</v>
      </c>
      <c r="D9" t="s">
        <v>70</v>
      </c>
      <c r="F9">
        <v>2000</v>
      </c>
      <c r="H9">
        <v>10</v>
      </c>
      <c r="I9">
        <v>500</v>
      </c>
      <c r="J9" t="s">
        <v>86</v>
      </c>
      <c r="K9" t="s">
        <v>191</v>
      </c>
      <c r="L9" t="s">
        <v>231</v>
      </c>
      <c r="M9">
        <v>2</v>
      </c>
      <c r="R9" t="str">
        <f t="shared" si="8"/>
        <v xml:space="preserve"> [8] = {["ID"] = 1879071680; }; -- Tales of the Lonely Road (Advanced)</v>
      </c>
      <c r="S9" s="1" t="str">
        <f t="shared" si="9"/>
        <v xml:space="preserve"> [8] = {["ID"] = 1879071680; ["SAVE_INDEX"] =  8; ["TYPE"] = 7; ["VXP"] = 2000; ["LP"] = 10; ["REP"] =  500; ["FACTION"] = 8; ["TIER"] = 2;                     ["NAME"] = { ["EN"] = "Tales of the Lonely Road (Advanced)"; }; ["LORE"] = { ["EN"] = "Continue to assist the inhabitants of the Lone-lands."; }; ["SUMMARY"] = { ["EN"] = "Complete 30 quests in the Lone-lands"; }; };</v>
      </c>
      <c r="T9">
        <f t="shared" si="10"/>
        <v>8</v>
      </c>
      <c r="U9" t="str">
        <f t="shared" si="11"/>
        <v xml:space="preserve"> [8] = {</v>
      </c>
      <c r="V9" t="str">
        <f t="shared" si="12"/>
        <v xml:space="preserve">["ID"] = 1879071680; </v>
      </c>
      <c r="W9" t="str">
        <f t="shared" si="13"/>
        <v xml:space="preserve">["ID"] = 1879071680; </v>
      </c>
      <c r="X9" t="str">
        <f t="shared" si="14"/>
        <v/>
      </c>
      <c r="Y9" s="1" t="str">
        <f t="shared" si="15"/>
        <v xml:space="preserve">["SAVE_INDEX"] =  8; </v>
      </c>
      <c r="Z9">
        <f>VLOOKUP(D9,Type!A$2:B$14,2,FALSE)</f>
        <v>7</v>
      </c>
      <c r="AA9" t="str">
        <f t="shared" si="16"/>
        <v xml:space="preserve">["TYPE"] = 7; </v>
      </c>
      <c r="AB9" t="str">
        <f t="shared" si="17"/>
        <v>2000</v>
      </c>
      <c r="AC9" t="str">
        <f t="shared" si="18"/>
        <v xml:space="preserve">["VXP"] = 2000; </v>
      </c>
      <c r="AD9" t="str">
        <f t="shared" si="19"/>
        <v>10</v>
      </c>
      <c r="AE9" t="str">
        <f t="shared" si="20"/>
        <v xml:space="preserve">["LP"] = 10; </v>
      </c>
      <c r="AF9" t="str">
        <f t="shared" si="21"/>
        <v>500</v>
      </c>
      <c r="AG9" t="str">
        <f t="shared" si="22"/>
        <v xml:space="preserve">["REP"] =  500; </v>
      </c>
      <c r="AH9">
        <f>VLOOKUP(J9,Faction!A$2:B$84,2,FALSE)</f>
        <v>8</v>
      </c>
      <c r="AI9" t="str">
        <f t="shared" si="23"/>
        <v xml:space="preserve">["FACTION"] = 8; </v>
      </c>
      <c r="AJ9" t="str">
        <f t="shared" si="24"/>
        <v xml:space="preserve">["TIER"] = 2; </v>
      </c>
      <c r="AK9" t="str">
        <f t="shared" si="25"/>
        <v xml:space="preserve">                    </v>
      </c>
      <c r="AL9" t="str">
        <f t="shared" si="26"/>
        <v/>
      </c>
      <c r="AM9" t="str">
        <f t="shared" si="27"/>
        <v xml:space="preserve">["NAME"] = { ["EN"] = "Tales of the Lonely Road (Advanced)"; }; </v>
      </c>
      <c r="AN9" t="str">
        <f t="shared" si="28"/>
        <v xml:space="preserve">["LORE"] = { ["EN"] = "Continue to assist the inhabitants of the Lone-lands."; }; </v>
      </c>
      <c r="AO9" t="str">
        <f t="shared" si="29"/>
        <v xml:space="preserve">["SUMMARY"] = { ["EN"] = "Complete 30 quests in the Lone-lands"; }; </v>
      </c>
      <c r="AP9" t="str">
        <f t="shared" si="30"/>
        <v/>
      </c>
      <c r="AQ9" t="str">
        <f t="shared" si="31"/>
        <v>};</v>
      </c>
    </row>
    <row r="10" spans="1:43" x14ac:dyDescent="0.25">
      <c r="A10">
        <v>1879071679</v>
      </c>
      <c r="B10">
        <v>9</v>
      </c>
      <c r="C10" t="s">
        <v>188</v>
      </c>
      <c r="D10" t="s">
        <v>70</v>
      </c>
      <c r="F10">
        <v>2000</v>
      </c>
      <c r="H10">
        <v>10</v>
      </c>
      <c r="I10">
        <v>300</v>
      </c>
      <c r="J10" t="s">
        <v>86</v>
      </c>
      <c r="K10" t="s">
        <v>189</v>
      </c>
      <c r="L10" t="s">
        <v>232</v>
      </c>
      <c r="M10">
        <v>3</v>
      </c>
      <c r="R10" t="str">
        <f t="shared" si="8"/>
        <v xml:space="preserve"> [9] = {["ID"] = 1879071679; }; -- Tales of the Lonely Road</v>
      </c>
      <c r="S10" s="1" t="str">
        <f t="shared" si="9"/>
        <v xml:space="preserve"> [9] = {["ID"] = 1879071679; ["SAVE_INDEX"] =  9; ["TYPE"] = 7; ["VXP"] = 2000; ["LP"] = 10; ["REP"] =  300; ["FACTION"] = 8; ["TIER"] = 3;                     ["NAME"] = { ["EN"] = "Tales of the Lonely Road"; }; ["LORE"] = { ["EN"] = "Undertake quests within the Lone-lands."; }; ["SUMMARY"] = { ["EN"] = "Complete 15 quests in the Lone-lands"; }; };</v>
      </c>
      <c r="T10">
        <f t="shared" si="10"/>
        <v>9</v>
      </c>
      <c r="U10" t="str">
        <f t="shared" si="11"/>
        <v xml:space="preserve"> [9] = {</v>
      </c>
      <c r="V10" t="str">
        <f t="shared" si="12"/>
        <v xml:space="preserve">["ID"] = 1879071679; </v>
      </c>
      <c r="W10" t="str">
        <f t="shared" si="13"/>
        <v xml:space="preserve">["ID"] = 1879071679; </v>
      </c>
      <c r="X10" t="str">
        <f t="shared" si="14"/>
        <v/>
      </c>
      <c r="Y10" s="1" t="str">
        <f t="shared" si="15"/>
        <v xml:space="preserve">["SAVE_INDEX"] =  9; </v>
      </c>
      <c r="Z10">
        <f>VLOOKUP(D10,Type!A$2:B$14,2,FALSE)</f>
        <v>7</v>
      </c>
      <c r="AA10" t="str">
        <f t="shared" si="16"/>
        <v xml:space="preserve">["TYPE"] = 7; </v>
      </c>
      <c r="AB10" t="str">
        <f t="shared" si="17"/>
        <v>2000</v>
      </c>
      <c r="AC10" t="str">
        <f t="shared" si="18"/>
        <v xml:space="preserve">["VXP"] = 2000; </v>
      </c>
      <c r="AD10" t="str">
        <f t="shared" si="19"/>
        <v>10</v>
      </c>
      <c r="AE10" t="str">
        <f t="shared" si="20"/>
        <v xml:space="preserve">["LP"] = 10; </v>
      </c>
      <c r="AF10" t="str">
        <f t="shared" si="21"/>
        <v>300</v>
      </c>
      <c r="AG10" t="str">
        <f t="shared" si="22"/>
        <v xml:space="preserve">["REP"] =  300; </v>
      </c>
      <c r="AH10">
        <f>VLOOKUP(J10,Faction!A$2:B$84,2,FALSE)</f>
        <v>8</v>
      </c>
      <c r="AI10" t="str">
        <f t="shared" si="23"/>
        <v xml:space="preserve">["FACTION"] = 8; </v>
      </c>
      <c r="AJ10" t="str">
        <f t="shared" si="24"/>
        <v xml:space="preserve">["TIER"] = 3; </v>
      </c>
      <c r="AK10" t="str">
        <f t="shared" si="25"/>
        <v xml:space="preserve">                    </v>
      </c>
      <c r="AL10" t="str">
        <f t="shared" si="26"/>
        <v/>
      </c>
      <c r="AM10" t="str">
        <f t="shared" si="27"/>
        <v xml:space="preserve">["NAME"] = { ["EN"] = "Tales of the Lonely Road"; }; </v>
      </c>
      <c r="AN10" t="str">
        <f t="shared" si="28"/>
        <v xml:space="preserve">["LORE"] = { ["EN"] = "Undertake quests within the Lone-lands."; }; </v>
      </c>
      <c r="AO10" t="str">
        <f t="shared" si="29"/>
        <v xml:space="preserve">["SUMMARY"] = { ["EN"] = "Complete 15 quests in the Lone-lands"; }; </v>
      </c>
      <c r="AP10" t="str">
        <f t="shared" si="30"/>
        <v/>
      </c>
      <c r="AQ10" t="str">
        <f t="shared" si="31"/>
        <v>};</v>
      </c>
    </row>
    <row r="11" spans="1:43" x14ac:dyDescent="0.25">
      <c r="A11">
        <v>1879303320</v>
      </c>
      <c r="B11">
        <v>10</v>
      </c>
      <c r="C11" t="s">
        <v>178</v>
      </c>
      <c r="D11" t="s">
        <v>33</v>
      </c>
      <c r="F11">
        <v>2000</v>
      </c>
      <c r="I11">
        <v>900</v>
      </c>
      <c r="J11" t="s">
        <v>86</v>
      </c>
      <c r="K11" t="s">
        <v>179</v>
      </c>
      <c r="L11" t="s">
        <v>225</v>
      </c>
      <c r="M11">
        <v>1</v>
      </c>
      <c r="N11">
        <v>10</v>
      </c>
      <c r="R11" t="str">
        <f t="shared" si="8"/>
        <v>[10] = {["ID"] = 1879303320; }; -- Slayer of the Lone-lands</v>
      </c>
      <c r="S11" s="1" t="str">
        <f t="shared" si="9"/>
        <v>[10] = {["ID"] = 1879303320; ["SAVE_INDEX"] = 10; ["TYPE"] = 4; ["VXP"] = 2000; ["LP"] =  0; ["REP"] =  900; ["FACTION"] = 8; ["TIER"] = 1; ["MIN_LVL"] = "10"; ["NAME"] = { ["EN"] = "Slayer of the Lone-lands"; }; ["LORE"] = { ["EN"] = "There are many villainous monsters roaming the Lone-lands, and the Free Peoples must do their part to slay them."; }; ["SUMMARY"] = { ["EN"] = "Complete 8 slayer deeds in the Lone-lands"; }; };</v>
      </c>
      <c r="T11">
        <f t="shared" si="10"/>
        <v>10</v>
      </c>
      <c r="U11" t="str">
        <f t="shared" si="11"/>
        <v>[10] = {</v>
      </c>
      <c r="V11" t="str">
        <f t="shared" si="12"/>
        <v xml:space="preserve">["ID"] = 1879303320; </v>
      </c>
      <c r="W11" t="str">
        <f t="shared" si="13"/>
        <v xml:space="preserve">["ID"] = 1879303320; </v>
      </c>
      <c r="X11" t="str">
        <f t="shared" si="14"/>
        <v/>
      </c>
      <c r="Y11" s="1" t="str">
        <f t="shared" si="15"/>
        <v xml:space="preserve">["SAVE_INDEX"] = 10; </v>
      </c>
      <c r="Z11">
        <f>VLOOKUP(D11,Type!A$2:B$14,2,FALSE)</f>
        <v>4</v>
      </c>
      <c r="AA11" t="str">
        <f t="shared" si="16"/>
        <v xml:space="preserve">["TYPE"] = 4; </v>
      </c>
      <c r="AB11" t="str">
        <f t="shared" si="17"/>
        <v>2000</v>
      </c>
      <c r="AC11" t="str">
        <f t="shared" si="18"/>
        <v xml:space="preserve">["VXP"] = 2000; </v>
      </c>
      <c r="AD11" t="str">
        <f t="shared" si="19"/>
        <v>0</v>
      </c>
      <c r="AE11" t="str">
        <f t="shared" si="20"/>
        <v xml:space="preserve">["LP"] =  0; </v>
      </c>
      <c r="AF11" t="str">
        <f t="shared" si="21"/>
        <v>900</v>
      </c>
      <c r="AG11" t="str">
        <f t="shared" si="22"/>
        <v xml:space="preserve">["REP"] =  900; </v>
      </c>
      <c r="AH11">
        <f>VLOOKUP(J11,Faction!A$2:B$84,2,FALSE)</f>
        <v>8</v>
      </c>
      <c r="AI11" t="str">
        <f t="shared" si="23"/>
        <v xml:space="preserve">["FACTION"] = 8; </v>
      </c>
      <c r="AJ11" t="str">
        <f t="shared" si="24"/>
        <v xml:space="preserve">["TIER"] = 1; </v>
      </c>
      <c r="AK11" t="str">
        <f t="shared" si="25"/>
        <v xml:space="preserve">["MIN_LVL"] = "10"; </v>
      </c>
      <c r="AL11" t="str">
        <f t="shared" si="26"/>
        <v/>
      </c>
      <c r="AM11" t="str">
        <f t="shared" si="27"/>
        <v xml:space="preserve">["NAME"] = { ["EN"] = "Slayer of the Lone-lands"; }; </v>
      </c>
      <c r="AN11" t="str">
        <f t="shared" si="28"/>
        <v xml:space="preserve">["LORE"] = { ["EN"] = "There are many villainous monsters roaming the Lone-lands, and the Free Peoples must do their part to slay them."; }; </v>
      </c>
      <c r="AO11" t="str">
        <f t="shared" si="29"/>
        <v xml:space="preserve">["SUMMARY"] = { ["EN"] = "Complete 8 slayer deeds in the Lone-lands"; }; </v>
      </c>
      <c r="AP11" t="str">
        <f t="shared" si="30"/>
        <v/>
      </c>
      <c r="AQ11" t="str">
        <f t="shared" si="31"/>
        <v>};</v>
      </c>
    </row>
    <row r="12" spans="1:43" x14ac:dyDescent="0.25">
      <c r="A12">
        <v>1879071715</v>
      </c>
      <c r="B12">
        <v>11</v>
      </c>
      <c r="C12" t="s">
        <v>196</v>
      </c>
      <c r="D12" t="s">
        <v>33</v>
      </c>
      <c r="F12">
        <v>2000</v>
      </c>
      <c r="H12">
        <v>10</v>
      </c>
      <c r="I12">
        <v>700</v>
      </c>
      <c r="J12" t="s">
        <v>86</v>
      </c>
      <c r="K12" t="s">
        <v>197</v>
      </c>
      <c r="L12" t="s">
        <v>233</v>
      </c>
      <c r="M12">
        <v>2</v>
      </c>
      <c r="N12">
        <v>10</v>
      </c>
      <c r="R12" t="str">
        <f t="shared" si="8"/>
        <v>[11] = {["ID"] = 1879071715; }; -- Bog-lurker Slayer (Advanced)</v>
      </c>
      <c r="S12" s="1" t="str">
        <f t="shared" si="9"/>
        <v>[11] = {["ID"] = 1879071715; ["SAVE_INDEX"] = 11; ["TYPE"] = 4; ["VXP"] = 2000; ["LP"] = 10; ["REP"] =  700; ["FACTION"] = 8; ["TIER"] = 2; ["MIN_LVL"] = "10"; ["NAME"] = { ["EN"] = "Bog-lurker Slayer (Advanced)"; }; ["LORE"] = { ["EN"] = "Defeat many bog-lurkers in the Lone-lands."; }; ["SUMMARY"] = { ["EN"] = "Defeat 60 bog lurkers in the Lone-lands"; }; };</v>
      </c>
      <c r="T12">
        <f t="shared" si="10"/>
        <v>11</v>
      </c>
      <c r="U12" t="str">
        <f t="shared" si="11"/>
        <v>[11] = {</v>
      </c>
      <c r="V12" t="str">
        <f t="shared" si="12"/>
        <v xml:space="preserve">["ID"] = 1879071715; </v>
      </c>
      <c r="W12" t="str">
        <f t="shared" si="13"/>
        <v xml:space="preserve">["ID"] = 1879071715; </v>
      </c>
      <c r="X12" t="str">
        <f t="shared" si="14"/>
        <v/>
      </c>
      <c r="Y12" s="1" t="str">
        <f t="shared" si="15"/>
        <v xml:space="preserve">["SAVE_INDEX"] = 11; </v>
      </c>
      <c r="Z12">
        <f>VLOOKUP(D12,Type!A$2:B$14,2,FALSE)</f>
        <v>4</v>
      </c>
      <c r="AA12" t="str">
        <f t="shared" si="16"/>
        <v xml:space="preserve">["TYPE"] = 4; </v>
      </c>
      <c r="AB12" t="str">
        <f t="shared" si="17"/>
        <v>2000</v>
      </c>
      <c r="AC12" t="str">
        <f t="shared" si="18"/>
        <v xml:space="preserve">["VXP"] = 2000; </v>
      </c>
      <c r="AD12" t="str">
        <f t="shared" si="19"/>
        <v>10</v>
      </c>
      <c r="AE12" t="str">
        <f t="shared" si="20"/>
        <v xml:space="preserve">["LP"] = 10; </v>
      </c>
      <c r="AF12" t="str">
        <f t="shared" si="21"/>
        <v>700</v>
      </c>
      <c r="AG12" t="str">
        <f t="shared" si="22"/>
        <v xml:space="preserve">["REP"] =  700; </v>
      </c>
      <c r="AH12">
        <f>VLOOKUP(J12,Faction!A$2:B$84,2,FALSE)</f>
        <v>8</v>
      </c>
      <c r="AI12" t="str">
        <f t="shared" si="23"/>
        <v xml:space="preserve">["FACTION"] = 8; </v>
      </c>
      <c r="AJ12" t="str">
        <f t="shared" si="24"/>
        <v xml:space="preserve">["TIER"] = 2; </v>
      </c>
      <c r="AK12" t="str">
        <f t="shared" si="25"/>
        <v xml:space="preserve">["MIN_LVL"] = "10"; </v>
      </c>
      <c r="AL12" t="str">
        <f t="shared" si="26"/>
        <v/>
      </c>
      <c r="AM12" t="str">
        <f t="shared" si="27"/>
        <v xml:space="preserve">["NAME"] = { ["EN"] = "Bog-lurker Slayer (Advanced)"; }; </v>
      </c>
      <c r="AN12" t="str">
        <f t="shared" si="28"/>
        <v xml:space="preserve">["LORE"] = { ["EN"] = "Defeat many bog-lurkers in the Lone-lands."; }; </v>
      </c>
      <c r="AO12" t="str">
        <f t="shared" si="29"/>
        <v xml:space="preserve">["SUMMARY"] = { ["EN"] = "Defeat 60 bog lurkers in the Lone-lands"; }; </v>
      </c>
      <c r="AP12" t="str">
        <f t="shared" si="30"/>
        <v/>
      </c>
      <c r="AQ12" t="str">
        <f t="shared" si="31"/>
        <v>};</v>
      </c>
    </row>
    <row r="13" spans="1:43" x14ac:dyDescent="0.25">
      <c r="A13">
        <v>1879071714</v>
      </c>
      <c r="B13">
        <v>12</v>
      </c>
      <c r="C13" t="s">
        <v>194</v>
      </c>
      <c r="D13" t="s">
        <v>33</v>
      </c>
      <c r="G13" t="s">
        <v>1056</v>
      </c>
      <c r="H13">
        <v>5</v>
      </c>
      <c r="I13">
        <v>500</v>
      </c>
      <c r="J13" t="s">
        <v>86</v>
      </c>
      <c r="K13" t="s">
        <v>195</v>
      </c>
      <c r="L13" t="s">
        <v>234</v>
      </c>
      <c r="M13">
        <v>3</v>
      </c>
      <c r="N13">
        <v>10</v>
      </c>
      <c r="R13" t="str">
        <f t="shared" si="8"/>
        <v>[12] = {["ID"] = 1879071714; }; -- Bog-lurker Slayer</v>
      </c>
      <c r="S13" s="1" t="str">
        <f t="shared" si="9"/>
        <v>[12] = {["ID"] = 1879071714; ["SAVE_INDEX"] = 12; ["TYPE"] = 4; ["VXP"] =    0; ["LP"] =  5; ["REP"] =  500; ["FACTION"] = 8; ["TIER"] = 3; ["MIN_LVL"] = "10"; ["NAME"] = { ["EN"] = "Bog-lurker Slayer"; }; ["LORE"] = { ["EN"] = "Defeat bog-lurkers in the Lone-lands."; }; ["SUMMARY"] = { ["EN"] = "Defeat 30 bog lurkers in the Lone-lands"; }; ["TITLE"] = { ["EN"] = "Bog-hunter"; }; };</v>
      </c>
      <c r="T13">
        <f t="shared" si="10"/>
        <v>12</v>
      </c>
      <c r="U13" t="str">
        <f t="shared" si="11"/>
        <v>[12] = {</v>
      </c>
      <c r="V13" t="str">
        <f t="shared" si="12"/>
        <v xml:space="preserve">["ID"] = 1879071714; </v>
      </c>
      <c r="W13" t="str">
        <f t="shared" si="13"/>
        <v xml:space="preserve">["ID"] = 1879071714; </v>
      </c>
      <c r="X13" t="str">
        <f t="shared" si="14"/>
        <v/>
      </c>
      <c r="Y13" s="1" t="str">
        <f t="shared" si="15"/>
        <v xml:space="preserve">["SAVE_INDEX"] = 12; </v>
      </c>
      <c r="Z13">
        <f>VLOOKUP(D13,Type!A$2:B$14,2,FALSE)</f>
        <v>4</v>
      </c>
      <c r="AA13" t="str">
        <f t="shared" si="16"/>
        <v xml:space="preserve">["TYPE"] = 4; </v>
      </c>
      <c r="AB13" t="str">
        <f t="shared" si="17"/>
        <v>0</v>
      </c>
      <c r="AC13" t="str">
        <f t="shared" si="18"/>
        <v xml:space="preserve">["VXP"] =    0; </v>
      </c>
      <c r="AD13" t="str">
        <f t="shared" si="19"/>
        <v>5</v>
      </c>
      <c r="AE13" t="str">
        <f t="shared" si="20"/>
        <v xml:space="preserve">["LP"] =  5; </v>
      </c>
      <c r="AF13" t="str">
        <f t="shared" si="21"/>
        <v>500</v>
      </c>
      <c r="AG13" t="str">
        <f t="shared" si="22"/>
        <v xml:space="preserve">["REP"] =  500; </v>
      </c>
      <c r="AH13">
        <f>VLOOKUP(J13,Faction!A$2:B$84,2,FALSE)</f>
        <v>8</v>
      </c>
      <c r="AI13" t="str">
        <f t="shared" si="23"/>
        <v xml:space="preserve">["FACTION"] = 8; </v>
      </c>
      <c r="AJ13" t="str">
        <f t="shared" si="24"/>
        <v xml:space="preserve">["TIER"] = 3; </v>
      </c>
      <c r="AK13" t="str">
        <f t="shared" si="25"/>
        <v xml:space="preserve">["MIN_LVL"] = "10"; </v>
      </c>
      <c r="AL13" t="str">
        <f t="shared" si="26"/>
        <v/>
      </c>
      <c r="AM13" t="str">
        <f t="shared" si="27"/>
        <v xml:space="preserve">["NAME"] = { ["EN"] = "Bog-lurker Slayer"; }; </v>
      </c>
      <c r="AN13" t="str">
        <f t="shared" si="28"/>
        <v xml:space="preserve">["LORE"] = { ["EN"] = "Defeat bog-lurkers in the Lone-lands."; }; </v>
      </c>
      <c r="AO13" t="str">
        <f t="shared" si="29"/>
        <v xml:space="preserve">["SUMMARY"] = { ["EN"] = "Defeat 30 bog lurkers in the Lone-lands"; }; </v>
      </c>
      <c r="AP13" t="str">
        <f t="shared" si="30"/>
        <v xml:space="preserve">["TITLE"] = { ["EN"] = "Bog-hunter"; }; </v>
      </c>
      <c r="AQ13" t="str">
        <f t="shared" si="31"/>
        <v>};</v>
      </c>
    </row>
    <row r="14" spans="1:43" x14ac:dyDescent="0.25">
      <c r="A14">
        <v>1879099330</v>
      </c>
      <c r="B14">
        <v>13</v>
      </c>
      <c r="C14" t="s">
        <v>200</v>
      </c>
      <c r="D14" t="s">
        <v>33</v>
      </c>
      <c r="F14">
        <v>2000</v>
      </c>
      <c r="H14">
        <v>10</v>
      </c>
      <c r="I14">
        <v>700</v>
      </c>
      <c r="J14" t="s">
        <v>86</v>
      </c>
      <c r="K14" t="s">
        <v>201</v>
      </c>
      <c r="L14" t="s">
        <v>235</v>
      </c>
      <c r="M14">
        <v>2</v>
      </c>
      <c r="N14">
        <v>10</v>
      </c>
      <c r="R14" t="str">
        <f t="shared" si="8"/>
        <v>[13] = {["ID"] = 1879099330; }; -- Craban-slayer (Advanced)</v>
      </c>
      <c r="S14" s="1" t="str">
        <f t="shared" si="9"/>
        <v>[13] = {["ID"] = 1879099330; ["SAVE_INDEX"] = 13; ["TYPE"] = 4; ["VXP"] = 2000; ["LP"] = 10; ["REP"] =  700; ["FACTION"] = 8; ["TIER"] = 2; ["MIN_LVL"] = "10"; ["NAME"] = { ["EN"] = "Craban-slayer (Advanced)"; }; ["LORE"] = { ["EN"] = "Defeat many crebain in the Lone-lands."; }; ["SUMMARY"] = { ["EN"] = "Defeat 100 crebain in the Lone-lands"; }; };</v>
      </c>
      <c r="T14">
        <f t="shared" si="10"/>
        <v>13</v>
      </c>
      <c r="U14" t="str">
        <f t="shared" si="11"/>
        <v>[13] = {</v>
      </c>
      <c r="V14" t="str">
        <f t="shared" si="12"/>
        <v xml:space="preserve">["ID"] = 1879099330; </v>
      </c>
      <c r="W14" t="str">
        <f t="shared" si="13"/>
        <v xml:space="preserve">["ID"] = 1879099330; </v>
      </c>
      <c r="X14" t="str">
        <f t="shared" si="14"/>
        <v/>
      </c>
      <c r="Y14" s="1" t="str">
        <f t="shared" si="15"/>
        <v xml:space="preserve">["SAVE_INDEX"] = 13; </v>
      </c>
      <c r="Z14">
        <f>VLOOKUP(D14,Type!A$2:B$14,2,FALSE)</f>
        <v>4</v>
      </c>
      <c r="AA14" t="str">
        <f t="shared" si="16"/>
        <v xml:space="preserve">["TYPE"] = 4; </v>
      </c>
      <c r="AB14" t="str">
        <f t="shared" si="17"/>
        <v>2000</v>
      </c>
      <c r="AC14" t="str">
        <f t="shared" si="18"/>
        <v xml:space="preserve">["VXP"] = 2000; </v>
      </c>
      <c r="AD14" t="str">
        <f t="shared" si="19"/>
        <v>10</v>
      </c>
      <c r="AE14" t="str">
        <f t="shared" si="20"/>
        <v xml:space="preserve">["LP"] = 10; </v>
      </c>
      <c r="AF14" t="str">
        <f t="shared" si="21"/>
        <v>700</v>
      </c>
      <c r="AG14" t="str">
        <f t="shared" si="22"/>
        <v xml:space="preserve">["REP"] =  700; </v>
      </c>
      <c r="AH14">
        <f>VLOOKUP(J14,Faction!A$2:B$84,2,FALSE)</f>
        <v>8</v>
      </c>
      <c r="AI14" t="str">
        <f t="shared" si="23"/>
        <v xml:space="preserve">["FACTION"] = 8; </v>
      </c>
      <c r="AJ14" t="str">
        <f t="shared" si="24"/>
        <v xml:space="preserve">["TIER"] = 2; </v>
      </c>
      <c r="AK14" t="str">
        <f t="shared" si="25"/>
        <v xml:space="preserve">["MIN_LVL"] = "10"; </v>
      </c>
      <c r="AL14" t="str">
        <f t="shared" si="26"/>
        <v/>
      </c>
      <c r="AM14" t="str">
        <f t="shared" si="27"/>
        <v xml:space="preserve">["NAME"] = { ["EN"] = "Craban-slayer (Advanced)"; }; </v>
      </c>
      <c r="AN14" t="str">
        <f t="shared" si="28"/>
        <v xml:space="preserve">["LORE"] = { ["EN"] = "Defeat many crebain in the Lone-lands."; }; </v>
      </c>
      <c r="AO14" t="str">
        <f t="shared" si="29"/>
        <v xml:space="preserve">["SUMMARY"] = { ["EN"] = "Defeat 100 crebain in the Lone-lands"; }; </v>
      </c>
      <c r="AP14" t="str">
        <f t="shared" si="30"/>
        <v/>
      </c>
      <c r="AQ14" t="str">
        <f t="shared" si="31"/>
        <v>};</v>
      </c>
    </row>
    <row r="15" spans="1:43" x14ac:dyDescent="0.25">
      <c r="A15">
        <v>1879099329</v>
      </c>
      <c r="B15">
        <v>14</v>
      </c>
      <c r="C15" t="s">
        <v>198</v>
      </c>
      <c r="D15" t="s">
        <v>33</v>
      </c>
      <c r="G15" t="s">
        <v>1057</v>
      </c>
      <c r="H15">
        <v>5</v>
      </c>
      <c r="I15">
        <v>500</v>
      </c>
      <c r="J15" t="s">
        <v>86</v>
      </c>
      <c r="K15" t="s">
        <v>199</v>
      </c>
      <c r="L15" t="s">
        <v>236</v>
      </c>
      <c r="M15">
        <v>3</v>
      </c>
      <c r="N15">
        <v>10</v>
      </c>
      <c r="R15" t="str">
        <f t="shared" si="8"/>
        <v>[14] = {["ID"] = 1879099329; }; -- Craban-slayer</v>
      </c>
      <c r="S15" s="1" t="str">
        <f t="shared" si="9"/>
        <v>[14] = {["ID"] = 1879099329; ["SAVE_INDEX"] = 14; ["TYPE"] = 4; ["VXP"] =    0; ["LP"] =  5; ["REP"] =  500; ["FACTION"] = 8; ["TIER"] = 3; ["MIN_LVL"] = "10"; ["NAME"] = { ["EN"] = "Craban-slayer"; }; ["LORE"] = { ["EN"] = "Defeat crebain in the Lone-lands."; }; ["SUMMARY"] = { ["EN"] = "Defeat 50 crebain in the Lone-lands"; }; ["TITLE"] = { ["EN"] = "Wing-cutter"; }; };</v>
      </c>
      <c r="T15">
        <f t="shared" si="10"/>
        <v>14</v>
      </c>
      <c r="U15" t="str">
        <f t="shared" si="11"/>
        <v>[14] = {</v>
      </c>
      <c r="V15" t="str">
        <f t="shared" si="12"/>
        <v xml:space="preserve">["ID"] = 1879099329; </v>
      </c>
      <c r="W15" t="str">
        <f t="shared" si="13"/>
        <v xml:space="preserve">["ID"] = 1879099329; </v>
      </c>
      <c r="X15" t="str">
        <f t="shared" si="14"/>
        <v/>
      </c>
      <c r="Y15" s="1" t="str">
        <f t="shared" si="15"/>
        <v xml:space="preserve">["SAVE_INDEX"] = 14; </v>
      </c>
      <c r="Z15">
        <f>VLOOKUP(D15,Type!A$2:B$14,2,FALSE)</f>
        <v>4</v>
      </c>
      <c r="AA15" t="str">
        <f t="shared" si="16"/>
        <v xml:space="preserve">["TYPE"] = 4; </v>
      </c>
      <c r="AB15" t="str">
        <f t="shared" si="17"/>
        <v>0</v>
      </c>
      <c r="AC15" t="str">
        <f t="shared" si="18"/>
        <v xml:space="preserve">["VXP"] =    0; </v>
      </c>
      <c r="AD15" t="str">
        <f t="shared" si="19"/>
        <v>5</v>
      </c>
      <c r="AE15" t="str">
        <f t="shared" si="20"/>
        <v xml:space="preserve">["LP"] =  5; </v>
      </c>
      <c r="AF15" t="str">
        <f t="shared" si="21"/>
        <v>500</v>
      </c>
      <c r="AG15" t="str">
        <f t="shared" si="22"/>
        <v xml:space="preserve">["REP"] =  500; </v>
      </c>
      <c r="AH15">
        <f>VLOOKUP(J15,Faction!A$2:B$84,2,FALSE)</f>
        <v>8</v>
      </c>
      <c r="AI15" t="str">
        <f t="shared" si="23"/>
        <v xml:space="preserve">["FACTION"] = 8; </v>
      </c>
      <c r="AJ15" t="str">
        <f t="shared" si="24"/>
        <v xml:space="preserve">["TIER"] = 3; </v>
      </c>
      <c r="AK15" t="str">
        <f t="shared" si="25"/>
        <v xml:space="preserve">["MIN_LVL"] = "10"; </v>
      </c>
      <c r="AL15" t="str">
        <f t="shared" si="26"/>
        <v/>
      </c>
      <c r="AM15" t="str">
        <f t="shared" si="27"/>
        <v xml:space="preserve">["NAME"] = { ["EN"] = "Craban-slayer"; }; </v>
      </c>
      <c r="AN15" t="str">
        <f t="shared" si="28"/>
        <v xml:space="preserve">["LORE"] = { ["EN"] = "Defeat crebain in the Lone-lands."; }; </v>
      </c>
      <c r="AO15" t="str">
        <f t="shared" si="29"/>
        <v xml:space="preserve">["SUMMARY"] = { ["EN"] = "Defeat 50 crebain in the Lone-lands"; }; </v>
      </c>
      <c r="AP15" t="str">
        <f t="shared" si="30"/>
        <v xml:space="preserve">["TITLE"] = { ["EN"] = "Wing-cutter"; }; </v>
      </c>
      <c r="AQ15" t="str">
        <f t="shared" si="31"/>
        <v>};</v>
      </c>
    </row>
    <row r="16" spans="1:43" x14ac:dyDescent="0.25">
      <c r="A16">
        <v>1879071717</v>
      </c>
      <c r="B16">
        <v>25</v>
      </c>
      <c r="C16" t="s">
        <v>221</v>
      </c>
      <c r="D16" t="s">
        <v>33</v>
      </c>
      <c r="F16">
        <v>2000</v>
      </c>
      <c r="H16">
        <v>10</v>
      </c>
      <c r="I16">
        <v>700</v>
      </c>
      <c r="J16" t="s">
        <v>86</v>
      </c>
      <c r="K16" t="s">
        <v>222</v>
      </c>
      <c r="L16" t="s">
        <v>247</v>
      </c>
      <c r="M16">
        <v>2</v>
      </c>
      <c r="N16">
        <v>10</v>
      </c>
      <c r="R16" t="str">
        <f t="shared" si="8"/>
        <v>[15] = {["ID"] = 1879071717; }; -- Wight-slayer (Advanced)</v>
      </c>
      <c r="S16" s="1" t="str">
        <f>CONCATENATE(U16,V16,Y16,AA16,AC16,AE16,AG16,AI16,AJ16,AK16,AL16,AM16,AN16,AO16,AP16,AQ16)</f>
        <v>[15] = {["ID"] = 1879071717; ["SAVE_INDEX"] = 25; ["TYPE"] = 4; ["VXP"] = 2000; ["LP"] = 10; ["REP"] =  700; ["FACTION"] = 8; ["TIER"] = 2; ["MIN_LVL"] = "10"; ["NAME"] = { ["EN"] = "Wight-slayer (Advanced)"; }; ["LORE"] = { ["EN"] = "Defeat many wights in the Lone-lands."; }; ["SUMMARY"] = { ["EN"] = "Defeat 120 wights in the Lone-lands"; }; };</v>
      </c>
      <c r="T16">
        <f t="shared" si="10"/>
        <v>15</v>
      </c>
      <c r="U16" t="str">
        <f>CONCATENATE(REPT(" ",2-LEN(T16)),"[",T16,"] = {")</f>
        <v>[15] = {</v>
      </c>
      <c r="V16" t="str">
        <f>IF(LEN(A16)&gt;0,CONCATENATE("[""ID""] = ",A16,"; "),"                     ")</f>
        <v xml:space="preserve">["ID"] = 1879071717; </v>
      </c>
      <c r="W16" t="str">
        <f t="shared" si="13"/>
        <v xml:space="preserve">["ID"] = 1879071717; </v>
      </c>
      <c r="X16" t="str">
        <f t="shared" si="14"/>
        <v/>
      </c>
      <c r="Y16" s="1" t="str">
        <f>IF(LEN(B16)&gt;0,CONCATENATE("[""SAVE_INDEX""] = ",REPT(" ",2-LEN(B16)),B16,"; "),"")</f>
        <v xml:space="preserve">["SAVE_INDEX"] = 25; </v>
      </c>
      <c r="Z16">
        <f>VLOOKUP(D16,Type!A$2:B$14,2,FALSE)</f>
        <v>4</v>
      </c>
      <c r="AA16" t="str">
        <f>CONCATENATE("[""TYPE""] = ",Z16,"; ")</f>
        <v xml:space="preserve">["TYPE"] = 4; </v>
      </c>
      <c r="AB16" t="str">
        <f>TEXT(F16,0)</f>
        <v>2000</v>
      </c>
      <c r="AC16" t="str">
        <f>CONCATENATE("[""VXP""] = ",REPT(" ",4-LEN(AB16)),TEXT(AB16,"0"),"; ")</f>
        <v xml:space="preserve">["VXP"] = 2000; </v>
      </c>
      <c r="AD16" t="str">
        <f>TEXT(H16,0)</f>
        <v>10</v>
      </c>
      <c r="AE16" t="str">
        <f>CONCATENATE("[""LP""] = ",REPT(" ",2-LEN(AD16)),TEXT(AD16,"0"),"; ")</f>
        <v xml:space="preserve">["LP"] = 10; </v>
      </c>
      <c r="AF16" t="str">
        <f>TEXT(I16,0)</f>
        <v>700</v>
      </c>
      <c r="AG16" t="str">
        <f>CONCATENATE("[""REP""] = ",REPT(" ",4-LEN(AF16)),TEXT(AF16,"0"),"; ")</f>
        <v xml:space="preserve">["REP"] =  700; </v>
      </c>
      <c r="AH16">
        <f>VLOOKUP(J16,Faction!A$2:B$84,2,FALSE)</f>
        <v>8</v>
      </c>
      <c r="AI16" t="str">
        <f>CONCATENATE("[""FACTION""] = ",TEXT(AH16,"0"),"; ")</f>
        <v xml:space="preserve">["FACTION"] = 8; </v>
      </c>
      <c r="AJ16" t="str">
        <f>CONCATENATE("[""TIER""] = ",TEXT(M16,"0"),"; ")</f>
        <v xml:space="preserve">["TIER"] = 2; </v>
      </c>
      <c r="AK16" t="str">
        <f>IF(LEN(N16)&gt;0,CONCATENATE("[""MIN_LVL""] = ",REPT(" ",2-LEN(N16)),"""",N16,"""; "),"                    ")</f>
        <v xml:space="preserve">["MIN_LVL"] = "10"; </v>
      </c>
      <c r="AL16" t="str">
        <f>IF(LEN(O16)&gt;0,CONCATENATE("[""MIN_LVL""] = ",REPT(" ",3-LEN(O16)),"""",O16,"""; "),"")</f>
        <v/>
      </c>
      <c r="AM16" t="str">
        <f>CONCATENATE("[""NAME""] = { [""EN""] = """,C16,"""; }; ")</f>
        <v xml:space="preserve">["NAME"] = { ["EN"] = "Wight-slayer (Advanced)"; }; </v>
      </c>
      <c r="AN16" t="str">
        <f>CONCATENATE("[""LORE""] = { [""EN""] = """,L16,"""; }; ")</f>
        <v xml:space="preserve">["LORE"] = { ["EN"] = "Defeat many wights in the Lone-lands."; }; </v>
      </c>
      <c r="AO16" t="str">
        <f>CONCATENATE("[""SUMMARY""] = { [""EN""] = """,K16,"""; }; ")</f>
        <v xml:space="preserve">["SUMMARY"] = { ["EN"] = "Defeat 120 wights in the Lone-lands"; }; </v>
      </c>
      <c r="AP16" t="str">
        <f>IF(LEN(G16)&gt;0,CONCATENATE("[""TITLE""] = { [""EN""] = """,G16,"""; }; "),"")</f>
        <v/>
      </c>
      <c r="AQ16" t="str">
        <f t="shared" si="31"/>
        <v>};</v>
      </c>
    </row>
    <row r="17" spans="1:43" x14ac:dyDescent="0.25">
      <c r="A17">
        <v>1879071716</v>
      </c>
      <c r="B17">
        <v>26</v>
      </c>
      <c r="C17" t="s">
        <v>219</v>
      </c>
      <c r="D17" t="s">
        <v>33</v>
      </c>
      <c r="G17" t="s">
        <v>1062</v>
      </c>
      <c r="H17">
        <v>5</v>
      </c>
      <c r="I17">
        <v>500</v>
      </c>
      <c r="J17" t="s">
        <v>86</v>
      </c>
      <c r="K17" t="s">
        <v>220</v>
      </c>
      <c r="L17" t="s">
        <v>248</v>
      </c>
      <c r="M17">
        <v>3</v>
      </c>
      <c r="N17">
        <v>10</v>
      </c>
      <c r="R17" t="str">
        <f t="shared" si="8"/>
        <v>[16] = {["ID"] = 1879071716; }; -- Wight-slayer</v>
      </c>
      <c r="S17" s="1" t="str">
        <f>CONCATENATE(U17,V17,Y17,AA17,AC17,AE17,AG17,AI17,AJ17,AK17,AL17,AM17,AN17,AO17,AP17,AQ17)</f>
        <v>[16] = {["ID"] = 1879071716; ["SAVE_INDEX"] = 26; ["TYPE"] = 4; ["VXP"] =    0; ["LP"] =  5; ["REP"] =  500; ["FACTION"] = 8; ["TIER"] = 3; ["MIN_LVL"] = "10"; ["NAME"] = { ["EN"] = "Wight-slayer"; }; ["LORE"] = { ["EN"] = "Defeat wights in the Lone-lands."; }; ["SUMMARY"] = { ["EN"] = "Defeat 60 wights in the Lone-lands"; }; ["TITLE"] = { ["EN"] = "Enemy of the Dead"; }; };</v>
      </c>
      <c r="T17">
        <f t="shared" si="10"/>
        <v>16</v>
      </c>
      <c r="U17" t="str">
        <f>CONCATENATE(REPT(" ",2-LEN(T17)),"[",T17,"] = {")</f>
        <v>[16] = {</v>
      </c>
      <c r="V17" t="str">
        <f>IF(LEN(A17)&gt;0,CONCATENATE("[""ID""] = ",A17,"; "),"                     ")</f>
        <v xml:space="preserve">["ID"] = 1879071716; </v>
      </c>
      <c r="W17" t="str">
        <f t="shared" si="13"/>
        <v xml:space="preserve">["ID"] = 1879071716; </v>
      </c>
      <c r="X17" t="str">
        <f t="shared" si="14"/>
        <v/>
      </c>
      <c r="Y17" s="1" t="str">
        <f>IF(LEN(B17)&gt;0,CONCATENATE("[""SAVE_INDEX""] = ",REPT(" ",2-LEN(B17)),B17,"; "),"")</f>
        <v xml:space="preserve">["SAVE_INDEX"] = 26; </v>
      </c>
      <c r="Z17">
        <f>VLOOKUP(D17,Type!A$2:B$14,2,FALSE)</f>
        <v>4</v>
      </c>
      <c r="AA17" t="str">
        <f>CONCATENATE("[""TYPE""] = ",Z17,"; ")</f>
        <v xml:space="preserve">["TYPE"] = 4; </v>
      </c>
      <c r="AB17" t="str">
        <f>TEXT(F17,0)</f>
        <v>0</v>
      </c>
      <c r="AC17" t="str">
        <f>CONCATENATE("[""VXP""] = ",REPT(" ",4-LEN(AB17)),TEXT(AB17,"0"),"; ")</f>
        <v xml:space="preserve">["VXP"] =    0; </v>
      </c>
      <c r="AD17" t="str">
        <f>TEXT(H17,0)</f>
        <v>5</v>
      </c>
      <c r="AE17" t="str">
        <f>CONCATENATE("[""LP""] = ",REPT(" ",2-LEN(AD17)),TEXT(AD17,"0"),"; ")</f>
        <v xml:space="preserve">["LP"] =  5; </v>
      </c>
      <c r="AF17" t="str">
        <f>TEXT(I17,0)</f>
        <v>500</v>
      </c>
      <c r="AG17" t="str">
        <f>CONCATENATE("[""REP""] = ",REPT(" ",4-LEN(AF17)),TEXT(AF17,"0"),"; ")</f>
        <v xml:space="preserve">["REP"] =  500; </v>
      </c>
      <c r="AH17">
        <f>VLOOKUP(J17,Faction!A$2:B$84,2,FALSE)</f>
        <v>8</v>
      </c>
      <c r="AI17" t="str">
        <f>CONCATENATE("[""FACTION""] = ",TEXT(AH17,"0"),"; ")</f>
        <v xml:space="preserve">["FACTION"] = 8; </v>
      </c>
      <c r="AJ17" t="str">
        <f>CONCATENATE("[""TIER""] = ",TEXT(M17,"0"),"; ")</f>
        <v xml:space="preserve">["TIER"] = 3; </v>
      </c>
      <c r="AK17" t="str">
        <f>IF(LEN(N17)&gt;0,CONCATENATE("[""MIN_LVL""] = ",REPT(" ",2-LEN(N17)),"""",N17,"""; "),"                    ")</f>
        <v xml:space="preserve">["MIN_LVL"] = "10"; </v>
      </c>
      <c r="AL17" t="str">
        <f>IF(LEN(O17)&gt;0,CONCATENATE("[""MIN_LVL""] = ",REPT(" ",3-LEN(O17)),"""",O17,"""; "),"")</f>
        <v/>
      </c>
      <c r="AM17" t="str">
        <f>CONCATENATE("[""NAME""] = { [""EN""] = """,C17,"""; }; ")</f>
        <v xml:space="preserve">["NAME"] = { ["EN"] = "Wight-slayer"; }; </v>
      </c>
      <c r="AN17" t="str">
        <f>CONCATENATE("[""LORE""] = { [""EN""] = """,L17,"""; }; ")</f>
        <v xml:space="preserve">["LORE"] = { ["EN"] = "Defeat wights in the Lone-lands."; }; </v>
      </c>
      <c r="AO17" t="str">
        <f>CONCATENATE("[""SUMMARY""] = { [""EN""] = """,K17,"""; }; ")</f>
        <v xml:space="preserve">["SUMMARY"] = { ["EN"] = "Defeat 60 wights in the Lone-lands"; }; </v>
      </c>
      <c r="AP17" t="str">
        <f>IF(LEN(G17)&gt;0,CONCATENATE("[""TITLE""] = { [""EN""] = """,G17,"""; }; "),"")</f>
        <v xml:space="preserve">["TITLE"] = { ["EN"] = "Enemy of the Dead"; }; </v>
      </c>
      <c r="AQ17" t="str">
        <f t="shared" si="31"/>
        <v>};</v>
      </c>
    </row>
    <row r="18" spans="1:43" x14ac:dyDescent="0.25">
      <c r="A18">
        <v>1879071719</v>
      </c>
      <c r="B18">
        <v>15</v>
      </c>
      <c r="C18" t="s">
        <v>39</v>
      </c>
      <c r="D18" t="s">
        <v>33</v>
      </c>
      <c r="F18">
        <v>2000</v>
      </c>
      <c r="H18">
        <v>10</v>
      </c>
      <c r="I18">
        <v>700</v>
      </c>
      <c r="J18" t="s">
        <v>86</v>
      </c>
      <c r="K18" t="s">
        <v>203</v>
      </c>
      <c r="L18" t="s">
        <v>237</v>
      </c>
      <c r="M18">
        <v>2</v>
      </c>
      <c r="N18">
        <v>10</v>
      </c>
      <c r="R18" t="str">
        <f t="shared" si="8"/>
        <v>[17] = {["ID"] = 1879071719; }; -- Goblin-slayer (Advanced)</v>
      </c>
      <c r="S18" s="1" t="str">
        <f t="shared" si="9"/>
        <v>[17] = {["ID"] = 1879071719; ["SAVE_INDEX"] = 15; ["TYPE"] = 4; ["VXP"] = 2000; ["LP"] = 10; ["REP"] =  700; ["FACTION"] = 8; ["TIER"] = 2; ["MIN_LVL"] = "10"; ["NAME"] = { ["EN"] = "Goblin-slayer (Advanced)"; }; ["LORE"] = { ["EN"] = "Defeat many goblins in the Lone-lands."; }; ["SUMMARY"] = { ["EN"] = "Defeat 120 goblins in the Lone-lands"; }; };</v>
      </c>
      <c r="T18">
        <f t="shared" si="10"/>
        <v>17</v>
      </c>
      <c r="U18" t="str">
        <f t="shared" si="11"/>
        <v>[17] = {</v>
      </c>
      <c r="V18" t="str">
        <f t="shared" si="12"/>
        <v xml:space="preserve">["ID"] = 1879071719; </v>
      </c>
      <c r="W18" t="str">
        <f t="shared" si="13"/>
        <v xml:space="preserve">["ID"] = 1879071719; </v>
      </c>
      <c r="X18" t="str">
        <f t="shared" si="14"/>
        <v/>
      </c>
      <c r="Y18" s="1" t="str">
        <f t="shared" si="15"/>
        <v xml:space="preserve">["SAVE_INDEX"] = 15; </v>
      </c>
      <c r="Z18">
        <f>VLOOKUP(D18,Type!A$2:B$14,2,FALSE)</f>
        <v>4</v>
      </c>
      <c r="AA18" t="str">
        <f t="shared" si="16"/>
        <v xml:space="preserve">["TYPE"] = 4; </v>
      </c>
      <c r="AB18" t="str">
        <f t="shared" si="17"/>
        <v>2000</v>
      </c>
      <c r="AC18" t="str">
        <f t="shared" si="18"/>
        <v xml:space="preserve">["VXP"] = 2000; </v>
      </c>
      <c r="AD18" t="str">
        <f t="shared" si="19"/>
        <v>10</v>
      </c>
      <c r="AE18" t="str">
        <f t="shared" si="20"/>
        <v xml:space="preserve">["LP"] = 10; </v>
      </c>
      <c r="AF18" t="str">
        <f t="shared" si="21"/>
        <v>700</v>
      </c>
      <c r="AG18" t="str">
        <f t="shared" si="22"/>
        <v xml:space="preserve">["REP"] =  700; </v>
      </c>
      <c r="AH18">
        <f>VLOOKUP(J18,Faction!A$2:B$84,2,FALSE)</f>
        <v>8</v>
      </c>
      <c r="AI18" t="str">
        <f t="shared" si="23"/>
        <v xml:space="preserve">["FACTION"] = 8; </v>
      </c>
      <c r="AJ18" t="str">
        <f t="shared" si="24"/>
        <v xml:space="preserve">["TIER"] = 2; </v>
      </c>
      <c r="AK18" t="str">
        <f t="shared" si="25"/>
        <v xml:space="preserve">["MIN_LVL"] = "10"; </v>
      </c>
      <c r="AL18" t="str">
        <f t="shared" si="26"/>
        <v/>
      </c>
      <c r="AM18" t="str">
        <f t="shared" si="27"/>
        <v xml:space="preserve">["NAME"] = { ["EN"] = "Goblin-slayer (Advanced)"; }; </v>
      </c>
      <c r="AN18" t="str">
        <f t="shared" si="28"/>
        <v xml:space="preserve">["LORE"] = { ["EN"] = "Defeat many goblins in the Lone-lands."; }; </v>
      </c>
      <c r="AO18" t="str">
        <f t="shared" si="29"/>
        <v xml:space="preserve">["SUMMARY"] = { ["EN"] = "Defeat 120 goblins in the Lone-lands"; }; </v>
      </c>
      <c r="AP18" t="str">
        <f t="shared" si="30"/>
        <v/>
      </c>
      <c r="AQ18" t="str">
        <f t="shared" si="31"/>
        <v>};</v>
      </c>
    </row>
    <row r="19" spans="1:43" x14ac:dyDescent="0.25">
      <c r="A19">
        <v>1879071718</v>
      </c>
      <c r="B19">
        <v>16</v>
      </c>
      <c r="C19" t="s">
        <v>37</v>
      </c>
      <c r="D19" t="s">
        <v>33</v>
      </c>
      <c r="G19" t="s">
        <v>1058</v>
      </c>
      <c r="H19">
        <v>5</v>
      </c>
      <c r="I19">
        <v>500</v>
      </c>
      <c r="J19" t="s">
        <v>86</v>
      </c>
      <c r="K19" t="s">
        <v>202</v>
      </c>
      <c r="L19" t="s">
        <v>238</v>
      </c>
      <c r="M19">
        <v>3</v>
      </c>
      <c r="N19">
        <v>10</v>
      </c>
      <c r="R19" t="str">
        <f t="shared" si="8"/>
        <v>[18] = {["ID"] = 1879071718; }; -- Goblin-slayer</v>
      </c>
      <c r="S19" s="1" t="str">
        <f t="shared" si="9"/>
        <v>[18] = {["ID"] = 1879071718; ["SAVE_INDEX"] = 16; ["TYPE"] = 4; ["VXP"] =    0; ["LP"] =  5; ["REP"] =  500; ["FACTION"] = 8; ["TIER"] = 3; ["MIN_LVL"] = "10"; ["NAME"] = { ["EN"] = "Goblin-slayer"; }; ["LORE"] = { ["EN"] = "Defeat goblins in the Lone-lands."; }; ["SUMMARY"] = { ["EN"] = "Defeat 60 goblins in the Lone-lands"; }; ["TITLE"] = { ["EN"] = "Goblin-hewer"; }; };</v>
      </c>
      <c r="T19">
        <f t="shared" si="10"/>
        <v>18</v>
      </c>
      <c r="U19" t="str">
        <f t="shared" si="11"/>
        <v>[18] = {</v>
      </c>
      <c r="V19" t="str">
        <f t="shared" si="12"/>
        <v xml:space="preserve">["ID"] = 1879071718; </v>
      </c>
      <c r="W19" t="str">
        <f t="shared" si="13"/>
        <v xml:space="preserve">["ID"] = 1879071718; </v>
      </c>
      <c r="X19" t="str">
        <f t="shared" si="14"/>
        <v/>
      </c>
      <c r="Y19" s="1" t="str">
        <f t="shared" si="15"/>
        <v xml:space="preserve">["SAVE_INDEX"] = 16; </v>
      </c>
      <c r="Z19">
        <f>VLOOKUP(D19,Type!A$2:B$14,2,FALSE)</f>
        <v>4</v>
      </c>
      <c r="AA19" t="str">
        <f t="shared" si="16"/>
        <v xml:space="preserve">["TYPE"] = 4; </v>
      </c>
      <c r="AB19" t="str">
        <f t="shared" si="17"/>
        <v>0</v>
      </c>
      <c r="AC19" t="str">
        <f t="shared" si="18"/>
        <v xml:space="preserve">["VXP"] =    0; </v>
      </c>
      <c r="AD19" t="str">
        <f t="shared" si="19"/>
        <v>5</v>
      </c>
      <c r="AE19" t="str">
        <f t="shared" si="20"/>
        <v xml:space="preserve">["LP"] =  5; </v>
      </c>
      <c r="AF19" t="str">
        <f t="shared" si="21"/>
        <v>500</v>
      </c>
      <c r="AG19" t="str">
        <f t="shared" si="22"/>
        <v xml:space="preserve">["REP"] =  500; </v>
      </c>
      <c r="AH19">
        <f>VLOOKUP(J19,Faction!A$2:B$84,2,FALSE)</f>
        <v>8</v>
      </c>
      <c r="AI19" t="str">
        <f t="shared" si="23"/>
        <v xml:space="preserve">["FACTION"] = 8; </v>
      </c>
      <c r="AJ19" t="str">
        <f t="shared" si="24"/>
        <v xml:space="preserve">["TIER"] = 3; </v>
      </c>
      <c r="AK19" t="str">
        <f t="shared" si="25"/>
        <v xml:space="preserve">["MIN_LVL"] = "10"; </v>
      </c>
      <c r="AL19" t="str">
        <f t="shared" si="26"/>
        <v/>
      </c>
      <c r="AM19" t="str">
        <f t="shared" si="27"/>
        <v xml:space="preserve">["NAME"] = { ["EN"] = "Goblin-slayer"; }; </v>
      </c>
      <c r="AN19" t="str">
        <f t="shared" si="28"/>
        <v xml:space="preserve">["LORE"] = { ["EN"] = "Defeat goblins in the Lone-lands."; }; </v>
      </c>
      <c r="AO19" t="str">
        <f t="shared" si="29"/>
        <v xml:space="preserve">["SUMMARY"] = { ["EN"] = "Defeat 60 goblins in the Lone-lands"; }; </v>
      </c>
      <c r="AP19" t="str">
        <f t="shared" si="30"/>
        <v xml:space="preserve">["TITLE"] = { ["EN"] = "Goblin-hewer"; }; </v>
      </c>
      <c r="AQ19" t="str">
        <f t="shared" si="31"/>
        <v>};</v>
      </c>
    </row>
    <row r="20" spans="1:43" x14ac:dyDescent="0.25">
      <c r="A20">
        <v>1879071721</v>
      </c>
      <c r="B20">
        <v>17</v>
      </c>
      <c r="C20" t="s">
        <v>206</v>
      </c>
      <c r="D20" t="s">
        <v>33</v>
      </c>
      <c r="F20">
        <v>2000</v>
      </c>
      <c r="H20">
        <v>10</v>
      </c>
      <c r="I20">
        <v>700</v>
      </c>
      <c r="J20" t="s">
        <v>86</v>
      </c>
      <c r="K20" t="s">
        <v>207</v>
      </c>
      <c r="L20" t="s">
        <v>239</v>
      </c>
      <c r="M20">
        <v>2</v>
      </c>
      <c r="N20">
        <v>10</v>
      </c>
      <c r="R20" t="str">
        <f t="shared" si="8"/>
        <v>[19] = {["ID"] = 1879071721; }; -- Orc-slayer (Advanced)</v>
      </c>
      <c r="S20" s="1" t="str">
        <f t="shared" si="9"/>
        <v>[19] = {["ID"] = 1879071721; ["SAVE_INDEX"] = 17; ["TYPE"] = 4; ["VXP"] = 2000; ["LP"] = 10; ["REP"] =  700; ["FACTION"] = 8; ["TIER"] = 2; ["MIN_LVL"] = "10"; ["NAME"] = { ["EN"] = "Orc-slayer (Advanced)"; }; ["LORE"] = { ["EN"] = "Defeat many Orcs in the Lone-lands."; }; ["SUMMARY"] = { ["EN"] = "Defeat 120 orcs in the Lone-lands"; }; };</v>
      </c>
      <c r="T20">
        <f t="shared" si="10"/>
        <v>19</v>
      </c>
      <c r="U20" t="str">
        <f t="shared" si="11"/>
        <v>[19] = {</v>
      </c>
      <c r="V20" t="str">
        <f t="shared" si="12"/>
        <v xml:space="preserve">["ID"] = 1879071721; </v>
      </c>
      <c r="W20" t="str">
        <f t="shared" si="13"/>
        <v xml:space="preserve">["ID"] = 1879071721; </v>
      </c>
      <c r="X20" t="str">
        <f t="shared" si="14"/>
        <v/>
      </c>
      <c r="Y20" s="1" t="str">
        <f t="shared" si="15"/>
        <v xml:space="preserve">["SAVE_INDEX"] = 17; </v>
      </c>
      <c r="Z20">
        <f>VLOOKUP(D20,Type!A$2:B$14,2,FALSE)</f>
        <v>4</v>
      </c>
      <c r="AA20" t="str">
        <f t="shared" si="16"/>
        <v xml:space="preserve">["TYPE"] = 4; </v>
      </c>
      <c r="AB20" t="str">
        <f t="shared" si="17"/>
        <v>2000</v>
      </c>
      <c r="AC20" t="str">
        <f t="shared" si="18"/>
        <v xml:space="preserve">["VXP"] = 2000; </v>
      </c>
      <c r="AD20" t="str">
        <f t="shared" si="19"/>
        <v>10</v>
      </c>
      <c r="AE20" t="str">
        <f t="shared" si="20"/>
        <v xml:space="preserve">["LP"] = 10; </v>
      </c>
      <c r="AF20" t="str">
        <f t="shared" si="21"/>
        <v>700</v>
      </c>
      <c r="AG20" t="str">
        <f t="shared" si="22"/>
        <v xml:space="preserve">["REP"] =  700; </v>
      </c>
      <c r="AH20">
        <f>VLOOKUP(J20,Faction!A$2:B$84,2,FALSE)</f>
        <v>8</v>
      </c>
      <c r="AI20" t="str">
        <f t="shared" si="23"/>
        <v xml:space="preserve">["FACTION"] = 8; </v>
      </c>
      <c r="AJ20" t="str">
        <f t="shared" si="24"/>
        <v xml:space="preserve">["TIER"] = 2; </v>
      </c>
      <c r="AK20" t="str">
        <f t="shared" si="25"/>
        <v xml:space="preserve">["MIN_LVL"] = "10"; </v>
      </c>
      <c r="AL20" t="str">
        <f t="shared" si="26"/>
        <v/>
      </c>
      <c r="AM20" t="str">
        <f t="shared" si="27"/>
        <v xml:space="preserve">["NAME"] = { ["EN"] = "Orc-slayer (Advanced)"; }; </v>
      </c>
      <c r="AN20" t="str">
        <f t="shared" si="28"/>
        <v xml:space="preserve">["LORE"] = { ["EN"] = "Defeat many Orcs in the Lone-lands."; }; </v>
      </c>
      <c r="AO20" t="str">
        <f t="shared" si="29"/>
        <v xml:space="preserve">["SUMMARY"] = { ["EN"] = "Defeat 120 orcs in the Lone-lands"; }; </v>
      </c>
      <c r="AP20" t="str">
        <f t="shared" si="30"/>
        <v/>
      </c>
      <c r="AQ20" t="str">
        <f t="shared" si="31"/>
        <v>};</v>
      </c>
    </row>
    <row r="21" spans="1:43" x14ac:dyDescent="0.25">
      <c r="A21">
        <v>1879071720</v>
      </c>
      <c r="B21">
        <v>18</v>
      </c>
      <c r="C21" t="s">
        <v>204</v>
      </c>
      <c r="D21" t="s">
        <v>33</v>
      </c>
      <c r="G21" t="s">
        <v>1059</v>
      </c>
      <c r="H21">
        <v>5</v>
      </c>
      <c r="I21">
        <v>500</v>
      </c>
      <c r="J21" t="s">
        <v>86</v>
      </c>
      <c r="K21" t="s">
        <v>205</v>
      </c>
      <c r="L21" t="s">
        <v>240</v>
      </c>
      <c r="M21">
        <v>3</v>
      </c>
      <c r="N21">
        <v>10</v>
      </c>
      <c r="R21" t="str">
        <f t="shared" si="8"/>
        <v>[20] = {["ID"] = 1879071720; }; -- Orc-slayer</v>
      </c>
      <c r="S21" s="1" t="str">
        <f t="shared" si="9"/>
        <v>[20] = {["ID"] = 1879071720; ["SAVE_INDEX"] = 18; ["TYPE"] = 4; ["VXP"] =    0; ["LP"] =  5; ["REP"] =  500; ["FACTION"] = 8; ["TIER"] = 3; ["MIN_LVL"] = "10"; ["NAME"] = { ["EN"] = "Orc-slayer"; }; ["LORE"] = { ["EN"] = "Defeat Orcs in the Lone-lands."; }; ["SUMMARY"] = { ["EN"] = "Defeat 60 orcs in the Lone-lands"; }; ["TITLE"] = { ["EN"] = "Champion of the Lone-lands"; }; };</v>
      </c>
      <c r="T21">
        <f t="shared" si="10"/>
        <v>20</v>
      </c>
      <c r="U21" t="str">
        <f t="shared" si="11"/>
        <v>[20] = {</v>
      </c>
      <c r="V21" t="str">
        <f t="shared" si="12"/>
        <v xml:space="preserve">["ID"] = 1879071720; </v>
      </c>
      <c r="W21" t="str">
        <f t="shared" si="13"/>
        <v xml:space="preserve">["ID"] = 1879071720; </v>
      </c>
      <c r="X21" t="str">
        <f t="shared" si="14"/>
        <v/>
      </c>
      <c r="Y21" s="1" t="str">
        <f t="shared" si="15"/>
        <v xml:space="preserve">["SAVE_INDEX"] = 18; </v>
      </c>
      <c r="Z21">
        <f>VLOOKUP(D21,Type!A$2:B$14,2,FALSE)</f>
        <v>4</v>
      </c>
      <c r="AA21" t="str">
        <f t="shared" si="16"/>
        <v xml:space="preserve">["TYPE"] = 4; </v>
      </c>
      <c r="AB21" t="str">
        <f t="shared" si="17"/>
        <v>0</v>
      </c>
      <c r="AC21" t="str">
        <f t="shared" si="18"/>
        <v xml:space="preserve">["VXP"] =    0; </v>
      </c>
      <c r="AD21" t="str">
        <f t="shared" si="19"/>
        <v>5</v>
      </c>
      <c r="AE21" t="str">
        <f t="shared" si="20"/>
        <v xml:space="preserve">["LP"] =  5; </v>
      </c>
      <c r="AF21" t="str">
        <f t="shared" si="21"/>
        <v>500</v>
      </c>
      <c r="AG21" t="str">
        <f t="shared" si="22"/>
        <v xml:space="preserve">["REP"] =  500; </v>
      </c>
      <c r="AH21">
        <f>VLOOKUP(J21,Faction!A$2:B$84,2,FALSE)</f>
        <v>8</v>
      </c>
      <c r="AI21" t="str">
        <f t="shared" si="23"/>
        <v xml:space="preserve">["FACTION"] = 8; </v>
      </c>
      <c r="AJ21" t="str">
        <f t="shared" si="24"/>
        <v xml:space="preserve">["TIER"] = 3; </v>
      </c>
      <c r="AK21" t="str">
        <f t="shared" si="25"/>
        <v xml:space="preserve">["MIN_LVL"] = "10"; </v>
      </c>
      <c r="AL21" t="str">
        <f t="shared" si="26"/>
        <v/>
      </c>
      <c r="AM21" t="str">
        <f t="shared" si="27"/>
        <v xml:space="preserve">["NAME"] = { ["EN"] = "Orc-slayer"; }; </v>
      </c>
      <c r="AN21" t="str">
        <f t="shared" si="28"/>
        <v xml:space="preserve">["LORE"] = { ["EN"] = "Defeat Orcs in the Lone-lands."; }; </v>
      </c>
      <c r="AO21" t="str">
        <f t="shared" si="29"/>
        <v xml:space="preserve">["SUMMARY"] = { ["EN"] = "Defeat 60 orcs in the Lone-lands"; }; </v>
      </c>
      <c r="AP21" t="str">
        <f t="shared" si="30"/>
        <v xml:space="preserve">["TITLE"] = { ["EN"] = "Champion of the Lone-lands"; }; </v>
      </c>
      <c r="AQ21" t="str">
        <f t="shared" si="31"/>
        <v>};</v>
      </c>
    </row>
    <row r="22" spans="1:43" x14ac:dyDescent="0.25">
      <c r="A22">
        <v>1879071723</v>
      </c>
      <c r="B22">
        <v>19</v>
      </c>
      <c r="C22" t="s">
        <v>47</v>
      </c>
      <c r="D22" t="s">
        <v>33</v>
      </c>
      <c r="F22">
        <v>2000</v>
      </c>
      <c r="H22">
        <v>10</v>
      </c>
      <c r="I22">
        <v>700</v>
      </c>
      <c r="J22" t="s">
        <v>86</v>
      </c>
      <c r="K22" t="s">
        <v>209</v>
      </c>
      <c r="L22" t="s">
        <v>241</v>
      </c>
      <c r="M22">
        <v>2</v>
      </c>
      <c r="N22">
        <v>10</v>
      </c>
      <c r="R22" t="str">
        <f t="shared" si="8"/>
        <v>[21] = {["ID"] = 1879071723; }; -- Spider-slayer (Advanced)</v>
      </c>
      <c r="S22" s="1" t="str">
        <f t="shared" si="9"/>
        <v>[21] = {["ID"] = 1879071723; ["SAVE_INDEX"] = 19; ["TYPE"] = 4; ["VXP"] = 2000; ["LP"] = 10; ["REP"] =  700; ["FACTION"] = 8; ["TIER"] = 2; ["MIN_LVL"] = "10"; ["NAME"] = { ["EN"] = "Spider-slayer (Advanced)"; }; ["LORE"] = { ["EN"] = "Defeat many spiders in the Lone-lands."; }; ["SUMMARY"] = { ["EN"] = "Defeat 120 spiders in the Lone-lands"; }; };</v>
      </c>
      <c r="T22">
        <f t="shared" si="10"/>
        <v>21</v>
      </c>
      <c r="U22" t="str">
        <f t="shared" si="11"/>
        <v>[21] = {</v>
      </c>
      <c r="V22" t="str">
        <f t="shared" si="12"/>
        <v xml:space="preserve">["ID"] = 1879071723; </v>
      </c>
      <c r="W22" t="str">
        <f t="shared" si="13"/>
        <v xml:space="preserve">["ID"] = 1879071723; </v>
      </c>
      <c r="X22" t="str">
        <f t="shared" si="14"/>
        <v/>
      </c>
      <c r="Y22" s="1" t="str">
        <f t="shared" si="15"/>
        <v xml:space="preserve">["SAVE_INDEX"] = 19; </v>
      </c>
      <c r="Z22">
        <f>VLOOKUP(D22,Type!A$2:B$14,2,FALSE)</f>
        <v>4</v>
      </c>
      <c r="AA22" t="str">
        <f t="shared" si="16"/>
        <v xml:space="preserve">["TYPE"] = 4; </v>
      </c>
      <c r="AB22" t="str">
        <f t="shared" si="17"/>
        <v>2000</v>
      </c>
      <c r="AC22" t="str">
        <f t="shared" si="18"/>
        <v xml:space="preserve">["VXP"] = 2000; </v>
      </c>
      <c r="AD22" t="str">
        <f t="shared" si="19"/>
        <v>10</v>
      </c>
      <c r="AE22" t="str">
        <f t="shared" si="20"/>
        <v xml:space="preserve">["LP"] = 10; </v>
      </c>
      <c r="AF22" t="str">
        <f t="shared" si="21"/>
        <v>700</v>
      </c>
      <c r="AG22" t="str">
        <f t="shared" si="22"/>
        <v xml:space="preserve">["REP"] =  700; </v>
      </c>
      <c r="AH22">
        <f>VLOOKUP(J22,Faction!A$2:B$84,2,FALSE)</f>
        <v>8</v>
      </c>
      <c r="AI22" t="str">
        <f t="shared" si="23"/>
        <v xml:space="preserve">["FACTION"] = 8; </v>
      </c>
      <c r="AJ22" t="str">
        <f t="shared" si="24"/>
        <v xml:space="preserve">["TIER"] = 2; </v>
      </c>
      <c r="AK22" t="str">
        <f t="shared" si="25"/>
        <v xml:space="preserve">["MIN_LVL"] = "10"; </v>
      </c>
      <c r="AL22" t="str">
        <f t="shared" si="26"/>
        <v/>
      </c>
      <c r="AM22" t="str">
        <f t="shared" si="27"/>
        <v xml:space="preserve">["NAME"] = { ["EN"] = "Spider-slayer (Advanced)"; }; </v>
      </c>
      <c r="AN22" t="str">
        <f t="shared" si="28"/>
        <v xml:space="preserve">["LORE"] = { ["EN"] = "Defeat many spiders in the Lone-lands."; }; </v>
      </c>
      <c r="AO22" t="str">
        <f t="shared" si="29"/>
        <v xml:space="preserve">["SUMMARY"] = { ["EN"] = "Defeat 120 spiders in the Lone-lands"; }; </v>
      </c>
      <c r="AP22" t="str">
        <f t="shared" si="30"/>
        <v/>
      </c>
      <c r="AQ22" t="str">
        <f t="shared" si="31"/>
        <v>};</v>
      </c>
    </row>
    <row r="23" spans="1:43" x14ac:dyDescent="0.25">
      <c r="A23">
        <v>1879071722</v>
      </c>
      <c r="B23">
        <v>20</v>
      </c>
      <c r="C23" t="s">
        <v>45</v>
      </c>
      <c r="D23" t="s">
        <v>33</v>
      </c>
      <c r="G23" t="s">
        <v>1060</v>
      </c>
      <c r="H23">
        <v>5</v>
      </c>
      <c r="I23">
        <v>500</v>
      </c>
      <c r="J23" t="s">
        <v>86</v>
      </c>
      <c r="K23" t="s">
        <v>208</v>
      </c>
      <c r="L23" t="s">
        <v>242</v>
      </c>
      <c r="M23">
        <v>3</v>
      </c>
      <c r="N23">
        <v>10</v>
      </c>
      <c r="R23" t="str">
        <f t="shared" si="8"/>
        <v>[22] = {["ID"] = 1879071722; }; -- Spider-slayer</v>
      </c>
      <c r="S23" s="1" t="str">
        <f t="shared" si="9"/>
        <v>[22] = {["ID"] = 1879071722; ["SAVE_INDEX"] = 20; ["TYPE"] = 4; ["VXP"] =    0; ["LP"] =  5; ["REP"] =  500; ["FACTION"] = 8; ["TIER"] = 3; ["MIN_LVL"] = "10"; ["NAME"] = { ["EN"] = "Spider-slayer"; }; ["LORE"] = { ["EN"] = "Defeat spiders in the Lone-lands."; }; ["SUMMARY"] = { ["EN"] = "Defeat 60 spiders in the Lone-lands"; }; ["TITLE"] = { ["EN"] = "Spider-bane"; }; };</v>
      </c>
      <c r="T23">
        <f t="shared" si="10"/>
        <v>22</v>
      </c>
      <c r="U23" t="str">
        <f t="shared" si="11"/>
        <v>[22] = {</v>
      </c>
      <c r="V23" t="str">
        <f t="shared" si="12"/>
        <v xml:space="preserve">["ID"] = 1879071722; </v>
      </c>
      <c r="W23" t="str">
        <f t="shared" si="13"/>
        <v xml:space="preserve">["ID"] = 1879071722; </v>
      </c>
      <c r="X23" t="str">
        <f t="shared" si="14"/>
        <v/>
      </c>
      <c r="Y23" s="1" t="str">
        <f t="shared" si="15"/>
        <v xml:space="preserve">["SAVE_INDEX"] = 20; </v>
      </c>
      <c r="Z23">
        <f>VLOOKUP(D23,Type!A$2:B$14,2,FALSE)</f>
        <v>4</v>
      </c>
      <c r="AA23" t="str">
        <f t="shared" si="16"/>
        <v xml:space="preserve">["TYPE"] = 4; </v>
      </c>
      <c r="AB23" t="str">
        <f t="shared" si="17"/>
        <v>0</v>
      </c>
      <c r="AC23" t="str">
        <f t="shared" si="18"/>
        <v xml:space="preserve">["VXP"] =    0; </v>
      </c>
      <c r="AD23" t="str">
        <f t="shared" si="19"/>
        <v>5</v>
      </c>
      <c r="AE23" t="str">
        <f t="shared" si="20"/>
        <v xml:space="preserve">["LP"] =  5; </v>
      </c>
      <c r="AF23" t="str">
        <f t="shared" si="21"/>
        <v>500</v>
      </c>
      <c r="AG23" t="str">
        <f t="shared" si="22"/>
        <v xml:space="preserve">["REP"] =  500; </v>
      </c>
      <c r="AH23">
        <f>VLOOKUP(J23,Faction!A$2:B$84,2,FALSE)</f>
        <v>8</v>
      </c>
      <c r="AI23" t="str">
        <f t="shared" si="23"/>
        <v xml:space="preserve">["FACTION"] = 8; </v>
      </c>
      <c r="AJ23" t="str">
        <f t="shared" si="24"/>
        <v xml:space="preserve">["TIER"] = 3; </v>
      </c>
      <c r="AK23" t="str">
        <f t="shared" si="25"/>
        <v xml:space="preserve">["MIN_LVL"] = "10"; </v>
      </c>
      <c r="AL23" t="str">
        <f t="shared" si="26"/>
        <v/>
      </c>
      <c r="AM23" t="str">
        <f t="shared" si="27"/>
        <v xml:space="preserve">["NAME"] = { ["EN"] = "Spider-slayer"; }; </v>
      </c>
      <c r="AN23" t="str">
        <f t="shared" si="28"/>
        <v xml:space="preserve">["LORE"] = { ["EN"] = "Defeat spiders in the Lone-lands."; }; </v>
      </c>
      <c r="AO23" t="str">
        <f t="shared" si="29"/>
        <v xml:space="preserve">["SUMMARY"] = { ["EN"] = "Defeat 60 spiders in the Lone-lands"; }; </v>
      </c>
      <c r="AP23" t="str">
        <f t="shared" si="30"/>
        <v xml:space="preserve">["TITLE"] = { ["EN"] = "Spider-bane"; }; </v>
      </c>
      <c r="AQ23" t="str">
        <f t="shared" si="31"/>
        <v>};</v>
      </c>
    </row>
    <row r="24" spans="1:43" x14ac:dyDescent="0.25">
      <c r="A24">
        <v>1879099332</v>
      </c>
      <c r="B24">
        <v>21</v>
      </c>
      <c r="C24" t="s">
        <v>212</v>
      </c>
      <c r="D24" t="s">
        <v>33</v>
      </c>
      <c r="F24">
        <v>2000</v>
      </c>
      <c r="H24">
        <v>10</v>
      </c>
      <c r="I24">
        <v>700</v>
      </c>
      <c r="J24" t="s">
        <v>86</v>
      </c>
      <c r="K24" t="s">
        <v>213</v>
      </c>
      <c r="L24" t="s">
        <v>243</v>
      </c>
      <c r="M24">
        <v>2</v>
      </c>
      <c r="N24">
        <v>20</v>
      </c>
      <c r="R24" t="str">
        <f t="shared" si="8"/>
        <v>[23] = {["ID"] = 1879099332; }; -- Troll-slayer (Advanced)</v>
      </c>
      <c r="S24" s="1" t="str">
        <f t="shared" si="9"/>
        <v>[23] = {["ID"] = 1879099332; ["SAVE_INDEX"] = 21; ["TYPE"] = 4; ["VXP"] = 2000; ["LP"] = 10; ["REP"] =  700; ["FACTION"] = 8; ["TIER"] = 2; ["MIN_LVL"] = "20"; ["NAME"] = { ["EN"] = "Troll-slayer (Advanced)"; }; ["LORE"] = { ["EN"] = "Defeat many Trolls in the Lone-lands."; }; ["SUMMARY"] = { ["EN"] = "Defeat 80 trolls in the Lone-lands"; }; };</v>
      </c>
      <c r="T24">
        <f t="shared" si="10"/>
        <v>23</v>
      </c>
      <c r="U24" t="str">
        <f t="shared" si="11"/>
        <v>[23] = {</v>
      </c>
      <c r="V24" t="str">
        <f t="shared" si="12"/>
        <v xml:space="preserve">["ID"] = 1879099332; </v>
      </c>
      <c r="W24" t="str">
        <f t="shared" si="13"/>
        <v xml:space="preserve">["ID"] = 1879099332; </v>
      </c>
      <c r="X24" t="str">
        <f t="shared" si="14"/>
        <v/>
      </c>
      <c r="Y24" s="1" t="str">
        <f t="shared" si="15"/>
        <v xml:space="preserve">["SAVE_INDEX"] = 21; </v>
      </c>
      <c r="Z24">
        <f>VLOOKUP(D24,Type!A$2:B$14,2,FALSE)</f>
        <v>4</v>
      </c>
      <c r="AA24" t="str">
        <f t="shared" si="16"/>
        <v xml:space="preserve">["TYPE"] = 4; </v>
      </c>
      <c r="AB24" t="str">
        <f t="shared" si="17"/>
        <v>2000</v>
      </c>
      <c r="AC24" t="str">
        <f t="shared" si="18"/>
        <v xml:space="preserve">["VXP"] = 2000; </v>
      </c>
      <c r="AD24" t="str">
        <f t="shared" si="19"/>
        <v>10</v>
      </c>
      <c r="AE24" t="str">
        <f t="shared" si="20"/>
        <v xml:space="preserve">["LP"] = 10; </v>
      </c>
      <c r="AF24" t="str">
        <f t="shared" si="21"/>
        <v>700</v>
      </c>
      <c r="AG24" t="str">
        <f t="shared" si="22"/>
        <v xml:space="preserve">["REP"] =  700; </v>
      </c>
      <c r="AH24">
        <f>VLOOKUP(J24,Faction!A$2:B$84,2,FALSE)</f>
        <v>8</v>
      </c>
      <c r="AI24" t="str">
        <f t="shared" si="23"/>
        <v xml:space="preserve">["FACTION"] = 8; </v>
      </c>
      <c r="AJ24" t="str">
        <f t="shared" si="24"/>
        <v xml:space="preserve">["TIER"] = 2; </v>
      </c>
      <c r="AK24" t="str">
        <f t="shared" si="25"/>
        <v xml:space="preserve">["MIN_LVL"] = "20"; </v>
      </c>
      <c r="AL24" t="str">
        <f t="shared" si="26"/>
        <v/>
      </c>
      <c r="AM24" t="str">
        <f t="shared" si="27"/>
        <v xml:space="preserve">["NAME"] = { ["EN"] = "Troll-slayer (Advanced)"; }; </v>
      </c>
      <c r="AN24" t="str">
        <f t="shared" si="28"/>
        <v xml:space="preserve">["LORE"] = { ["EN"] = "Defeat many Trolls in the Lone-lands."; }; </v>
      </c>
      <c r="AO24" t="str">
        <f t="shared" si="29"/>
        <v xml:space="preserve">["SUMMARY"] = { ["EN"] = "Defeat 80 trolls in the Lone-lands"; }; </v>
      </c>
      <c r="AP24" t="str">
        <f t="shared" si="30"/>
        <v/>
      </c>
      <c r="AQ24" t="str">
        <f t="shared" si="31"/>
        <v>};</v>
      </c>
    </row>
    <row r="25" spans="1:43" x14ac:dyDescent="0.25">
      <c r="A25">
        <v>1879099331</v>
      </c>
      <c r="B25">
        <v>22</v>
      </c>
      <c r="C25" t="s">
        <v>210</v>
      </c>
      <c r="D25" t="s">
        <v>33</v>
      </c>
      <c r="G25" t="s">
        <v>1061</v>
      </c>
      <c r="H25">
        <v>5</v>
      </c>
      <c r="I25">
        <v>500</v>
      </c>
      <c r="J25" t="s">
        <v>86</v>
      </c>
      <c r="K25" t="s">
        <v>211</v>
      </c>
      <c r="L25" t="s">
        <v>244</v>
      </c>
      <c r="M25">
        <v>3</v>
      </c>
      <c r="N25">
        <v>20</v>
      </c>
      <c r="R25" t="str">
        <f t="shared" si="8"/>
        <v>[24] = {["ID"] = 1879099331; }; -- Troll-slayer</v>
      </c>
      <c r="S25" s="1" t="str">
        <f t="shared" si="9"/>
        <v>[24] = {["ID"] = 1879099331; ["SAVE_INDEX"] = 22; ["TYPE"] = 4; ["VXP"] =    0; ["LP"] =  5; ["REP"] =  500; ["FACTION"] = 8; ["TIER"] = 3; ["MIN_LVL"] = "20"; ["NAME"] = { ["EN"] = "Troll-slayer"; }; ["LORE"] = { ["EN"] = "Defeat Trolls in the Lone-lands."; }; ["SUMMARY"] = { ["EN"] = "Defeat 40 trolls in the Lone-lands"; }; ["TITLE"] = { ["EN"] = "Troll-beater"; }; };</v>
      </c>
      <c r="T25">
        <f t="shared" si="10"/>
        <v>24</v>
      </c>
      <c r="U25" t="str">
        <f t="shared" si="11"/>
        <v>[24] = {</v>
      </c>
      <c r="V25" t="str">
        <f t="shared" si="12"/>
        <v xml:space="preserve">["ID"] = 1879099331; </v>
      </c>
      <c r="W25" t="str">
        <f t="shared" si="13"/>
        <v xml:space="preserve">["ID"] = 1879099331; </v>
      </c>
      <c r="X25" t="str">
        <f t="shared" si="14"/>
        <v/>
      </c>
      <c r="Y25" s="1" t="str">
        <f t="shared" si="15"/>
        <v xml:space="preserve">["SAVE_INDEX"] = 22; </v>
      </c>
      <c r="Z25">
        <f>VLOOKUP(D25,Type!A$2:B$14,2,FALSE)</f>
        <v>4</v>
      </c>
      <c r="AA25" t="str">
        <f t="shared" si="16"/>
        <v xml:space="preserve">["TYPE"] = 4; </v>
      </c>
      <c r="AB25" t="str">
        <f t="shared" si="17"/>
        <v>0</v>
      </c>
      <c r="AC25" t="str">
        <f t="shared" si="18"/>
        <v xml:space="preserve">["VXP"] =    0; </v>
      </c>
      <c r="AD25" t="str">
        <f t="shared" si="19"/>
        <v>5</v>
      </c>
      <c r="AE25" t="str">
        <f t="shared" si="20"/>
        <v xml:space="preserve">["LP"] =  5; </v>
      </c>
      <c r="AF25" t="str">
        <f t="shared" si="21"/>
        <v>500</v>
      </c>
      <c r="AG25" t="str">
        <f t="shared" si="22"/>
        <v xml:space="preserve">["REP"] =  500; </v>
      </c>
      <c r="AH25">
        <f>VLOOKUP(J25,Faction!A$2:B$84,2,FALSE)</f>
        <v>8</v>
      </c>
      <c r="AI25" t="str">
        <f t="shared" si="23"/>
        <v xml:space="preserve">["FACTION"] = 8; </v>
      </c>
      <c r="AJ25" t="str">
        <f t="shared" si="24"/>
        <v xml:space="preserve">["TIER"] = 3; </v>
      </c>
      <c r="AK25" t="str">
        <f t="shared" si="25"/>
        <v xml:space="preserve">["MIN_LVL"] = "20"; </v>
      </c>
      <c r="AL25" t="str">
        <f t="shared" si="26"/>
        <v/>
      </c>
      <c r="AM25" t="str">
        <f t="shared" si="27"/>
        <v xml:space="preserve">["NAME"] = { ["EN"] = "Troll-slayer"; }; </v>
      </c>
      <c r="AN25" t="str">
        <f t="shared" si="28"/>
        <v xml:space="preserve">["LORE"] = { ["EN"] = "Defeat Trolls in the Lone-lands."; }; </v>
      </c>
      <c r="AO25" t="str">
        <f t="shared" si="29"/>
        <v xml:space="preserve">["SUMMARY"] = { ["EN"] = "Defeat 40 trolls in the Lone-lands"; }; </v>
      </c>
      <c r="AP25" t="str">
        <f t="shared" si="30"/>
        <v xml:space="preserve">["TITLE"] = { ["EN"] = "Troll-beater"; }; </v>
      </c>
      <c r="AQ25" t="str">
        <f t="shared" si="31"/>
        <v>};</v>
      </c>
    </row>
    <row r="26" spans="1:43" x14ac:dyDescent="0.25">
      <c r="A26">
        <v>1879071725</v>
      </c>
      <c r="B26">
        <v>23</v>
      </c>
      <c r="C26" t="s">
        <v>217</v>
      </c>
      <c r="D26" t="s">
        <v>33</v>
      </c>
      <c r="F26">
        <v>2000</v>
      </c>
      <c r="H26">
        <v>10</v>
      </c>
      <c r="I26">
        <v>700</v>
      </c>
      <c r="J26" t="s">
        <v>86</v>
      </c>
      <c r="K26" t="s">
        <v>218</v>
      </c>
      <c r="L26" t="s">
        <v>245</v>
      </c>
      <c r="M26">
        <v>2</v>
      </c>
      <c r="N26">
        <v>10</v>
      </c>
      <c r="R26" t="str">
        <f t="shared" si="8"/>
        <v>[25] = {["ID"] = 1879071725; }; -- Warg-slayer (Advanced)</v>
      </c>
      <c r="S26" s="1" t="str">
        <f t="shared" si="9"/>
        <v>[25] = {["ID"] = 1879071725; ["SAVE_INDEX"] = 23; ["TYPE"] = 4; ["VXP"] = 2000; ["LP"] = 10; ["REP"] =  700; ["FACTION"] = 8; ["TIER"] = 2; ["MIN_LVL"] = "10"; ["NAME"] = { ["EN"] = "Warg-slayer (Advanced)"; }; ["LORE"] = { ["EN"] = "Defeat many Wargs in the Lone-lands."; }; ["SUMMARY"] = { ["EN"] = "Defeat 100 wargs in the Lone-lands"; }; };</v>
      </c>
      <c r="T26">
        <f t="shared" si="10"/>
        <v>25</v>
      </c>
      <c r="U26" t="str">
        <f t="shared" si="11"/>
        <v>[25] = {</v>
      </c>
      <c r="V26" t="str">
        <f t="shared" si="12"/>
        <v xml:space="preserve">["ID"] = 1879071725; </v>
      </c>
      <c r="W26" t="str">
        <f t="shared" si="13"/>
        <v xml:space="preserve">["ID"] = 1879071725; </v>
      </c>
      <c r="X26" t="str">
        <f t="shared" si="14"/>
        <v/>
      </c>
      <c r="Y26" s="1" t="str">
        <f t="shared" si="15"/>
        <v xml:space="preserve">["SAVE_INDEX"] = 23; </v>
      </c>
      <c r="Z26">
        <f>VLOOKUP(D26,Type!A$2:B$14,2,FALSE)</f>
        <v>4</v>
      </c>
      <c r="AA26" t="str">
        <f t="shared" si="16"/>
        <v xml:space="preserve">["TYPE"] = 4; </v>
      </c>
      <c r="AB26" t="str">
        <f t="shared" si="17"/>
        <v>2000</v>
      </c>
      <c r="AC26" t="str">
        <f t="shared" si="18"/>
        <v xml:space="preserve">["VXP"] = 2000; </v>
      </c>
      <c r="AD26" t="str">
        <f t="shared" si="19"/>
        <v>10</v>
      </c>
      <c r="AE26" t="str">
        <f t="shared" si="20"/>
        <v xml:space="preserve">["LP"] = 10; </v>
      </c>
      <c r="AF26" t="str">
        <f t="shared" si="21"/>
        <v>700</v>
      </c>
      <c r="AG26" t="str">
        <f t="shared" si="22"/>
        <v xml:space="preserve">["REP"] =  700; </v>
      </c>
      <c r="AH26">
        <f>VLOOKUP(J26,Faction!A$2:B$84,2,FALSE)</f>
        <v>8</v>
      </c>
      <c r="AI26" t="str">
        <f t="shared" si="23"/>
        <v xml:space="preserve">["FACTION"] = 8; </v>
      </c>
      <c r="AJ26" t="str">
        <f t="shared" si="24"/>
        <v xml:space="preserve">["TIER"] = 2; </v>
      </c>
      <c r="AK26" t="str">
        <f t="shared" si="25"/>
        <v xml:space="preserve">["MIN_LVL"] = "10"; </v>
      </c>
      <c r="AL26" t="str">
        <f t="shared" si="26"/>
        <v/>
      </c>
      <c r="AM26" t="str">
        <f t="shared" si="27"/>
        <v xml:space="preserve">["NAME"] = { ["EN"] = "Warg-slayer (Advanced)"; }; </v>
      </c>
      <c r="AN26" t="str">
        <f t="shared" si="28"/>
        <v xml:space="preserve">["LORE"] = { ["EN"] = "Defeat many Wargs in the Lone-lands."; }; </v>
      </c>
      <c r="AO26" t="str">
        <f t="shared" si="29"/>
        <v xml:space="preserve">["SUMMARY"] = { ["EN"] = "Defeat 100 wargs in the Lone-lands"; }; </v>
      </c>
      <c r="AP26" t="str">
        <f t="shared" si="30"/>
        <v/>
      </c>
      <c r="AQ26" t="str">
        <f t="shared" si="31"/>
        <v>};</v>
      </c>
    </row>
    <row r="27" spans="1:43" x14ac:dyDescent="0.25">
      <c r="A27">
        <v>1879071724</v>
      </c>
      <c r="B27">
        <v>24</v>
      </c>
      <c r="C27" t="s">
        <v>214</v>
      </c>
      <c r="D27" t="s">
        <v>33</v>
      </c>
      <c r="G27" t="s">
        <v>215</v>
      </c>
      <c r="H27">
        <v>5</v>
      </c>
      <c r="I27">
        <v>500</v>
      </c>
      <c r="J27" t="s">
        <v>86</v>
      </c>
      <c r="K27" t="s">
        <v>216</v>
      </c>
      <c r="L27" t="s">
        <v>246</v>
      </c>
      <c r="M27">
        <v>3</v>
      </c>
      <c r="N27">
        <v>10</v>
      </c>
      <c r="R27" t="str">
        <f t="shared" si="8"/>
        <v>[26] = {["ID"] = 1879071724; }; -- Warg-slayer</v>
      </c>
      <c r="S27" s="1" t="str">
        <f t="shared" si="9"/>
        <v>[26] = {["ID"] = 1879071724; ["SAVE_INDEX"] = 24; ["TYPE"] = 4; ["VXP"] =    0; ["LP"] =  5; ["REP"] =  500; ["FACTION"] = 8; ["TIER"] = 3; ["MIN_LVL"] = "10"; ["NAME"] = { ["EN"] = "Warg-slayer"; }; ["LORE"] = { ["EN"] = "Defeat Wargs in the Lone-lands."; }; ["SUMMARY"] = { ["EN"] = "Defeat 50 wargs in the Lone-lands"; }; ["TITLE"] = { ["EN"] = "Warg-hunter"; }; };</v>
      </c>
      <c r="T27">
        <f t="shared" si="10"/>
        <v>26</v>
      </c>
      <c r="U27" t="str">
        <f t="shared" si="11"/>
        <v>[26] = {</v>
      </c>
      <c r="V27" t="str">
        <f t="shared" si="12"/>
        <v xml:space="preserve">["ID"] = 1879071724; </v>
      </c>
      <c r="W27" t="str">
        <f t="shared" si="13"/>
        <v xml:space="preserve">["ID"] = 1879071724; </v>
      </c>
      <c r="X27" t="str">
        <f t="shared" si="14"/>
        <v/>
      </c>
      <c r="Y27" s="1" t="str">
        <f t="shared" si="15"/>
        <v xml:space="preserve">["SAVE_INDEX"] = 24; </v>
      </c>
      <c r="Z27">
        <f>VLOOKUP(D27,Type!A$2:B$14,2,FALSE)</f>
        <v>4</v>
      </c>
      <c r="AA27" t="str">
        <f t="shared" si="16"/>
        <v xml:space="preserve">["TYPE"] = 4; </v>
      </c>
      <c r="AB27" t="str">
        <f t="shared" si="17"/>
        <v>0</v>
      </c>
      <c r="AC27" t="str">
        <f t="shared" si="18"/>
        <v xml:space="preserve">["VXP"] =    0; </v>
      </c>
      <c r="AD27" t="str">
        <f t="shared" si="19"/>
        <v>5</v>
      </c>
      <c r="AE27" t="str">
        <f t="shared" si="20"/>
        <v xml:space="preserve">["LP"] =  5; </v>
      </c>
      <c r="AF27" t="str">
        <f t="shared" si="21"/>
        <v>500</v>
      </c>
      <c r="AG27" t="str">
        <f t="shared" si="22"/>
        <v xml:space="preserve">["REP"] =  500; </v>
      </c>
      <c r="AH27">
        <f>VLOOKUP(J27,Faction!A$2:B$84,2,FALSE)</f>
        <v>8</v>
      </c>
      <c r="AI27" t="str">
        <f t="shared" si="23"/>
        <v xml:space="preserve">["FACTION"] = 8; </v>
      </c>
      <c r="AJ27" t="str">
        <f t="shared" si="24"/>
        <v xml:space="preserve">["TIER"] = 3; </v>
      </c>
      <c r="AK27" t="str">
        <f t="shared" si="25"/>
        <v xml:space="preserve">["MIN_LVL"] = "10"; </v>
      </c>
      <c r="AL27" t="str">
        <f t="shared" si="26"/>
        <v/>
      </c>
      <c r="AM27" t="str">
        <f t="shared" si="27"/>
        <v xml:space="preserve">["NAME"] = { ["EN"] = "Warg-slayer"; }; </v>
      </c>
      <c r="AN27" t="str">
        <f t="shared" si="28"/>
        <v xml:space="preserve">["LORE"] = { ["EN"] = "Defeat Wargs in the Lone-lands."; }; </v>
      </c>
      <c r="AO27" t="str">
        <f t="shared" si="29"/>
        <v xml:space="preserve">["SUMMARY"] = { ["EN"] = "Defeat 50 wargs in the Lone-lands"; }; </v>
      </c>
      <c r="AP27" t="str">
        <f t="shared" si="30"/>
        <v xml:space="preserve">["TITLE"] = { ["EN"] = "Warg-hunter"; }; </v>
      </c>
      <c r="AQ27" t="str">
        <f t="shared" si="31"/>
        <v>};</v>
      </c>
    </row>
    <row r="28" spans="1:43" x14ac:dyDescent="0.25">
      <c r="C28" s="2" t="s">
        <v>1598</v>
      </c>
      <c r="D28" s="2" t="s">
        <v>1185</v>
      </c>
      <c r="E28" s="2"/>
      <c r="P28">
        <v>286</v>
      </c>
      <c r="R28" t="str">
        <f t="shared" ref="R28:R29" si="32">CONCATENATE(U28,W28,X28,AQ28," -- ",C28)</f>
        <v>[27] = {["CAT_ID"] = 286; }; -- Valar - 140</v>
      </c>
      <c r="S28" s="1" t="e">
        <f t="shared" ref="S28:S29" si="33">CONCATENATE(U28,V28,Y28,AA28,AC28,AE28,AG28,AI28,AJ28,AK28,AL28,AM28,AN28,AO28,AP28,AQ28)</f>
        <v>#N/A</v>
      </c>
      <c r="T28">
        <f t="shared" si="10"/>
        <v>27</v>
      </c>
      <c r="U28" t="str">
        <f t="shared" ref="U28:U29" si="34">CONCATENATE(REPT(" ",2-LEN(T28)),"[",T28,"] = {")</f>
        <v>[27] = {</v>
      </c>
      <c r="V28" t="str">
        <f t="shared" ref="V28:V29" si="35">IF(LEN(A28)&gt;0,CONCATENATE("[""ID""] = ",A28,"; "),"                     ")</f>
        <v xml:space="preserve">                     </v>
      </c>
      <c r="W28" t="str">
        <f t="shared" ref="W28:W29" si="36">IF(LEN(A28)&gt;0,CONCATENATE("[""ID""] = ",A28,"; "),"")</f>
        <v/>
      </c>
      <c r="X28" t="str">
        <f t="shared" ref="X28:X29" si="37">IF(LEN(P28)&gt;0,CONCATENATE("[""CAT_ID""] = ",P28,"; "),"")</f>
        <v xml:space="preserve">["CAT_ID"] = 286; </v>
      </c>
      <c r="Y28" s="1" t="str">
        <f t="shared" ref="Y28:Y29" si="38">IF(LEN(B28)&gt;0,CONCATENATE("[""SAVE_INDEX""] = ",REPT(" ",2-LEN(B28)),B28,"; "),"")</f>
        <v/>
      </c>
      <c r="Z28">
        <f>VLOOKUP(D28,Type!A$2:B$14,2,FALSE)</f>
        <v>14</v>
      </c>
      <c r="AA28" t="str">
        <f t="shared" ref="AA28:AA29" si="39">CONCATENATE("[""TYPE""] = ",Z28,"; ")</f>
        <v xml:space="preserve">["TYPE"] = 14; </v>
      </c>
      <c r="AB28" t="str">
        <f t="shared" ref="AB28:AB29" si="40">TEXT(F28,0)</f>
        <v>0</v>
      </c>
      <c r="AC28" t="str">
        <f t="shared" ref="AC28:AC29" si="41">CONCATENATE("[""VXP""] = ",REPT(" ",4-LEN(AB28)),TEXT(AB28,"0"),"; ")</f>
        <v xml:space="preserve">["VXP"] =    0; </v>
      </c>
      <c r="AD28" t="str">
        <f t="shared" ref="AD28:AD29" si="42">TEXT(H28,0)</f>
        <v>0</v>
      </c>
      <c r="AE28" t="str">
        <f t="shared" ref="AE28:AE29" si="43">CONCATENATE("[""LP""] = ",REPT(" ",2-LEN(AD28)),TEXT(AD28,"0"),"; ")</f>
        <v xml:space="preserve">["LP"] =  0; </v>
      </c>
      <c r="AF28" t="str">
        <f t="shared" ref="AF28:AF29" si="44">TEXT(I28,0)</f>
        <v>0</v>
      </c>
      <c r="AG28" t="str">
        <f t="shared" ref="AG28:AG29" si="45">CONCATENATE("[""REP""] = ",REPT(" ",4-LEN(AF28)),TEXT(AF28,"0"),"; ")</f>
        <v xml:space="preserve">["REP"] =    0; </v>
      </c>
      <c r="AH28" t="e">
        <f>VLOOKUP(J28,Faction!A$2:B$84,2,FALSE)</f>
        <v>#N/A</v>
      </c>
      <c r="AI28" t="e">
        <f t="shared" ref="AI28:AI29" si="46">CONCATENATE("[""FACTION""] = ",TEXT(AH28,"0"),"; ")</f>
        <v>#N/A</v>
      </c>
      <c r="AJ28" t="str">
        <f t="shared" ref="AJ28:AJ29" si="47">CONCATENATE("[""TIER""] = ",TEXT(M28,"0"),"; ")</f>
        <v xml:space="preserve">["TIER"] = 0; </v>
      </c>
      <c r="AK28" t="str">
        <f t="shared" ref="AK28:AK29" si="48">IF(LEN(N28)&gt;0,CONCATENATE("[""MIN_LVL""] = ",REPT(" ",2-LEN(N28)),"""",N28,"""; "),"                    ")</f>
        <v xml:space="preserve">                    </v>
      </c>
      <c r="AL28" t="str">
        <f t="shared" ref="AL28:AL29" si="49">IF(LEN(O28)&gt;0,CONCATENATE("[""MIN_LVL""] = ",REPT(" ",3-LEN(O28)),"""",O28,"""; "),"")</f>
        <v/>
      </c>
      <c r="AM28" t="str">
        <f t="shared" ref="AM28:AM29" si="50">CONCATENATE("[""NAME""] = { [""EN""] = """,C28,"""; }; ")</f>
        <v xml:space="preserve">["NAME"] = { ["EN"] = "Valar - 140"; }; </v>
      </c>
      <c r="AN28" t="str">
        <f t="shared" ref="AN28:AN29" si="51">CONCATENATE("[""LORE""] = { [""EN""] = """,L28,"""; }; ")</f>
        <v xml:space="preserve">["LORE"] = { ["EN"] = ""; }; </v>
      </c>
      <c r="AO28" t="str">
        <f t="shared" ref="AO28:AO29" si="52">CONCATENATE("[""SUMMARY""] = { [""EN""] = """,K28,"""; }; ")</f>
        <v xml:space="preserve">["SUMMARY"] = { ["EN"] = ""; }; </v>
      </c>
      <c r="AP28" t="str">
        <f t="shared" ref="AP28:AP29" si="53">IF(LEN(G28)&gt;0,CONCATENATE("[""TITLE""] = { [""EN""] = """,G28,"""; }; "),"")</f>
        <v/>
      </c>
      <c r="AQ28" t="str">
        <f t="shared" si="31"/>
        <v>};</v>
      </c>
    </row>
    <row r="29" spans="1:43" x14ac:dyDescent="0.25">
      <c r="A29">
        <v>1879462865</v>
      </c>
      <c r="C29" t="s">
        <v>1599</v>
      </c>
      <c r="D29" t="s">
        <v>69</v>
      </c>
      <c r="E29" t="s">
        <v>1601</v>
      </c>
      <c r="R29" t="str">
        <f t="shared" si="32"/>
        <v>[28] = {["ID"] = 1879462865; }; -- Inn of the Forsaken: Stroke of Midnight</v>
      </c>
      <c r="S29" s="1" t="e">
        <f t="shared" si="33"/>
        <v>#N/A</v>
      </c>
      <c r="T29">
        <f t="shared" si="10"/>
        <v>28</v>
      </c>
      <c r="U29" t="str">
        <f t="shared" si="34"/>
        <v>[28] = {</v>
      </c>
      <c r="V29" t="str">
        <f t="shared" si="35"/>
        <v xml:space="preserve">["ID"] = 1879462865; </v>
      </c>
      <c r="W29" t="str">
        <f t="shared" si="36"/>
        <v xml:space="preserve">["ID"] = 1879462865; </v>
      </c>
      <c r="X29" t="str">
        <f t="shared" si="37"/>
        <v/>
      </c>
      <c r="Y29" s="1" t="str">
        <f t="shared" si="38"/>
        <v/>
      </c>
      <c r="Z29">
        <f>VLOOKUP(D29,Type!A$2:B$14,2,FALSE)</f>
        <v>6</v>
      </c>
      <c r="AA29" t="str">
        <f t="shared" si="39"/>
        <v xml:space="preserve">["TYPE"] = 6; </v>
      </c>
      <c r="AB29" t="str">
        <f t="shared" si="40"/>
        <v>0</v>
      </c>
      <c r="AC29" t="str">
        <f t="shared" si="41"/>
        <v xml:space="preserve">["VXP"] =    0; </v>
      </c>
      <c r="AD29" t="str">
        <f t="shared" si="42"/>
        <v>0</v>
      </c>
      <c r="AE29" t="str">
        <f t="shared" si="43"/>
        <v xml:space="preserve">["LP"] =  0; </v>
      </c>
      <c r="AF29" t="str">
        <f t="shared" si="44"/>
        <v>0</v>
      </c>
      <c r="AG29" t="str">
        <f t="shared" si="45"/>
        <v xml:space="preserve">["REP"] =    0; </v>
      </c>
      <c r="AH29" t="e">
        <f>VLOOKUP(J29,Faction!A$2:B$84,2,FALSE)</f>
        <v>#N/A</v>
      </c>
      <c r="AI29" t="e">
        <f t="shared" si="46"/>
        <v>#N/A</v>
      </c>
      <c r="AJ29" t="str">
        <f t="shared" si="47"/>
        <v xml:space="preserve">["TIER"] = 0; </v>
      </c>
      <c r="AK29" t="str">
        <f t="shared" si="48"/>
        <v xml:space="preserve">                    </v>
      </c>
      <c r="AL29" t="str">
        <f t="shared" si="49"/>
        <v/>
      </c>
      <c r="AM29" t="str">
        <f t="shared" si="50"/>
        <v xml:space="preserve">["NAME"] = { ["EN"] = "Inn of the Forsaken: Stroke of Midnight"; }; </v>
      </c>
      <c r="AN29" t="str">
        <f t="shared" si="51"/>
        <v xml:space="preserve">["LORE"] = { ["EN"] = ""; }; </v>
      </c>
      <c r="AO29" t="str">
        <f t="shared" si="52"/>
        <v xml:space="preserve">["SUMMARY"] = { ["EN"] = ""; }; </v>
      </c>
      <c r="AP29" t="str">
        <f t="shared" si="53"/>
        <v/>
      </c>
      <c r="AQ29" t="str">
        <f t="shared" si="31"/>
        <v>};</v>
      </c>
    </row>
    <row r="30" spans="1:43" x14ac:dyDescent="0.25">
      <c r="Y30" s="1" t="str">
        <f t="shared" ref="Y30:Y37" si="54">IF(LEN(B30)&gt;0,CONCATENATE("[""SAVE_INDEX""] = ",REPT(" ",3-LEN(B30)),B30,"; "),"")</f>
        <v/>
      </c>
    </row>
    <row r="31" spans="1:43" x14ac:dyDescent="0.25">
      <c r="Y31" s="1" t="str">
        <f t="shared" si="54"/>
        <v/>
      </c>
    </row>
    <row r="32" spans="1:43" x14ac:dyDescent="0.25">
      <c r="Y32" s="1" t="str">
        <f t="shared" si="54"/>
        <v/>
      </c>
    </row>
    <row r="33" spans="25:25" x14ac:dyDescent="0.25">
      <c r="Y33" s="1" t="str">
        <f t="shared" si="54"/>
        <v/>
      </c>
    </row>
    <row r="34" spans="25:25" x14ac:dyDescent="0.25">
      <c r="Y34" s="1" t="str">
        <f t="shared" si="54"/>
        <v/>
      </c>
    </row>
    <row r="35" spans="25:25" x14ac:dyDescent="0.25">
      <c r="Y35" s="1" t="str">
        <f t="shared" si="54"/>
        <v/>
      </c>
    </row>
    <row r="36" spans="25:25" x14ac:dyDescent="0.25">
      <c r="Y36" s="1" t="str">
        <f t="shared" si="54"/>
        <v/>
      </c>
    </row>
    <row r="37" spans="25:25" x14ac:dyDescent="0.25">
      <c r="Y37" s="1" t="str">
        <f t="shared" si="54"/>
        <v/>
      </c>
    </row>
    <row r="38" spans="25:25" x14ac:dyDescent="0.25">
      <c r="Y38" s="1"/>
    </row>
    <row r="39" spans="25:25" x14ac:dyDescent="0.25">
      <c r="Y39" s="1"/>
    </row>
    <row r="40" spans="25:25" x14ac:dyDescent="0.25">
      <c r="Y40" s="1"/>
    </row>
    <row r="41" spans="25:25" x14ac:dyDescent="0.25">
      <c r="Y41" s="1"/>
    </row>
    <row r="42" spans="25:25" x14ac:dyDescent="0.25">
      <c r="Y42" s="1"/>
    </row>
    <row r="43" spans="25:25" x14ac:dyDescent="0.25">
      <c r="Y43" s="1"/>
    </row>
    <row r="44" spans="25:25" x14ac:dyDescent="0.25">
      <c r="Y44" s="1"/>
    </row>
    <row r="45" spans="25:25" x14ac:dyDescent="0.25">
      <c r="Y45" s="1"/>
    </row>
    <row r="46" spans="25:25" x14ac:dyDescent="0.25">
      <c r="Y46" s="1"/>
    </row>
    <row r="47" spans="25:25" x14ac:dyDescent="0.25">
      <c r="Y47" s="1"/>
    </row>
    <row r="48" spans="25:25" x14ac:dyDescent="0.25">
      <c r="Y48" s="1"/>
    </row>
    <row r="49" spans="25:25" x14ac:dyDescent="0.25">
      <c r="Y49" s="1"/>
    </row>
    <row r="50" spans="25:25" x14ac:dyDescent="0.25">
      <c r="Y50" s="1"/>
    </row>
    <row r="51" spans="25:25" x14ac:dyDescent="0.25">
      <c r="Y51" s="1"/>
    </row>
    <row r="52" spans="25:25" x14ac:dyDescent="0.25">
      <c r="Y52" s="1"/>
    </row>
    <row r="53" spans="25:25" x14ac:dyDescent="0.25">
      <c r="Y53" s="1"/>
    </row>
    <row r="54" spans="25:25" x14ac:dyDescent="0.25">
      <c r="Y54" s="1"/>
    </row>
    <row r="55" spans="25:25" x14ac:dyDescent="0.25">
      <c r="Y55" s="1"/>
    </row>
    <row r="56" spans="25:25" x14ac:dyDescent="0.25">
      <c r="Y56" s="1"/>
    </row>
    <row r="57" spans="25:25" x14ac:dyDescent="0.25">
      <c r="Y57" s="1"/>
    </row>
    <row r="58" spans="25:25" x14ac:dyDescent="0.25">
      <c r="Y58" s="1"/>
    </row>
    <row r="59" spans="25:25" x14ac:dyDescent="0.25">
      <c r="Y59" s="1"/>
    </row>
    <row r="60" spans="25:25" x14ac:dyDescent="0.25">
      <c r="Y60" s="1"/>
    </row>
    <row r="61" spans="25:25" x14ac:dyDescent="0.25">
      <c r="Y61" s="1"/>
    </row>
    <row r="62" spans="25:25" x14ac:dyDescent="0.25">
      <c r="Y62" s="1"/>
    </row>
    <row r="63" spans="25:25" x14ac:dyDescent="0.25">
      <c r="Y63" s="1"/>
    </row>
    <row r="64" spans="25:25" x14ac:dyDescent="0.25">
      <c r="Y64" s="1"/>
    </row>
    <row r="65" spans="25:25" x14ac:dyDescent="0.25">
      <c r="Y65" s="1"/>
    </row>
    <row r="66" spans="25:25" x14ac:dyDescent="0.25">
      <c r="Y66" s="1"/>
    </row>
    <row r="67" spans="25:25" x14ac:dyDescent="0.25">
      <c r="Y67" s="1"/>
    </row>
    <row r="68" spans="25:25" x14ac:dyDescent="0.25">
      <c r="Y68" s="1"/>
    </row>
    <row r="69" spans="25:25" x14ac:dyDescent="0.25">
      <c r="Y69" s="1"/>
    </row>
    <row r="70" spans="25:25" x14ac:dyDescent="0.25">
      <c r="Y70" s="1"/>
    </row>
    <row r="71" spans="25:25" x14ac:dyDescent="0.25">
      <c r="Y71" s="1"/>
    </row>
    <row r="72" spans="25:25" x14ac:dyDescent="0.25">
      <c r="Y72" s="1"/>
    </row>
    <row r="73" spans="25:25" x14ac:dyDescent="0.25">
      <c r="Y73" s="1"/>
    </row>
    <row r="74" spans="25:25" x14ac:dyDescent="0.25">
      <c r="Y74" s="1"/>
    </row>
    <row r="75" spans="25:25" x14ac:dyDescent="0.25">
      <c r="Y75" s="1"/>
    </row>
    <row r="76" spans="25:25" x14ac:dyDescent="0.25">
      <c r="Y76" s="1"/>
    </row>
    <row r="77" spans="25:25" x14ac:dyDescent="0.25">
      <c r="Y77" s="1"/>
    </row>
    <row r="78" spans="25:25" x14ac:dyDescent="0.25">
      <c r="Y78" s="1"/>
    </row>
    <row r="79" spans="25:25" x14ac:dyDescent="0.25">
      <c r="Y79" s="1"/>
    </row>
    <row r="80" spans="25:25" x14ac:dyDescent="0.25">
      <c r="Y80" s="1"/>
    </row>
    <row r="81" spans="25:25" x14ac:dyDescent="0.25">
      <c r="Y81" s="1"/>
    </row>
    <row r="82" spans="25:25" x14ac:dyDescent="0.25">
      <c r="Y82" s="1"/>
    </row>
    <row r="83" spans="25:25" x14ac:dyDescent="0.25">
      <c r="Y83" s="1"/>
    </row>
    <row r="84" spans="25:25" x14ac:dyDescent="0.25">
      <c r="Y84" s="1"/>
    </row>
    <row r="85" spans="25:25" x14ac:dyDescent="0.25">
      <c r="Y85" s="1"/>
    </row>
    <row r="86" spans="25:25" x14ac:dyDescent="0.25">
      <c r="Y86" s="1"/>
    </row>
    <row r="87" spans="25:25" x14ac:dyDescent="0.25">
      <c r="Y87" s="1"/>
    </row>
    <row r="88" spans="25:25" x14ac:dyDescent="0.25">
      <c r="Y88" s="1"/>
    </row>
    <row r="89" spans="25:25" x14ac:dyDescent="0.25">
      <c r="Y89" s="1"/>
    </row>
    <row r="90" spans="25:25" x14ac:dyDescent="0.25">
      <c r="Y90" s="1"/>
    </row>
    <row r="91" spans="25:25" x14ac:dyDescent="0.25">
      <c r="Y91" s="1"/>
    </row>
    <row r="92" spans="25:25" x14ac:dyDescent="0.25">
      <c r="Y92" s="1"/>
    </row>
    <row r="93" spans="25:25" x14ac:dyDescent="0.25">
      <c r="Y93" s="1"/>
    </row>
    <row r="94" spans="25:25" x14ac:dyDescent="0.25">
      <c r="Y94" s="1"/>
    </row>
    <row r="95" spans="25:25" x14ac:dyDescent="0.25">
      <c r="Y95" s="1"/>
    </row>
    <row r="96" spans="25:25" x14ac:dyDescent="0.25">
      <c r="Y96" s="1"/>
    </row>
    <row r="97" spans="25:25" x14ac:dyDescent="0.25">
      <c r="Y97" s="1"/>
    </row>
    <row r="98" spans="25:25" x14ac:dyDescent="0.25">
      <c r="Y98" s="1"/>
    </row>
    <row r="99" spans="25:25" x14ac:dyDescent="0.25">
      <c r="Y99" s="1"/>
    </row>
    <row r="100" spans="25:25" x14ac:dyDescent="0.25">
      <c r="Y100" s="1"/>
    </row>
    <row r="101" spans="25:25" x14ac:dyDescent="0.25">
      <c r="Y101" s="1"/>
    </row>
    <row r="102" spans="25:25" x14ac:dyDescent="0.25">
      <c r="Y102" s="1"/>
    </row>
    <row r="103" spans="25:25" x14ac:dyDescent="0.25">
      <c r="Y103" s="1"/>
    </row>
    <row r="104" spans="25:25" x14ac:dyDescent="0.25">
      <c r="Y104" s="1"/>
    </row>
    <row r="105" spans="25:25" x14ac:dyDescent="0.25">
      <c r="Y105" s="1"/>
    </row>
    <row r="106" spans="25:25" x14ac:dyDescent="0.25">
      <c r="Y106" s="1"/>
    </row>
    <row r="107" spans="25:25" x14ac:dyDescent="0.25">
      <c r="Y107" s="1"/>
    </row>
    <row r="108" spans="25:25" x14ac:dyDescent="0.25">
      <c r="Y108" s="1"/>
    </row>
    <row r="109" spans="25:25" x14ac:dyDescent="0.25">
      <c r="Y109" s="1"/>
    </row>
    <row r="110" spans="25:25" x14ac:dyDescent="0.25">
      <c r="Y110" s="1"/>
    </row>
    <row r="111" spans="25:25" x14ac:dyDescent="0.25">
      <c r="Y111" s="1"/>
    </row>
    <row r="112" spans="25:25" x14ac:dyDescent="0.25">
      <c r="Y112" s="1"/>
    </row>
    <row r="113" spans="25:25" x14ac:dyDescent="0.25">
      <c r="Y113" s="1"/>
    </row>
    <row r="114" spans="25:25" x14ac:dyDescent="0.25">
      <c r="Y114" s="1"/>
    </row>
    <row r="115" spans="25:25" x14ac:dyDescent="0.25">
      <c r="Y115" s="1"/>
    </row>
    <row r="116" spans="25:25" x14ac:dyDescent="0.25">
      <c r="Y116" s="1"/>
    </row>
    <row r="117" spans="25:25" x14ac:dyDescent="0.25">
      <c r="Y117" s="1"/>
    </row>
    <row r="118" spans="25:25" x14ac:dyDescent="0.25">
      <c r="Y118" s="1"/>
    </row>
    <row r="119" spans="25:25" x14ac:dyDescent="0.25">
      <c r="Y119" s="1"/>
    </row>
    <row r="120" spans="25:25" x14ac:dyDescent="0.25">
      <c r="Y120" s="1"/>
    </row>
    <row r="121" spans="25:25" x14ac:dyDescent="0.25">
      <c r="Y121" s="1"/>
    </row>
    <row r="122" spans="25:25" x14ac:dyDescent="0.25">
      <c r="Y122" s="1"/>
    </row>
    <row r="123" spans="25:25" x14ac:dyDescent="0.25">
      <c r="Y123" s="1"/>
    </row>
    <row r="124" spans="25:25" x14ac:dyDescent="0.25">
      <c r="Y124" s="1"/>
    </row>
    <row r="125" spans="25:25" x14ac:dyDescent="0.25">
      <c r="Y125" s="1"/>
    </row>
    <row r="126" spans="25:25" x14ac:dyDescent="0.25">
      <c r="Y126" s="1"/>
    </row>
    <row r="127" spans="25:25" x14ac:dyDescent="0.25">
      <c r="Y127" s="1"/>
    </row>
    <row r="128" spans="25:25" x14ac:dyDescent="0.25">
      <c r="Y128" s="1"/>
    </row>
    <row r="129" spans="25:25" x14ac:dyDescent="0.25">
      <c r="Y129" s="1"/>
    </row>
    <row r="130" spans="25:25" x14ac:dyDescent="0.25">
      <c r="Y130" s="1"/>
    </row>
    <row r="131" spans="25:25" x14ac:dyDescent="0.25">
      <c r="Y131" s="1"/>
    </row>
    <row r="132" spans="25:25" x14ac:dyDescent="0.25">
      <c r="Y132" s="1"/>
    </row>
    <row r="133" spans="25:25" x14ac:dyDescent="0.25">
      <c r="Y133" s="1"/>
    </row>
    <row r="134" spans="25:25" x14ac:dyDescent="0.25">
      <c r="Y134" s="1"/>
    </row>
    <row r="135" spans="25:25" x14ac:dyDescent="0.25">
      <c r="Y135" s="1"/>
    </row>
    <row r="136" spans="25:25" x14ac:dyDescent="0.25">
      <c r="Y136" s="1"/>
    </row>
    <row r="137" spans="25:25" x14ac:dyDescent="0.25">
      <c r="Y137" s="1"/>
    </row>
    <row r="138" spans="25:25" x14ac:dyDescent="0.25">
      <c r="Y138" s="1"/>
    </row>
    <row r="139" spans="25:25" x14ac:dyDescent="0.25">
      <c r="Y139" s="1"/>
    </row>
    <row r="140" spans="25:25" x14ac:dyDescent="0.25">
      <c r="Y140" s="1"/>
    </row>
    <row r="141" spans="25:25" x14ac:dyDescent="0.25">
      <c r="Y141" s="1"/>
    </row>
    <row r="142" spans="25:25" x14ac:dyDescent="0.25">
      <c r="Y142" s="1"/>
    </row>
    <row r="143" spans="25:25" x14ac:dyDescent="0.25">
      <c r="Y143" s="1"/>
    </row>
    <row r="144" spans="25:25" x14ac:dyDescent="0.25">
      <c r="Y144" s="1"/>
    </row>
    <row r="145" spans="25:25" x14ac:dyDescent="0.25">
      <c r="Y145" s="1"/>
    </row>
    <row r="146" spans="25:25" x14ac:dyDescent="0.25">
      <c r="Y146" s="1"/>
    </row>
    <row r="147" spans="25:25" x14ac:dyDescent="0.25">
      <c r="Y147" s="1"/>
    </row>
    <row r="148" spans="25:25" x14ac:dyDescent="0.25">
      <c r="Y148" s="1"/>
    </row>
    <row r="149" spans="25:25" x14ac:dyDescent="0.25">
      <c r="Y149" s="1"/>
    </row>
    <row r="150" spans="25:25" x14ac:dyDescent="0.25">
      <c r="Y150" s="1"/>
    </row>
    <row r="151" spans="25:25" x14ac:dyDescent="0.25">
      <c r="Y151" s="1"/>
    </row>
    <row r="152" spans="25:25" x14ac:dyDescent="0.25">
      <c r="Y152" s="1"/>
    </row>
    <row r="153" spans="25:25" x14ac:dyDescent="0.25">
      <c r="Y153" s="1"/>
    </row>
    <row r="154" spans="25:25" x14ac:dyDescent="0.25">
      <c r="Y154" s="1"/>
    </row>
    <row r="155" spans="25:25" x14ac:dyDescent="0.25">
      <c r="Y155" s="1"/>
    </row>
    <row r="156" spans="25:25" x14ac:dyDescent="0.25">
      <c r="Y156" s="1"/>
    </row>
    <row r="157" spans="25:25" x14ac:dyDescent="0.25">
      <c r="Y157" s="1"/>
    </row>
    <row r="158" spans="25:25" x14ac:dyDescent="0.25">
      <c r="Y158" s="1"/>
    </row>
    <row r="159" spans="25:25" x14ac:dyDescent="0.25">
      <c r="Y159" s="1"/>
    </row>
    <row r="160" spans="25:25" x14ac:dyDescent="0.25">
      <c r="Y160" s="1"/>
    </row>
    <row r="161" spans="25:25" x14ac:dyDescent="0.25">
      <c r="Y161" s="1"/>
    </row>
    <row r="162" spans="25:25" x14ac:dyDescent="0.25">
      <c r="Y162" s="1"/>
    </row>
    <row r="163" spans="25:25" x14ac:dyDescent="0.25">
      <c r="Y163" s="1"/>
    </row>
    <row r="164" spans="25:25" x14ac:dyDescent="0.25">
      <c r="Y164" s="1"/>
    </row>
    <row r="165" spans="25:25" x14ac:dyDescent="0.25">
      <c r="Y165" s="1"/>
    </row>
    <row r="166" spans="25:25" x14ac:dyDescent="0.25">
      <c r="Y166" s="1"/>
    </row>
    <row r="167" spans="25:25" x14ac:dyDescent="0.25">
      <c r="Y167" s="1"/>
    </row>
    <row r="168" spans="25:25" x14ac:dyDescent="0.25">
      <c r="Y168" s="1"/>
    </row>
    <row r="169" spans="25:25" x14ac:dyDescent="0.25">
      <c r="Y169" s="1"/>
    </row>
    <row r="170" spans="25:25" x14ac:dyDescent="0.25">
      <c r="Y170" s="1"/>
    </row>
    <row r="171" spans="25:25" x14ac:dyDescent="0.25">
      <c r="Y171" s="1"/>
    </row>
    <row r="172" spans="25:25" x14ac:dyDescent="0.25">
      <c r="Y172" s="1"/>
    </row>
    <row r="173" spans="25:25" x14ac:dyDescent="0.25">
      <c r="Y173" s="1"/>
    </row>
    <row r="174" spans="25:25" x14ac:dyDescent="0.25">
      <c r="Y174" s="1"/>
    </row>
    <row r="175" spans="25:25" x14ac:dyDescent="0.25">
      <c r="Y175" s="1"/>
    </row>
    <row r="176" spans="25:25" x14ac:dyDescent="0.25">
      <c r="Y176" s="1"/>
    </row>
    <row r="177" spans="25:25" x14ac:dyDescent="0.25">
      <c r="Y177" s="1"/>
    </row>
    <row r="178" spans="25:25" x14ac:dyDescent="0.25">
      <c r="Y178" s="1"/>
    </row>
    <row r="179" spans="25:25" x14ac:dyDescent="0.25">
      <c r="Y179" s="1"/>
    </row>
    <row r="180" spans="25:25" x14ac:dyDescent="0.25">
      <c r="Y180" s="1"/>
    </row>
    <row r="181" spans="25:25" x14ac:dyDescent="0.25">
      <c r="Y181" s="1"/>
    </row>
    <row r="182" spans="25:25" x14ac:dyDescent="0.25">
      <c r="Y182" s="1"/>
    </row>
    <row r="183" spans="25:25" x14ac:dyDescent="0.25">
      <c r="Y183" s="1"/>
    </row>
    <row r="184" spans="25:25" x14ac:dyDescent="0.25">
      <c r="Y184" s="1"/>
    </row>
    <row r="185" spans="25:25" x14ac:dyDescent="0.25">
      <c r="Y185" s="1"/>
    </row>
    <row r="186" spans="25:25" x14ac:dyDescent="0.25">
      <c r="Y186" s="1"/>
    </row>
    <row r="187" spans="25:25" x14ac:dyDescent="0.25">
      <c r="Y187" s="1"/>
    </row>
    <row r="188" spans="25:25" x14ac:dyDescent="0.25">
      <c r="Y188" s="1"/>
    </row>
    <row r="189" spans="25:25" x14ac:dyDescent="0.25">
      <c r="Y189" s="1"/>
    </row>
    <row r="190" spans="25:25" x14ac:dyDescent="0.25">
      <c r="Y190" s="1"/>
    </row>
    <row r="191" spans="25:25" x14ac:dyDescent="0.25">
      <c r="Y191" s="1"/>
    </row>
    <row r="192" spans="25:25" x14ac:dyDescent="0.25">
      <c r="Y192" s="1"/>
    </row>
    <row r="193" spans="25:25" x14ac:dyDescent="0.25">
      <c r="Y193" s="1"/>
    </row>
    <row r="194" spans="25:25" x14ac:dyDescent="0.25">
      <c r="Y194" s="1"/>
    </row>
    <row r="195" spans="25:25" x14ac:dyDescent="0.25">
      <c r="Y195" s="1"/>
    </row>
    <row r="196" spans="25:25" x14ac:dyDescent="0.25">
      <c r="Y196" s="1"/>
    </row>
    <row r="197" spans="25:25" x14ac:dyDescent="0.25">
      <c r="Y197" s="1"/>
    </row>
    <row r="198" spans="25:25" x14ac:dyDescent="0.25">
      <c r="Y198" s="1"/>
    </row>
    <row r="199" spans="25:25" x14ac:dyDescent="0.25">
      <c r="Y199" s="1"/>
    </row>
    <row r="200" spans="25:25" x14ac:dyDescent="0.25">
      <c r="Y200" s="1"/>
    </row>
    <row r="201" spans="25:25" x14ac:dyDescent="0.25">
      <c r="Y201" s="1"/>
    </row>
    <row r="202" spans="25:25" x14ac:dyDescent="0.25">
      <c r="Y202" s="1"/>
    </row>
    <row r="203" spans="25:25" x14ac:dyDescent="0.25">
      <c r="Y203" s="1"/>
    </row>
    <row r="204" spans="25:25" x14ac:dyDescent="0.25">
      <c r="Y204" s="1"/>
    </row>
    <row r="205" spans="25:25" x14ac:dyDescent="0.25">
      <c r="Y205" s="1"/>
    </row>
    <row r="206" spans="25:25" x14ac:dyDescent="0.25">
      <c r="Y206" s="1"/>
    </row>
    <row r="207" spans="25:25" x14ac:dyDescent="0.25">
      <c r="Y207" s="1"/>
    </row>
    <row r="208" spans="25:25" x14ac:dyDescent="0.25">
      <c r="Y208" s="1"/>
    </row>
    <row r="209" spans="25:25" x14ac:dyDescent="0.25">
      <c r="Y209" s="1"/>
    </row>
    <row r="210" spans="25:25" x14ac:dyDescent="0.25">
      <c r="Y210" s="1"/>
    </row>
    <row r="211" spans="25:25" x14ac:dyDescent="0.25">
      <c r="Y211" s="1"/>
    </row>
    <row r="212" spans="25:25" x14ac:dyDescent="0.25">
      <c r="Y212" s="1"/>
    </row>
    <row r="213" spans="25:25" x14ac:dyDescent="0.25">
      <c r="Y213" s="1"/>
    </row>
    <row r="214" spans="25:25" x14ac:dyDescent="0.25">
      <c r="Y214" s="1"/>
    </row>
    <row r="215" spans="25:25" x14ac:dyDescent="0.25">
      <c r="Y215" s="1"/>
    </row>
    <row r="216" spans="25:25" x14ac:dyDescent="0.25">
      <c r="Y216" s="1"/>
    </row>
    <row r="217" spans="25:25" x14ac:dyDescent="0.25">
      <c r="Y217" s="1"/>
    </row>
    <row r="218" spans="25:25" x14ac:dyDescent="0.25">
      <c r="Y218" s="1"/>
    </row>
    <row r="219" spans="25:25" x14ac:dyDescent="0.25">
      <c r="Y219" s="1"/>
    </row>
    <row r="220" spans="25:25" x14ac:dyDescent="0.25">
      <c r="Y220" s="1"/>
    </row>
    <row r="221" spans="25:25" x14ac:dyDescent="0.25">
      <c r="Y221" s="1"/>
    </row>
    <row r="222" spans="25:25" x14ac:dyDescent="0.25">
      <c r="Y222" s="1"/>
    </row>
    <row r="223" spans="25:25" x14ac:dyDescent="0.25">
      <c r="Y223" s="1"/>
    </row>
    <row r="224" spans="25:25" x14ac:dyDescent="0.25">
      <c r="Y224" s="1"/>
    </row>
    <row r="225" spans="25:25" x14ac:dyDescent="0.25">
      <c r="Y225" s="1"/>
    </row>
    <row r="226" spans="25:25" x14ac:dyDescent="0.25">
      <c r="Y226" s="1"/>
    </row>
    <row r="227" spans="25:25" x14ac:dyDescent="0.25">
      <c r="Y227" s="1"/>
    </row>
    <row r="228" spans="25:25" x14ac:dyDescent="0.25">
      <c r="Y228" s="1"/>
    </row>
    <row r="229" spans="25:25" x14ac:dyDescent="0.25">
      <c r="Y229" s="1"/>
    </row>
    <row r="230" spans="25:25" x14ac:dyDescent="0.25">
      <c r="Y230" s="1"/>
    </row>
    <row r="231" spans="25:25" x14ac:dyDescent="0.25">
      <c r="Y231" s="1"/>
    </row>
    <row r="232" spans="25:25" x14ac:dyDescent="0.25">
      <c r="Y232" s="1"/>
    </row>
    <row r="233" spans="25:25" x14ac:dyDescent="0.25">
      <c r="Y233" s="1"/>
    </row>
    <row r="234" spans="25:25" x14ac:dyDescent="0.25">
      <c r="Y234" s="1"/>
    </row>
    <row r="235" spans="25:25" x14ac:dyDescent="0.25">
      <c r="Y235" s="1"/>
    </row>
    <row r="236" spans="25:25" x14ac:dyDescent="0.25">
      <c r="Y236" s="1"/>
    </row>
    <row r="237" spans="25:25" x14ac:dyDescent="0.25">
      <c r="Y237" s="1"/>
    </row>
    <row r="238" spans="25:25" x14ac:dyDescent="0.25">
      <c r="Y238" s="1"/>
    </row>
    <row r="239" spans="25:25" x14ac:dyDescent="0.25">
      <c r="Y239" s="1"/>
    </row>
    <row r="240" spans="25:25" x14ac:dyDescent="0.25">
      <c r="Y240" s="1"/>
    </row>
    <row r="241" spans="25:25" x14ac:dyDescent="0.25">
      <c r="Y241" s="1"/>
    </row>
    <row r="242" spans="25:25" x14ac:dyDescent="0.25">
      <c r="Y242" s="1"/>
    </row>
    <row r="243" spans="25:25" x14ac:dyDescent="0.25">
      <c r="Y243" s="1"/>
    </row>
    <row r="244" spans="25:25" x14ac:dyDescent="0.25">
      <c r="Y244" s="1"/>
    </row>
    <row r="245" spans="25:25" x14ac:dyDescent="0.25">
      <c r="Y245" s="1"/>
    </row>
    <row r="246" spans="25:25" x14ac:dyDescent="0.25">
      <c r="Y246" s="1"/>
    </row>
    <row r="247" spans="25:25" x14ac:dyDescent="0.25">
      <c r="Y247" s="1"/>
    </row>
    <row r="248" spans="25:25" x14ac:dyDescent="0.25">
      <c r="Y248" s="1"/>
    </row>
    <row r="249" spans="25:25" x14ac:dyDescent="0.25">
      <c r="Y249" s="1"/>
    </row>
    <row r="250" spans="25:25" x14ac:dyDescent="0.25">
      <c r="Y250" s="1"/>
    </row>
    <row r="251" spans="25:25" x14ac:dyDescent="0.25">
      <c r="Y251" s="1"/>
    </row>
    <row r="252" spans="25:25" x14ac:dyDescent="0.25">
      <c r="Y252" s="1"/>
    </row>
    <row r="253" spans="25:25" x14ac:dyDescent="0.25">
      <c r="Y253" s="1"/>
    </row>
    <row r="254" spans="25:25" x14ac:dyDescent="0.25">
      <c r="Y254" s="1"/>
    </row>
    <row r="255" spans="25:25" x14ac:dyDescent="0.25">
      <c r="Y255" s="1"/>
    </row>
    <row r="256" spans="25:25" x14ac:dyDescent="0.25">
      <c r="Y256" s="1"/>
    </row>
    <row r="257" spans="25:25" x14ac:dyDescent="0.25">
      <c r="Y257" s="1"/>
    </row>
    <row r="258" spans="25:25" x14ac:dyDescent="0.25">
      <c r="Y258" s="1"/>
    </row>
    <row r="259" spans="25:25" x14ac:dyDescent="0.25">
      <c r="Y259" s="1"/>
    </row>
    <row r="260" spans="25:25" x14ac:dyDescent="0.25">
      <c r="Y260" s="1"/>
    </row>
    <row r="261" spans="25:25" x14ac:dyDescent="0.25">
      <c r="Y261" s="1"/>
    </row>
    <row r="262" spans="25:25" x14ac:dyDescent="0.25">
      <c r="Y262" s="1"/>
    </row>
    <row r="263" spans="25:25" x14ac:dyDescent="0.25">
      <c r="Y263" s="1"/>
    </row>
    <row r="264" spans="25:25" x14ac:dyDescent="0.25">
      <c r="Y264" s="1"/>
    </row>
    <row r="265" spans="25:25" x14ac:dyDescent="0.25">
      <c r="Y265" s="1"/>
    </row>
    <row r="266" spans="25:25" x14ac:dyDescent="0.25">
      <c r="Y266" s="1"/>
    </row>
    <row r="267" spans="25:25" x14ac:dyDescent="0.25">
      <c r="Y267" s="1"/>
    </row>
    <row r="268" spans="25:25" x14ac:dyDescent="0.25">
      <c r="Y268" s="1"/>
    </row>
    <row r="269" spans="25:25" x14ac:dyDescent="0.25">
      <c r="Y269" s="1"/>
    </row>
    <row r="270" spans="25:25" x14ac:dyDescent="0.25">
      <c r="Y270" s="1"/>
    </row>
    <row r="271" spans="25:25" x14ac:dyDescent="0.25">
      <c r="Y271" s="1"/>
    </row>
    <row r="272" spans="25:25" x14ac:dyDescent="0.25">
      <c r="Y272" s="1"/>
    </row>
    <row r="273" spans="25:25" x14ac:dyDescent="0.25">
      <c r="Y273" s="1"/>
    </row>
    <row r="274" spans="25:25" x14ac:dyDescent="0.25">
      <c r="Y274" s="1"/>
    </row>
    <row r="275" spans="25:25" x14ac:dyDescent="0.25">
      <c r="Y275" s="1"/>
    </row>
    <row r="276" spans="25:25" x14ac:dyDescent="0.25">
      <c r="Y276" s="1"/>
    </row>
    <row r="277" spans="25:25" x14ac:dyDescent="0.25">
      <c r="Y277" s="1"/>
    </row>
    <row r="278" spans="25:25" x14ac:dyDescent="0.25">
      <c r="Y278" s="1"/>
    </row>
    <row r="279" spans="25:25" x14ac:dyDescent="0.25">
      <c r="Y279" s="1"/>
    </row>
    <row r="280" spans="25:25" x14ac:dyDescent="0.25">
      <c r="Y280" s="1"/>
    </row>
    <row r="281" spans="25:25" x14ac:dyDescent="0.25">
      <c r="Y281" s="1"/>
    </row>
    <row r="282" spans="25:25" x14ac:dyDescent="0.25">
      <c r="Y282" s="1"/>
    </row>
    <row r="283" spans="25:25" x14ac:dyDescent="0.25">
      <c r="Y283" s="1"/>
    </row>
    <row r="284" spans="25:25" x14ac:dyDescent="0.25">
      <c r="Y284" s="1"/>
    </row>
    <row r="285" spans="25:25" x14ac:dyDescent="0.25">
      <c r="Y285" s="1"/>
    </row>
    <row r="286" spans="25:25" x14ac:dyDescent="0.25">
      <c r="Y286" s="1"/>
    </row>
    <row r="287" spans="25:25" x14ac:dyDescent="0.25">
      <c r="Y287" s="1"/>
    </row>
    <row r="288" spans="25:25" x14ac:dyDescent="0.25">
      <c r="Y288" s="1"/>
    </row>
    <row r="289" spans="25:25" x14ac:dyDescent="0.25">
      <c r="Y289" s="1"/>
    </row>
    <row r="290" spans="25:25" x14ac:dyDescent="0.25">
      <c r="Y290" s="1"/>
    </row>
    <row r="291" spans="25:25" x14ac:dyDescent="0.25">
      <c r="Y291" s="1"/>
    </row>
  </sheetData>
  <conditionalFormatting sqref="B1">
    <cfRule type="duplicateValues" dxfId="31" priority="3"/>
  </conditionalFormatting>
  <conditionalFormatting sqref="B1:B1048576">
    <cfRule type="duplicateValues" dxfId="30" priority="2"/>
  </conditionalFormatting>
  <conditionalFormatting sqref="P2:P27">
    <cfRule type="duplicateValues" dxfId="2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D49C-FB54-4EA7-AE6C-A2378054FD68}">
  <dimension ref="A1:AN291"/>
  <sheetViews>
    <sheetView workbookViewId="0">
      <pane xSplit="3" ySplit="1" topLeftCell="M2" activePane="bottomRight" state="frozen"/>
      <selection pane="topRight" activeCell="C1" sqref="C1"/>
      <selection pane="bottomLeft" activeCell="A2" sqref="A2"/>
      <selection pane="bottomRight" activeCell="P2" sqref="P2:P25"/>
    </sheetView>
  </sheetViews>
  <sheetFormatPr defaultRowHeight="15" x14ac:dyDescent="0.25"/>
  <cols>
    <col min="1" max="1" width="11" bestFit="1" customWidth="1"/>
    <col min="3" max="3" width="46.42578125" bestFit="1" customWidth="1"/>
    <col min="11" max="11" width="9" customWidth="1"/>
    <col min="17" max="17" width="19.140625" customWidth="1"/>
    <col min="23" max="23" width="14" customWidth="1"/>
  </cols>
  <sheetData>
    <row r="1" spans="1:40" x14ac:dyDescent="0.25">
      <c r="A1" t="s">
        <v>1253</v>
      </c>
      <c r="B1" t="s">
        <v>1050</v>
      </c>
      <c r="C1" t="s">
        <v>1074</v>
      </c>
      <c r="D1" t="s">
        <v>0</v>
      </c>
      <c r="E1" t="s">
        <v>1</v>
      </c>
      <c r="F1" t="s">
        <v>403</v>
      </c>
      <c r="G1" t="s">
        <v>2</v>
      </c>
      <c r="H1" t="s">
        <v>3</v>
      </c>
      <c r="I1" t="s">
        <v>4</v>
      </c>
      <c r="J1" t="s">
        <v>156</v>
      </c>
      <c r="K1" t="s">
        <v>7</v>
      </c>
      <c r="L1" t="s">
        <v>5</v>
      </c>
      <c r="M1" t="s">
        <v>1180</v>
      </c>
      <c r="N1" t="s">
        <v>1585</v>
      </c>
      <c r="O1" t="s">
        <v>169</v>
      </c>
      <c r="P1" t="s">
        <v>1587</v>
      </c>
      <c r="Q1" t="s">
        <v>172</v>
      </c>
      <c r="R1" t="s">
        <v>168</v>
      </c>
      <c r="S1" t="s">
        <v>170</v>
      </c>
      <c r="T1" t="s">
        <v>1253</v>
      </c>
      <c r="U1" t="s">
        <v>1586</v>
      </c>
      <c r="V1" t="s">
        <v>1585</v>
      </c>
      <c r="W1" t="s">
        <v>1050</v>
      </c>
      <c r="X1" t="s">
        <v>67</v>
      </c>
      <c r="Y1" t="s">
        <v>76</v>
      </c>
      <c r="Z1" t="s">
        <v>173</v>
      </c>
      <c r="AA1" t="s">
        <v>1</v>
      </c>
      <c r="AB1" t="s">
        <v>174</v>
      </c>
      <c r="AC1" t="s">
        <v>2</v>
      </c>
      <c r="AD1" t="s">
        <v>175</v>
      </c>
      <c r="AE1" t="s">
        <v>3</v>
      </c>
      <c r="AF1" t="s">
        <v>155</v>
      </c>
      <c r="AG1" t="s">
        <v>4</v>
      </c>
      <c r="AH1" t="s">
        <v>5</v>
      </c>
      <c r="AI1" t="s">
        <v>1180</v>
      </c>
      <c r="AJ1" t="s">
        <v>1073</v>
      </c>
      <c r="AK1" t="s">
        <v>1072</v>
      </c>
      <c r="AL1" t="s">
        <v>156</v>
      </c>
      <c r="AM1" t="s">
        <v>6</v>
      </c>
      <c r="AN1" t="s">
        <v>171</v>
      </c>
    </row>
    <row r="2" spans="1:40" x14ac:dyDescent="0.25">
      <c r="A2">
        <v>1879303547</v>
      </c>
      <c r="B2">
        <v>1</v>
      </c>
      <c r="C2" t="s">
        <v>249</v>
      </c>
      <c r="D2" t="s">
        <v>70</v>
      </c>
      <c r="E2">
        <v>2000</v>
      </c>
      <c r="H2">
        <v>1200</v>
      </c>
      <c r="I2" t="s">
        <v>87</v>
      </c>
      <c r="J2" t="s">
        <v>11</v>
      </c>
      <c r="K2" t="s">
        <v>319</v>
      </c>
      <c r="L2">
        <v>0</v>
      </c>
      <c r="M2">
        <v>20</v>
      </c>
      <c r="P2" t="str">
        <f>CONCATENATE(S2,U2,V2,AN2," -- ",C2)</f>
        <v xml:space="preserve"> [1] = {["ID"] = 1879303547; }; -- Deeds of the North Downs</v>
      </c>
      <c r="Q2" s="1" t="str">
        <f>CONCATENATE(S2,T2,W2,Y2,AA2,AC2,AE2,AG2,AH2,AI2,AJ2,AK2,AL2,AM2,AN2)</f>
        <v xml:space="preserve"> [1] = {["ID"] = 1879303547; ["SAVE_INDEX"] =  1; ["TYPE"] = 7; ["VXP"] = 2000; ["LP"] =  0; ["REP"] = 1200; ["FACTION"] = 9; ["TIER"] = 0; ["MIN_LVL"] = "20"; ["NAME"] = { ["EN"] = "Deeds of the North Downs"; }; ["LORE"] = { ["EN"] = "There is much to do while travelling through the lands of the North Downs."; }; ["SUMMARY"] = { ["EN"] = "Complete 2 meta deeds and 1 quest deed"; }; };</v>
      </c>
      <c r="R2">
        <f>ROW()-1</f>
        <v>1</v>
      </c>
      <c r="S2" t="str">
        <f t="shared" ref="S2" si="0">CONCATENATE(REPT(" ",2-LEN(R2)),"[",R2,"] = {")</f>
        <v xml:space="preserve"> [1] = {</v>
      </c>
      <c r="T2" t="str">
        <f>IF(LEN(A2)&gt;0,CONCATENATE("[""ID""] = ",A2,"; "),"                     ")</f>
        <v xml:space="preserve">["ID"] = 1879303547; </v>
      </c>
      <c r="U2" t="str">
        <f>IF(LEN(A2)&gt;0,CONCATENATE("[""ID""] = ",A2,"; "),"")</f>
        <v xml:space="preserve">["ID"] = 1879303547; </v>
      </c>
      <c r="V2" t="str">
        <f>IF(LEN(N2)&gt;0,CONCATENATE("[""CAT_ID""] = ",N2,"; "),"")</f>
        <v/>
      </c>
      <c r="W2" s="1" t="str">
        <f>IF(LEN(B2)&gt;0,CONCATENATE("[""SAVE_INDEX""] = ",REPT(" ",2-LEN(B2)),B2,"; "),"")</f>
        <v xml:space="preserve">["SAVE_INDEX"] =  1; </v>
      </c>
      <c r="X2">
        <f>VLOOKUP(D2,Type!A$2:B$14,2,FALSE)</f>
        <v>7</v>
      </c>
      <c r="Y2" t="str">
        <f t="shared" ref="Y2" si="1">CONCATENATE("[""TYPE""] = ",X2,"; ")</f>
        <v xml:space="preserve">["TYPE"] = 7; </v>
      </c>
      <c r="Z2" t="str">
        <f t="shared" ref="Z2" si="2">TEXT(E2,0)</f>
        <v>2000</v>
      </c>
      <c r="AA2" t="str">
        <f>CONCATENATE("[""VXP""] = ",REPT(" ",4-LEN(Z2)),TEXT(Z2,"0"),"; ")</f>
        <v xml:space="preserve">["VXP"] = 2000; </v>
      </c>
      <c r="AB2" t="str">
        <f t="shared" ref="AB2" si="3">TEXT(G2,0)</f>
        <v>0</v>
      </c>
      <c r="AC2" t="str">
        <f>CONCATENATE("[""LP""] = ",REPT(" ",2-LEN(AB2)),TEXT(AB2,"0"),"; ")</f>
        <v xml:space="preserve">["LP"] =  0; </v>
      </c>
      <c r="AD2" t="str">
        <f t="shared" ref="AD2" si="4">TEXT(H2,0)</f>
        <v>1200</v>
      </c>
      <c r="AE2" t="str">
        <f>CONCATENATE("[""REP""] = ",REPT(" ",4-LEN(AD2)),TEXT(AD2,"0"),"; ")</f>
        <v xml:space="preserve">["REP"] = 1200; </v>
      </c>
      <c r="AF2">
        <f>VLOOKUP(I2,Faction!A$2:B$84,2,FALSE)</f>
        <v>9</v>
      </c>
      <c r="AG2" t="str">
        <f t="shared" ref="AG2" si="5">CONCATENATE("[""FACTION""] = ",TEXT(AF2,"0"),"; ")</f>
        <v xml:space="preserve">["FACTION"] = 9; </v>
      </c>
      <c r="AH2" t="str">
        <f t="shared" ref="AH2" si="6">CONCATENATE("[""TIER""] = ",TEXT(L2,"0"),"; ")</f>
        <v xml:space="preserve">["TIER"] = 0; </v>
      </c>
      <c r="AI2" t="str">
        <f>IF(LEN(M2)&gt;0,CONCATENATE("[""MIN_LVL""] = ",REPT(" ",2-LEN(M2)),"""",M2,"""; "),"                    ")</f>
        <v xml:space="preserve">["MIN_LVL"] = "20"; </v>
      </c>
      <c r="AJ2" t="str">
        <f>CONCATENATE("[""NAME""] = { [""EN""] = """,C2,"""; }; ")</f>
        <v xml:space="preserve">["NAME"] = { ["EN"] = "Deeds of the North Downs"; }; </v>
      </c>
      <c r="AK2" t="str">
        <f>CONCATENATE("[""LORE""] = { [""EN""] = """,K2,"""; }; ")</f>
        <v xml:space="preserve">["LORE"] = { ["EN"] = "There is much to do while travelling through the lands of the North Downs."; }; </v>
      </c>
      <c r="AL2" t="str">
        <f>CONCATENATE("[""SUMMARY""] = { [""EN""] = """,J2,"""; }; ")</f>
        <v xml:space="preserve">["SUMMARY"] = { ["EN"] = "Complete 2 meta deeds and 1 quest deed"; }; </v>
      </c>
      <c r="AM2" t="str">
        <f>IF(LEN(F2)&gt;0,CONCATENATE("[""TITLE""] = { [""EN""] = """,F2,"""; }; "),"")</f>
        <v/>
      </c>
      <c r="AN2" t="str">
        <f>CONCATENATE("};")</f>
        <v>};</v>
      </c>
    </row>
    <row r="3" spans="1:40" x14ac:dyDescent="0.25">
      <c r="A3">
        <v>1879303336</v>
      </c>
      <c r="B3">
        <v>2</v>
      </c>
      <c r="C3" t="s">
        <v>250</v>
      </c>
      <c r="D3" t="s">
        <v>17</v>
      </c>
      <c r="E3">
        <v>2000</v>
      </c>
      <c r="H3">
        <v>900</v>
      </c>
      <c r="I3" t="s">
        <v>87</v>
      </c>
      <c r="J3" t="s">
        <v>13</v>
      </c>
      <c r="K3" t="s">
        <v>320</v>
      </c>
      <c r="L3">
        <v>1</v>
      </c>
      <c r="M3">
        <v>20</v>
      </c>
      <c r="P3" t="str">
        <f t="shared" ref="P3:P25" si="7">CONCATENATE(S3,U3,V3,AN3," -- ",C3)</f>
        <v xml:space="preserve"> [2] = {["ID"] = 1879303336; }; -- Explorer of the North Downs</v>
      </c>
      <c r="Q3" s="1" t="str">
        <f t="shared" ref="Q3:Q25" si="8">CONCATENATE(S3,T3,W3,Y3,AA3,AC3,AE3,AG3,AH3,AI3,AJ3,AK3,AL3,AM3,AN3)</f>
        <v xml:space="preserve"> [2] = {["ID"] = 1879303336; ["SAVE_INDEX"] =  2; ["TYPE"] = 3; ["VXP"] = 2000; ["LP"] =  0; ["REP"] =  900; ["FACTION"] = 9; ["TIER"] = 1; ["MIN_LVL"] = "20"; ["NAME"] = { ["EN"] = "Explorer of the North Downs"; }; ["LORE"] = { ["EN"] = "Explore the Fields of Fornost, the villages of the Earth-kin, and the many ruins that lie forgotten in lands of the North Downs."; }; ["SUMMARY"] = { ["EN"] = "Complete 4 explorer deeds"; }; };</v>
      </c>
      <c r="R3">
        <f t="shared" ref="R3:R25" si="9">ROW()-1</f>
        <v>2</v>
      </c>
      <c r="S3" t="str">
        <f t="shared" ref="S3:S25" si="10">CONCATENATE(REPT(" ",2-LEN(R3)),"[",R3,"] = {")</f>
        <v xml:space="preserve"> [2] = {</v>
      </c>
      <c r="T3" t="str">
        <f t="shared" ref="T3:T25" si="11">IF(LEN(A3)&gt;0,CONCATENATE("[""ID""] = ",A3,"; "),"                     ")</f>
        <v xml:space="preserve">["ID"] = 1879303336; </v>
      </c>
      <c r="U3" t="str">
        <f t="shared" ref="U3:U25" si="12">IF(LEN(A3)&gt;0,CONCATENATE("[""ID""] = ",A3,"; "),"")</f>
        <v xml:space="preserve">["ID"] = 1879303336; </v>
      </c>
      <c r="V3" t="str">
        <f t="shared" ref="V3:V25" si="13">IF(LEN(N3)&gt;0,CONCATENATE("[""CAT_ID""] = ",N3,"; "),"")</f>
        <v/>
      </c>
      <c r="W3" s="1" t="str">
        <f t="shared" ref="W3:W25" si="14">IF(LEN(B3)&gt;0,CONCATENATE("[""SAVE_INDEX""] = ",REPT(" ",2-LEN(B3)),B3,"; "),"")</f>
        <v xml:space="preserve">["SAVE_INDEX"] =  2; </v>
      </c>
      <c r="X3">
        <f>VLOOKUP(D3,Type!A$2:B$14,2,FALSE)</f>
        <v>3</v>
      </c>
      <c r="Y3" t="str">
        <f t="shared" ref="Y3:Y25" si="15">CONCATENATE("[""TYPE""] = ",X3,"; ")</f>
        <v xml:space="preserve">["TYPE"] = 3; </v>
      </c>
      <c r="Z3" t="str">
        <f t="shared" ref="Z3:Z25" si="16">TEXT(E3,0)</f>
        <v>2000</v>
      </c>
      <c r="AA3" t="str">
        <f t="shared" ref="AA3:AA25" si="17">CONCATENATE("[""VXP""] = ",REPT(" ",4-LEN(Z3)),TEXT(Z3,"0"),"; ")</f>
        <v xml:space="preserve">["VXP"] = 2000; </v>
      </c>
      <c r="AB3" t="str">
        <f t="shared" ref="AB3:AB25" si="18">TEXT(G3,0)</f>
        <v>0</v>
      </c>
      <c r="AC3" t="str">
        <f t="shared" ref="AC3:AC25" si="19">CONCATENATE("[""LP""] = ",REPT(" ",2-LEN(AB3)),TEXT(AB3,"0"),"; ")</f>
        <v xml:space="preserve">["LP"] =  0; </v>
      </c>
      <c r="AD3" t="str">
        <f t="shared" ref="AD3:AD25" si="20">TEXT(H3,0)</f>
        <v>900</v>
      </c>
      <c r="AE3" t="str">
        <f t="shared" ref="AE3:AE25" si="21">CONCATENATE("[""REP""] = ",REPT(" ",4-LEN(AD3)),TEXT(AD3,"0"),"; ")</f>
        <v xml:space="preserve">["REP"] =  900; </v>
      </c>
      <c r="AF3">
        <f>VLOOKUP(I3,Faction!A$2:B$84,2,FALSE)</f>
        <v>9</v>
      </c>
      <c r="AG3" t="str">
        <f t="shared" ref="AG3:AG25" si="22">CONCATENATE("[""FACTION""] = ",TEXT(AF3,"0"),"; ")</f>
        <v xml:space="preserve">["FACTION"] = 9; </v>
      </c>
      <c r="AH3" t="str">
        <f t="shared" ref="AH3:AH25" si="23">CONCATENATE("[""TIER""] = ",TEXT(L3,"0"),"; ")</f>
        <v xml:space="preserve">["TIER"] = 1; </v>
      </c>
      <c r="AI3" t="str">
        <f t="shared" ref="AI3:AI25" si="24">IF(LEN(M3)&gt;0,CONCATENATE("[""MIN_LVL""] = ",REPT(" ",2-LEN(M3)),"""",M3,"""; "),"                    ")</f>
        <v xml:space="preserve">["MIN_LVL"] = "20"; </v>
      </c>
      <c r="AJ3" t="str">
        <f t="shared" ref="AJ3:AJ25" si="25">CONCATENATE("[""NAME""] = { [""EN""] = """,C3,"""; }; ")</f>
        <v xml:space="preserve">["NAME"] = { ["EN"] = "Explorer of the North Downs"; }; </v>
      </c>
      <c r="AK3" t="str">
        <f t="shared" ref="AK3:AK25" si="26">CONCATENATE("[""LORE""] = { [""EN""] = """,K3,"""; }; ")</f>
        <v xml:space="preserve">["LORE"] = { ["EN"] = "Explore the Fields of Fornost, the villages of the Earth-kin, and the many ruins that lie forgotten in lands of the North Downs."; }; </v>
      </c>
      <c r="AL3" t="str">
        <f t="shared" ref="AL3:AL25" si="27">CONCATENATE("[""SUMMARY""] = { [""EN""] = """,J3,"""; }; ")</f>
        <v xml:space="preserve">["SUMMARY"] = { ["EN"] = "Complete 4 explorer deeds"; }; </v>
      </c>
      <c r="AM3" t="str">
        <f t="shared" ref="AM3:AM25" si="28">IF(LEN(F3)&gt;0,CONCATENATE("[""TITLE""] = { [""EN""] = """,F3,"""; }; "),"")</f>
        <v/>
      </c>
      <c r="AN3" t="str">
        <f t="shared" ref="AN3:AN25" si="29">CONCATENATE("};")</f>
        <v>};</v>
      </c>
    </row>
    <row r="4" spans="1:40" x14ac:dyDescent="0.25">
      <c r="A4">
        <v>1879071660</v>
      </c>
      <c r="B4">
        <v>5</v>
      </c>
      <c r="C4" t="s">
        <v>257</v>
      </c>
      <c r="D4" t="s">
        <v>17</v>
      </c>
      <c r="E4">
        <v>2000</v>
      </c>
      <c r="G4">
        <v>5</v>
      </c>
      <c r="H4">
        <v>500</v>
      </c>
      <c r="I4" t="s">
        <v>87</v>
      </c>
      <c r="J4" t="s">
        <v>258</v>
      </c>
      <c r="K4" t="s">
        <v>324</v>
      </c>
      <c r="L4">
        <v>2</v>
      </c>
      <c r="M4">
        <v>20</v>
      </c>
      <c r="P4" t="str">
        <f t="shared" si="7"/>
        <v xml:space="preserve"> [3] = {["ID"] = 1879071660; }; -- The Villages of the Earth-kin</v>
      </c>
      <c r="Q4" s="1" t="str">
        <f>CONCATENATE(S4,T4,W4,Y4,AA4,AC4,AE4,AG4,AH4,AI4,AJ4,AK4,AL4,AM4,AN4)</f>
        <v xml:space="preserve"> [3] = {["ID"] = 1879071660; ["SAVE_INDEX"] =  5; ["TYPE"] = 3; ["VXP"] = 2000; ["LP"] =  5; ["REP"] =  500; ["FACTION"] = 9; ["TIER"] = 2; ["MIN_LVL"] = "20"; ["NAME"] = { ["EN"] = "The Villages of the Earth-kin"; }; ["LORE"] = { ["EN"] = "An odd people calling themselves the Earth-kin have been discovered in the eastern North Downs. Seek out their villages and learn more of them, and whether they be friend or foe."; }; ["SUMMARY"] = { ["EN"] = "Find the 4 Earth-kin villages"; }; };</v>
      </c>
      <c r="R4">
        <f t="shared" si="9"/>
        <v>3</v>
      </c>
      <c r="S4" t="str">
        <f>CONCATENATE(REPT(" ",2-LEN(R4)),"[",R4,"] = {")</f>
        <v xml:space="preserve"> [3] = {</v>
      </c>
      <c r="T4" t="str">
        <f>IF(LEN(A4)&gt;0,CONCATENATE("[""ID""] = ",A4,"; "),"                     ")</f>
        <v xml:space="preserve">["ID"] = 1879071660; </v>
      </c>
      <c r="U4" t="str">
        <f t="shared" si="12"/>
        <v xml:space="preserve">["ID"] = 1879071660; </v>
      </c>
      <c r="V4" t="str">
        <f t="shared" si="13"/>
        <v/>
      </c>
      <c r="W4" s="1" t="str">
        <f>IF(LEN(B4)&gt;0,CONCATENATE("[""SAVE_INDEX""] = ",REPT(" ",2-LEN(B4)),B4,"; "),"")</f>
        <v xml:space="preserve">["SAVE_INDEX"] =  5; </v>
      </c>
      <c r="X4">
        <f>VLOOKUP(D4,Type!A$2:B$14,2,FALSE)</f>
        <v>3</v>
      </c>
      <c r="Y4" t="str">
        <f>CONCATENATE("[""TYPE""] = ",X4,"; ")</f>
        <v xml:space="preserve">["TYPE"] = 3; </v>
      </c>
      <c r="Z4" t="str">
        <f>TEXT(E4,0)</f>
        <v>2000</v>
      </c>
      <c r="AA4" t="str">
        <f>CONCATENATE("[""VXP""] = ",REPT(" ",4-LEN(Z4)),TEXT(Z4,"0"),"; ")</f>
        <v xml:space="preserve">["VXP"] = 2000; </v>
      </c>
      <c r="AB4" t="str">
        <f>TEXT(G4,0)</f>
        <v>5</v>
      </c>
      <c r="AC4" t="str">
        <f>CONCATENATE("[""LP""] = ",REPT(" ",2-LEN(AB4)),TEXT(AB4,"0"),"; ")</f>
        <v xml:space="preserve">["LP"] =  5; </v>
      </c>
      <c r="AD4" t="str">
        <f>TEXT(H4,0)</f>
        <v>500</v>
      </c>
      <c r="AE4" t="str">
        <f>CONCATENATE("[""REP""] = ",REPT(" ",4-LEN(AD4)),TEXT(AD4,"0"),"; ")</f>
        <v xml:space="preserve">["REP"] =  500; </v>
      </c>
      <c r="AF4">
        <f>VLOOKUP(I4,Faction!A$2:B$84,2,FALSE)</f>
        <v>9</v>
      </c>
      <c r="AG4" t="str">
        <f>CONCATENATE("[""FACTION""] = ",TEXT(AF4,"0"),"; ")</f>
        <v xml:space="preserve">["FACTION"] = 9; </v>
      </c>
      <c r="AH4" t="str">
        <f>CONCATENATE("[""TIER""] = ",TEXT(L4,"0"),"; ")</f>
        <v xml:space="preserve">["TIER"] = 2; </v>
      </c>
      <c r="AI4" t="str">
        <f>IF(LEN(M4)&gt;0,CONCATENATE("[""MIN_LVL""] = ",REPT(" ",2-LEN(M4)),"""",M4,"""; "),"                    ")</f>
        <v xml:space="preserve">["MIN_LVL"] = "20"; </v>
      </c>
      <c r="AJ4" t="str">
        <f>CONCATENATE("[""NAME""] = { [""EN""] = """,C4,"""; }; ")</f>
        <v xml:space="preserve">["NAME"] = { ["EN"] = "The Villages of the Earth-kin"; }; </v>
      </c>
      <c r="AK4" t="str">
        <f>CONCATENATE("[""LORE""] = { [""EN""] = """,K4,"""; }; ")</f>
        <v xml:space="preserve">["LORE"] = { ["EN"] = "An odd people calling themselves the Earth-kin have been discovered in the eastern North Downs. Seek out their villages and learn more of them, and whether they be friend or foe."; }; </v>
      </c>
      <c r="AL4" t="str">
        <f>CONCATENATE("[""SUMMARY""] = { [""EN""] = """,J4,"""; }; ")</f>
        <v xml:space="preserve">["SUMMARY"] = { ["EN"] = "Find the 4 Earth-kin villages"; }; </v>
      </c>
      <c r="AM4" t="str">
        <f>IF(LEN(F4)&gt;0,CONCATENATE("[""TITLE""] = { [""EN""] = """,F4,"""; }; "),"")</f>
        <v/>
      </c>
      <c r="AN4" t="str">
        <f t="shared" si="29"/>
        <v>};</v>
      </c>
    </row>
    <row r="5" spans="1:40" x14ac:dyDescent="0.25">
      <c r="A5">
        <v>1879071661</v>
      </c>
      <c r="B5">
        <v>4</v>
      </c>
      <c r="C5" t="s">
        <v>255</v>
      </c>
      <c r="D5" t="s">
        <v>17</v>
      </c>
      <c r="E5">
        <v>2000</v>
      </c>
      <c r="G5">
        <v>5</v>
      </c>
      <c r="H5">
        <v>500</v>
      </c>
      <c r="I5" t="s">
        <v>87</v>
      </c>
      <c r="J5" t="s">
        <v>256</v>
      </c>
      <c r="K5" t="s">
        <v>323</v>
      </c>
      <c r="L5">
        <v>2</v>
      </c>
      <c r="M5">
        <v>20</v>
      </c>
      <c r="P5" t="str">
        <f t="shared" si="7"/>
        <v xml:space="preserve"> [4] = {["ID"] = 1879071661; }; -- The Eastern Ruins</v>
      </c>
      <c r="Q5" s="1" t="str">
        <f t="shared" si="8"/>
        <v xml:space="preserve"> [4] = {["ID"] = 1879071661; ["SAVE_INDEX"] =  4; ["TYPE"] = 3; ["VXP"] = 2000; ["LP"] =  5; ["REP"] =  500; ["FACTION"] = 9; ["TIER"] = 2; ["MIN_LVL"] = "20"; ["NAME"] = { ["EN"] = "The Eastern Ruins"; }; ["LORE"] = { ["EN"] = "Many ruins lie forgotten in lands east of the Baranduin. Explore them and determine if they have fallen into the hands of the Enemy."; }; ["SUMMARY"] = { ["EN"] = "Find the 5 Eastern ruins"; }; };</v>
      </c>
      <c r="R5">
        <f t="shared" si="9"/>
        <v>4</v>
      </c>
      <c r="S5" t="str">
        <f t="shared" si="10"/>
        <v xml:space="preserve"> [4] = {</v>
      </c>
      <c r="T5" t="str">
        <f t="shared" si="11"/>
        <v xml:space="preserve">["ID"] = 1879071661; </v>
      </c>
      <c r="U5" t="str">
        <f t="shared" si="12"/>
        <v xml:space="preserve">["ID"] = 1879071661; </v>
      </c>
      <c r="V5" t="str">
        <f t="shared" si="13"/>
        <v/>
      </c>
      <c r="W5" s="1" t="str">
        <f t="shared" si="14"/>
        <v xml:space="preserve">["SAVE_INDEX"] =  4; </v>
      </c>
      <c r="X5">
        <f>VLOOKUP(D5,Type!A$2:B$14,2,FALSE)</f>
        <v>3</v>
      </c>
      <c r="Y5" t="str">
        <f t="shared" si="15"/>
        <v xml:space="preserve">["TYPE"] = 3; </v>
      </c>
      <c r="Z5" t="str">
        <f t="shared" si="16"/>
        <v>2000</v>
      </c>
      <c r="AA5" t="str">
        <f t="shared" si="17"/>
        <v xml:space="preserve">["VXP"] = 2000; </v>
      </c>
      <c r="AB5" t="str">
        <f t="shared" si="18"/>
        <v>5</v>
      </c>
      <c r="AC5" t="str">
        <f t="shared" si="19"/>
        <v xml:space="preserve">["LP"] =  5; </v>
      </c>
      <c r="AD5" t="str">
        <f t="shared" si="20"/>
        <v>500</v>
      </c>
      <c r="AE5" t="str">
        <f t="shared" si="21"/>
        <v xml:space="preserve">["REP"] =  500; </v>
      </c>
      <c r="AF5">
        <f>VLOOKUP(I5,Faction!A$2:B$84,2,FALSE)</f>
        <v>9</v>
      </c>
      <c r="AG5" t="str">
        <f t="shared" si="22"/>
        <v xml:space="preserve">["FACTION"] = 9; </v>
      </c>
      <c r="AH5" t="str">
        <f t="shared" si="23"/>
        <v xml:space="preserve">["TIER"] = 2; </v>
      </c>
      <c r="AI5" t="str">
        <f t="shared" si="24"/>
        <v xml:space="preserve">["MIN_LVL"] = "20"; </v>
      </c>
      <c r="AJ5" t="str">
        <f t="shared" si="25"/>
        <v xml:space="preserve">["NAME"] = { ["EN"] = "The Eastern Ruins"; }; </v>
      </c>
      <c r="AK5" t="str">
        <f t="shared" si="26"/>
        <v xml:space="preserve">["LORE"] = { ["EN"] = "Many ruins lie forgotten in lands east of the Baranduin. Explore them and determine if they have fallen into the hands of the Enemy."; }; </v>
      </c>
      <c r="AL5" t="str">
        <f t="shared" si="27"/>
        <v xml:space="preserve">["SUMMARY"] = { ["EN"] = "Find the 5 Eastern ruins"; }; </v>
      </c>
      <c r="AM5" t="str">
        <f t="shared" si="28"/>
        <v/>
      </c>
      <c r="AN5" t="str">
        <f t="shared" si="29"/>
        <v>};</v>
      </c>
    </row>
    <row r="6" spans="1:40" x14ac:dyDescent="0.25">
      <c r="A6">
        <v>1879071662</v>
      </c>
      <c r="B6">
        <v>3</v>
      </c>
      <c r="C6" t="s">
        <v>253</v>
      </c>
      <c r="D6" t="s">
        <v>17</v>
      </c>
      <c r="E6">
        <v>2000</v>
      </c>
      <c r="G6">
        <v>5</v>
      </c>
      <c r="H6">
        <v>500</v>
      </c>
      <c r="I6" t="s">
        <v>87</v>
      </c>
      <c r="J6" t="s">
        <v>254</v>
      </c>
      <c r="K6" t="s">
        <v>322</v>
      </c>
      <c r="L6">
        <v>2</v>
      </c>
      <c r="M6">
        <v>20</v>
      </c>
      <c r="P6" t="str">
        <f t="shared" si="7"/>
        <v xml:space="preserve"> [5] = {["ID"] = 1879071662; }; -- Strongholds Exploration</v>
      </c>
      <c r="Q6" s="1" t="str">
        <f>CONCATENATE(S6,T6,W6,Y6,AA6,AC6,AE6,AG6,AH6,AI6,AJ6,AK6,AL6,AM6,AN6)</f>
        <v xml:space="preserve"> [5] = {["ID"] = 1879071662; ["SAVE_INDEX"] =  3; ["TYPE"] = 3; ["VXP"] = 2000; ["LP"] =  5; ["REP"] =  500; ["FACTION"] = 9; ["TIER"] = 2; ["MIN_LVL"] = "20"; ["NAME"] = { ["EN"] = "Strongholds Exploration"; }; ["LORE"] = { ["EN"] = "Spy out the Orc and goblin-strongholds in the North Downs"; }; ["SUMMARY"] = { ["EN"] = "Find the 5 strongholds in North Downs"; }; };</v>
      </c>
      <c r="R6">
        <f t="shared" si="9"/>
        <v>5</v>
      </c>
      <c r="S6" t="str">
        <f>CONCATENATE(REPT(" ",2-LEN(R6)),"[",R6,"] = {")</f>
        <v xml:space="preserve"> [5] = {</v>
      </c>
      <c r="T6" t="str">
        <f>IF(LEN(A6)&gt;0,CONCATENATE("[""ID""] = ",A6,"; "),"                     ")</f>
        <v xml:space="preserve">["ID"] = 1879071662; </v>
      </c>
      <c r="U6" t="str">
        <f t="shared" si="12"/>
        <v xml:space="preserve">["ID"] = 1879071662; </v>
      </c>
      <c r="V6" t="str">
        <f t="shared" si="13"/>
        <v/>
      </c>
      <c r="W6" s="1" t="str">
        <f>IF(LEN(B6)&gt;0,CONCATENATE("[""SAVE_INDEX""] = ",REPT(" ",2-LEN(B6)),B6,"; "),"")</f>
        <v xml:space="preserve">["SAVE_INDEX"] =  3; </v>
      </c>
      <c r="X6">
        <f>VLOOKUP(D6,Type!A$2:B$14,2,FALSE)</f>
        <v>3</v>
      </c>
      <c r="Y6" t="str">
        <f>CONCATENATE("[""TYPE""] = ",X6,"; ")</f>
        <v xml:space="preserve">["TYPE"] = 3; </v>
      </c>
      <c r="Z6" t="str">
        <f>TEXT(E6,0)</f>
        <v>2000</v>
      </c>
      <c r="AA6" t="str">
        <f>CONCATENATE("[""VXP""] = ",REPT(" ",4-LEN(Z6)),TEXT(Z6,"0"),"; ")</f>
        <v xml:space="preserve">["VXP"] = 2000; </v>
      </c>
      <c r="AB6" t="str">
        <f>TEXT(G6,0)</f>
        <v>5</v>
      </c>
      <c r="AC6" t="str">
        <f>CONCATENATE("[""LP""] = ",REPT(" ",2-LEN(AB6)),TEXT(AB6,"0"),"; ")</f>
        <v xml:space="preserve">["LP"] =  5; </v>
      </c>
      <c r="AD6" t="str">
        <f>TEXT(H6,0)</f>
        <v>500</v>
      </c>
      <c r="AE6" t="str">
        <f>CONCATENATE("[""REP""] = ",REPT(" ",4-LEN(AD6)),TEXT(AD6,"0"),"; ")</f>
        <v xml:space="preserve">["REP"] =  500; </v>
      </c>
      <c r="AF6">
        <f>VLOOKUP(I6,Faction!A$2:B$84,2,FALSE)</f>
        <v>9</v>
      </c>
      <c r="AG6" t="str">
        <f>CONCATENATE("[""FACTION""] = ",TEXT(AF6,"0"),"; ")</f>
        <v xml:space="preserve">["FACTION"] = 9; </v>
      </c>
      <c r="AH6" t="str">
        <f>CONCATENATE("[""TIER""] = ",TEXT(L6,"0"),"; ")</f>
        <v xml:space="preserve">["TIER"] = 2; </v>
      </c>
      <c r="AI6" t="str">
        <f>IF(LEN(M6)&gt;0,CONCATENATE("[""MIN_LVL""] = ",REPT(" ",2-LEN(M6)),"""",M6,"""; "),"                    ")</f>
        <v xml:space="preserve">["MIN_LVL"] = "20"; </v>
      </c>
      <c r="AJ6" t="str">
        <f>CONCATENATE("[""NAME""] = { [""EN""] = """,C6,"""; }; ")</f>
        <v xml:space="preserve">["NAME"] = { ["EN"] = "Strongholds Exploration"; }; </v>
      </c>
      <c r="AK6" t="str">
        <f>CONCATENATE("[""LORE""] = { [""EN""] = """,K6,"""; }; ")</f>
        <v xml:space="preserve">["LORE"] = { ["EN"] = "Spy out the Orc and goblin-strongholds in the North Downs"; }; </v>
      </c>
      <c r="AL6" t="str">
        <f>CONCATENATE("[""SUMMARY""] = { [""EN""] = """,J6,"""; }; ")</f>
        <v xml:space="preserve">["SUMMARY"] = { ["EN"] = "Find the 5 strongholds in North Downs"; }; </v>
      </c>
      <c r="AM6" t="str">
        <f>IF(LEN(F6)&gt;0,CONCATENATE("[""TITLE""] = { [""EN""] = """,F6,"""; }; "),"")</f>
        <v/>
      </c>
      <c r="AN6" t="str">
        <f t="shared" si="29"/>
        <v>};</v>
      </c>
    </row>
    <row r="7" spans="1:40" x14ac:dyDescent="0.25">
      <c r="A7">
        <v>1879071663</v>
      </c>
      <c r="B7">
        <v>6</v>
      </c>
      <c r="C7" t="s">
        <v>259</v>
      </c>
      <c r="D7" t="s">
        <v>17</v>
      </c>
      <c r="E7">
        <v>2000</v>
      </c>
      <c r="G7">
        <v>5</v>
      </c>
      <c r="H7">
        <v>500</v>
      </c>
      <c r="I7" t="s">
        <v>87</v>
      </c>
      <c r="J7" t="s">
        <v>260</v>
      </c>
      <c r="K7" t="s">
        <v>1102</v>
      </c>
      <c r="L7">
        <v>2</v>
      </c>
      <c r="M7">
        <v>20</v>
      </c>
      <c r="P7" t="str">
        <f t="shared" si="7"/>
        <v xml:space="preserve"> [6] = {["ID"] = 1879071663; }; -- The Western Ruins</v>
      </c>
      <c r="Q7" s="1" t="str">
        <f t="shared" si="8"/>
        <v xml:space="preserve"> [6] = {["ID"] = 1879071663; ["SAVE_INDEX"] =  6; ["TYPE"] = 3; ["VXP"] = 2000; ["LP"] =  5; ["REP"] =  500; ["FACTION"] = 9; ["TIER"] = 2; ["MIN_LVL"] = "20"; ["NAME"] = { ["EN"] = "The Western Ruins"; }; ["LORE"] = { ["EN"] = "Explore the ruins scattered in and around the Fields of Fornost"; }; ["SUMMARY"] = { ["EN"] = "Find the 7 Western ruins"; }; };</v>
      </c>
      <c r="R7">
        <f t="shared" si="9"/>
        <v>6</v>
      </c>
      <c r="S7" t="str">
        <f t="shared" si="10"/>
        <v xml:space="preserve"> [6] = {</v>
      </c>
      <c r="T7" t="str">
        <f t="shared" si="11"/>
        <v xml:space="preserve">["ID"] = 1879071663; </v>
      </c>
      <c r="U7" t="str">
        <f t="shared" si="12"/>
        <v xml:space="preserve">["ID"] = 1879071663; </v>
      </c>
      <c r="V7" t="str">
        <f t="shared" si="13"/>
        <v/>
      </c>
      <c r="W7" s="1" t="str">
        <f t="shared" si="14"/>
        <v xml:space="preserve">["SAVE_INDEX"] =  6; </v>
      </c>
      <c r="X7">
        <f>VLOOKUP(D7,Type!A$2:B$14,2,FALSE)</f>
        <v>3</v>
      </c>
      <c r="Y7" t="str">
        <f t="shared" si="15"/>
        <v xml:space="preserve">["TYPE"] = 3; </v>
      </c>
      <c r="Z7" t="str">
        <f t="shared" si="16"/>
        <v>2000</v>
      </c>
      <c r="AA7" t="str">
        <f t="shared" si="17"/>
        <v xml:space="preserve">["VXP"] = 2000; </v>
      </c>
      <c r="AB7" t="str">
        <f t="shared" si="18"/>
        <v>5</v>
      </c>
      <c r="AC7" t="str">
        <f t="shared" si="19"/>
        <v xml:space="preserve">["LP"] =  5; </v>
      </c>
      <c r="AD7" t="str">
        <f t="shared" si="20"/>
        <v>500</v>
      </c>
      <c r="AE7" t="str">
        <f t="shared" si="21"/>
        <v xml:space="preserve">["REP"] =  500; </v>
      </c>
      <c r="AF7">
        <f>VLOOKUP(I7,Faction!A$2:B$84,2,FALSE)</f>
        <v>9</v>
      </c>
      <c r="AG7" t="str">
        <f t="shared" si="22"/>
        <v xml:space="preserve">["FACTION"] = 9; </v>
      </c>
      <c r="AH7" t="str">
        <f t="shared" si="23"/>
        <v xml:space="preserve">["TIER"] = 2; </v>
      </c>
      <c r="AI7" t="str">
        <f t="shared" si="24"/>
        <v xml:space="preserve">["MIN_LVL"] = "20"; </v>
      </c>
      <c r="AJ7" t="str">
        <f t="shared" si="25"/>
        <v xml:space="preserve">["NAME"] = { ["EN"] = "The Western Ruins"; }; </v>
      </c>
      <c r="AK7" t="str">
        <f t="shared" si="26"/>
        <v xml:space="preserve">["LORE"] = { ["EN"] = "Explore the ruins scattered in and around the Fields of Fornost"; }; </v>
      </c>
      <c r="AL7" t="str">
        <f t="shared" si="27"/>
        <v xml:space="preserve">["SUMMARY"] = { ["EN"] = "Find the 7 Western ruins"; }; </v>
      </c>
      <c r="AM7" t="str">
        <f t="shared" si="28"/>
        <v/>
      </c>
      <c r="AN7" t="str">
        <f t="shared" si="29"/>
        <v>};</v>
      </c>
    </row>
    <row r="8" spans="1:40" x14ac:dyDescent="0.25">
      <c r="A8">
        <v>1879071684</v>
      </c>
      <c r="B8">
        <v>7</v>
      </c>
      <c r="C8" t="s">
        <v>266</v>
      </c>
      <c r="D8" t="s">
        <v>70</v>
      </c>
      <c r="E8">
        <v>4000</v>
      </c>
      <c r="G8">
        <v>15</v>
      </c>
      <c r="H8">
        <v>700</v>
      </c>
      <c r="I8" t="s">
        <v>87</v>
      </c>
      <c r="J8" t="s">
        <v>267</v>
      </c>
      <c r="K8" t="s">
        <v>325</v>
      </c>
      <c r="L8">
        <v>1</v>
      </c>
      <c r="P8" t="str">
        <f t="shared" si="7"/>
        <v xml:space="preserve"> [7] = {["ID"] = 1879071684; }; -- Of Glories Long Past (Final)</v>
      </c>
      <c r="Q8" s="1" t="str">
        <f t="shared" si="8"/>
        <v xml:space="preserve"> [7] = {["ID"] = 1879071684; ["SAVE_INDEX"] =  7; ["TYPE"] = 7; ["VXP"] = 4000; ["LP"] = 15; ["REP"] =  700; ["FACTION"] = 9; ["TIER"] = 1;                     ["NAME"] = { ["EN"] = "Of Glories Long Past (Final)"; }; ["LORE"] = { ["EN"] = "The Rangers of the North muster their forces within their hidden refuge of Esteldín, preparing to turn back the tide of the Iron Crown."; }; ["SUMMARY"] = { ["EN"] = "Complete 45 quests in the North Downs"; }; };</v>
      </c>
      <c r="R8">
        <f t="shared" si="9"/>
        <v>7</v>
      </c>
      <c r="S8" t="str">
        <f t="shared" si="10"/>
        <v xml:space="preserve"> [7] = {</v>
      </c>
      <c r="T8" t="str">
        <f t="shared" si="11"/>
        <v xml:space="preserve">["ID"] = 1879071684; </v>
      </c>
      <c r="U8" t="str">
        <f t="shared" si="12"/>
        <v xml:space="preserve">["ID"] = 1879071684; </v>
      </c>
      <c r="V8" t="str">
        <f t="shared" si="13"/>
        <v/>
      </c>
      <c r="W8" s="1" t="str">
        <f t="shared" si="14"/>
        <v xml:space="preserve">["SAVE_INDEX"] =  7; </v>
      </c>
      <c r="X8">
        <f>VLOOKUP(D8,Type!A$2:B$14,2,FALSE)</f>
        <v>7</v>
      </c>
      <c r="Y8" t="str">
        <f t="shared" si="15"/>
        <v xml:space="preserve">["TYPE"] = 7; </v>
      </c>
      <c r="Z8" t="str">
        <f t="shared" si="16"/>
        <v>4000</v>
      </c>
      <c r="AA8" t="str">
        <f t="shared" si="17"/>
        <v xml:space="preserve">["VXP"] = 4000; </v>
      </c>
      <c r="AB8" t="str">
        <f t="shared" si="18"/>
        <v>15</v>
      </c>
      <c r="AC8" t="str">
        <f t="shared" si="19"/>
        <v xml:space="preserve">["LP"] = 15; </v>
      </c>
      <c r="AD8" t="str">
        <f t="shared" si="20"/>
        <v>700</v>
      </c>
      <c r="AE8" t="str">
        <f t="shared" si="21"/>
        <v xml:space="preserve">["REP"] =  700; </v>
      </c>
      <c r="AF8">
        <f>VLOOKUP(I8,Faction!A$2:B$84,2,FALSE)</f>
        <v>9</v>
      </c>
      <c r="AG8" t="str">
        <f t="shared" si="22"/>
        <v xml:space="preserve">["FACTION"] = 9; </v>
      </c>
      <c r="AH8" t="str">
        <f t="shared" si="23"/>
        <v xml:space="preserve">["TIER"] = 1; </v>
      </c>
      <c r="AI8" t="str">
        <f t="shared" si="24"/>
        <v xml:space="preserve">                    </v>
      </c>
      <c r="AJ8" t="str">
        <f t="shared" si="25"/>
        <v xml:space="preserve">["NAME"] = { ["EN"] = "Of Glories Long Past (Final)"; }; </v>
      </c>
      <c r="AK8" t="str">
        <f t="shared" si="26"/>
        <v xml:space="preserve">["LORE"] = { ["EN"] = "The Rangers of the North muster their forces within their hidden refuge of Esteldín, preparing to turn back the tide of the Iron Crown."; }; </v>
      </c>
      <c r="AL8" t="str">
        <f t="shared" si="27"/>
        <v xml:space="preserve">["SUMMARY"] = { ["EN"] = "Complete 45 quests in the North Downs"; }; </v>
      </c>
      <c r="AM8" t="str">
        <f t="shared" si="28"/>
        <v/>
      </c>
      <c r="AN8" t="str">
        <f t="shared" si="29"/>
        <v>};</v>
      </c>
    </row>
    <row r="9" spans="1:40" x14ac:dyDescent="0.25">
      <c r="A9">
        <v>1879071683</v>
      </c>
      <c r="B9">
        <v>8</v>
      </c>
      <c r="C9" t="s">
        <v>264</v>
      </c>
      <c r="D9" t="s">
        <v>70</v>
      </c>
      <c r="E9">
        <v>2000</v>
      </c>
      <c r="G9">
        <v>10</v>
      </c>
      <c r="H9">
        <v>500</v>
      </c>
      <c r="I9" t="s">
        <v>87</v>
      </c>
      <c r="J9" t="s">
        <v>265</v>
      </c>
      <c r="K9" t="s">
        <v>326</v>
      </c>
      <c r="L9">
        <v>2</v>
      </c>
      <c r="P9" t="str">
        <f t="shared" si="7"/>
        <v xml:space="preserve"> [8] = {["ID"] = 1879071683; }; -- Of Glories Long Past (Advanced)</v>
      </c>
      <c r="Q9" s="1" t="str">
        <f t="shared" si="8"/>
        <v xml:space="preserve"> [8] = {["ID"] = 1879071683; ["SAVE_INDEX"] =  8; ["TYPE"] = 7; ["VXP"] = 2000; ["LP"] = 10; ["REP"] =  500; ["FACTION"] = 9; ["TIER"] = 2;                     ["NAME"] = { ["EN"] = "Of Glories Long Past (Advanced)"; }; ["LORE"] = { ["EN"] = "Orcs and evil Men out of Angmar have overrun the virtually empty North Downs, threatening the safety of the few farmers who remain there."; }; ["SUMMARY"] = { ["EN"] = "Complete 30 quests in the North Downs"; }; };</v>
      </c>
      <c r="R9">
        <f t="shared" si="9"/>
        <v>8</v>
      </c>
      <c r="S9" t="str">
        <f t="shared" si="10"/>
        <v xml:space="preserve"> [8] = {</v>
      </c>
      <c r="T9" t="str">
        <f t="shared" si="11"/>
        <v xml:space="preserve">["ID"] = 1879071683; </v>
      </c>
      <c r="U9" t="str">
        <f t="shared" si="12"/>
        <v xml:space="preserve">["ID"] = 1879071683; </v>
      </c>
      <c r="V9" t="str">
        <f t="shared" si="13"/>
        <v/>
      </c>
      <c r="W9" s="1" t="str">
        <f t="shared" si="14"/>
        <v xml:space="preserve">["SAVE_INDEX"] =  8; </v>
      </c>
      <c r="X9">
        <f>VLOOKUP(D9,Type!A$2:B$14,2,FALSE)</f>
        <v>7</v>
      </c>
      <c r="Y9" t="str">
        <f t="shared" si="15"/>
        <v xml:space="preserve">["TYPE"] = 7; </v>
      </c>
      <c r="Z9" t="str">
        <f t="shared" si="16"/>
        <v>2000</v>
      </c>
      <c r="AA9" t="str">
        <f t="shared" si="17"/>
        <v xml:space="preserve">["VXP"] = 2000; </v>
      </c>
      <c r="AB9" t="str">
        <f t="shared" si="18"/>
        <v>10</v>
      </c>
      <c r="AC9" t="str">
        <f t="shared" si="19"/>
        <v xml:space="preserve">["LP"] = 10; </v>
      </c>
      <c r="AD9" t="str">
        <f t="shared" si="20"/>
        <v>500</v>
      </c>
      <c r="AE9" t="str">
        <f t="shared" si="21"/>
        <v xml:space="preserve">["REP"] =  500; </v>
      </c>
      <c r="AF9">
        <f>VLOOKUP(I9,Faction!A$2:B$84,2,FALSE)</f>
        <v>9</v>
      </c>
      <c r="AG9" t="str">
        <f t="shared" si="22"/>
        <v xml:space="preserve">["FACTION"] = 9; </v>
      </c>
      <c r="AH9" t="str">
        <f t="shared" si="23"/>
        <v xml:space="preserve">["TIER"] = 2; </v>
      </c>
      <c r="AI9" t="str">
        <f t="shared" si="24"/>
        <v xml:space="preserve">                    </v>
      </c>
      <c r="AJ9" t="str">
        <f t="shared" si="25"/>
        <v xml:space="preserve">["NAME"] = { ["EN"] = "Of Glories Long Past (Advanced)"; }; </v>
      </c>
      <c r="AK9" t="str">
        <f t="shared" si="26"/>
        <v xml:space="preserve">["LORE"] = { ["EN"] = "Orcs and evil Men out of Angmar have overrun the virtually empty North Downs, threatening the safety of the few farmers who remain there."; }; </v>
      </c>
      <c r="AL9" t="str">
        <f t="shared" si="27"/>
        <v xml:space="preserve">["SUMMARY"] = { ["EN"] = "Complete 30 quests in the North Downs"; }; </v>
      </c>
      <c r="AM9" t="str">
        <f t="shared" si="28"/>
        <v/>
      </c>
      <c r="AN9" t="str">
        <f t="shared" si="29"/>
        <v>};</v>
      </c>
    </row>
    <row r="10" spans="1:40" x14ac:dyDescent="0.25">
      <c r="A10">
        <v>1879071682</v>
      </c>
      <c r="B10">
        <v>9</v>
      </c>
      <c r="C10" t="s">
        <v>262</v>
      </c>
      <c r="D10" t="s">
        <v>70</v>
      </c>
      <c r="E10">
        <v>2000</v>
      </c>
      <c r="G10">
        <v>10</v>
      </c>
      <c r="H10">
        <v>300</v>
      </c>
      <c r="I10" t="s">
        <v>87</v>
      </c>
      <c r="J10" t="s">
        <v>263</v>
      </c>
      <c r="K10" t="s">
        <v>327</v>
      </c>
      <c r="L10">
        <v>3</v>
      </c>
      <c r="P10" t="str">
        <f t="shared" si="7"/>
        <v xml:space="preserve"> [9] = {["ID"] = 1879071682; }; -- Of Glories Long Past</v>
      </c>
      <c r="Q10" s="1" t="str">
        <f t="shared" si="8"/>
        <v xml:space="preserve"> [9] = {["ID"] = 1879071682; ["SAVE_INDEX"] =  9; ["TYPE"] = 7; ["VXP"] = 2000; ["LP"] = 10; ["REP"] =  300; ["FACTION"] = 9; ["TIER"] = 3;                     ["NAME"] = { ["EN"] = "Of Glories Long Past"; }; ["LORE"] = { ["EN"] = "The North Downs were once the home to the capitol of the North Kingdom. Now it lies in ruin, inviting the return of Angmar."; }; ["SUMMARY"] = { ["EN"] = "Complete 15 quests in the North Downs"; }; };</v>
      </c>
      <c r="R10">
        <f t="shared" si="9"/>
        <v>9</v>
      </c>
      <c r="S10" t="str">
        <f t="shared" si="10"/>
        <v xml:space="preserve"> [9] = {</v>
      </c>
      <c r="T10" t="str">
        <f t="shared" si="11"/>
        <v xml:space="preserve">["ID"] = 1879071682; </v>
      </c>
      <c r="U10" t="str">
        <f t="shared" si="12"/>
        <v xml:space="preserve">["ID"] = 1879071682; </v>
      </c>
      <c r="V10" t="str">
        <f t="shared" si="13"/>
        <v/>
      </c>
      <c r="W10" s="1" t="str">
        <f t="shared" si="14"/>
        <v xml:space="preserve">["SAVE_INDEX"] =  9; </v>
      </c>
      <c r="X10">
        <f>VLOOKUP(D10,Type!A$2:B$14,2,FALSE)</f>
        <v>7</v>
      </c>
      <c r="Y10" t="str">
        <f t="shared" si="15"/>
        <v xml:space="preserve">["TYPE"] = 7; </v>
      </c>
      <c r="Z10" t="str">
        <f t="shared" si="16"/>
        <v>2000</v>
      </c>
      <c r="AA10" t="str">
        <f t="shared" si="17"/>
        <v xml:space="preserve">["VXP"] = 2000; </v>
      </c>
      <c r="AB10" t="str">
        <f t="shared" si="18"/>
        <v>10</v>
      </c>
      <c r="AC10" t="str">
        <f t="shared" si="19"/>
        <v xml:space="preserve">["LP"] = 10; </v>
      </c>
      <c r="AD10" t="str">
        <f t="shared" si="20"/>
        <v>300</v>
      </c>
      <c r="AE10" t="str">
        <f t="shared" si="21"/>
        <v xml:space="preserve">["REP"] =  300; </v>
      </c>
      <c r="AF10">
        <f>VLOOKUP(I10,Faction!A$2:B$84,2,FALSE)</f>
        <v>9</v>
      </c>
      <c r="AG10" t="str">
        <f t="shared" si="22"/>
        <v xml:space="preserve">["FACTION"] = 9; </v>
      </c>
      <c r="AH10" t="str">
        <f t="shared" si="23"/>
        <v xml:space="preserve">["TIER"] = 3; </v>
      </c>
      <c r="AI10" t="str">
        <f t="shared" si="24"/>
        <v xml:space="preserve">                    </v>
      </c>
      <c r="AJ10" t="str">
        <f t="shared" si="25"/>
        <v xml:space="preserve">["NAME"] = { ["EN"] = "Of Glories Long Past"; }; </v>
      </c>
      <c r="AK10" t="str">
        <f t="shared" si="26"/>
        <v xml:space="preserve">["LORE"] = { ["EN"] = "The North Downs were once the home to the capitol of the North Kingdom. Now it lies in ruin, inviting the return of Angmar."; }; </v>
      </c>
      <c r="AL10" t="str">
        <f t="shared" si="27"/>
        <v xml:space="preserve">["SUMMARY"] = { ["EN"] = "Complete 15 quests in the North Downs"; }; </v>
      </c>
      <c r="AM10" t="str">
        <f t="shared" si="28"/>
        <v/>
      </c>
      <c r="AN10" t="str">
        <f t="shared" si="29"/>
        <v>};</v>
      </c>
    </row>
    <row r="11" spans="1:40" x14ac:dyDescent="0.25">
      <c r="A11">
        <v>1879303322</v>
      </c>
      <c r="B11">
        <v>10</v>
      </c>
      <c r="C11" t="s">
        <v>251</v>
      </c>
      <c r="D11" t="s">
        <v>33</v>
      </c>
      <c r="E11">
        <v>2000</v>
      </c>
      <c r="H11">
        <v>900</v>
      </c>
      <c r="I11" t="s">
        <v>87</v>
      </c>
      <c r="J11" t="s">
        <v>252</v>
      </c>
      <c r="K11" t="s">
        <v>321</v>
      </c>
      <c r="L11">
        <v>1</v>
      </c>
      <c r="M11">
        <v>20</v>
      </c>
      <c r="P11" t="str">
        <f t="shared" si="7"/>
        <v>[10] = {["ID"] = 1879303322; }; -- Slayer of the North Downs</v>
      </c>
      <c r="Q11" s="1" t="str">
        <f t="shared" si="8"/>
        <v>[10] = {["ID"] = 1879303322; ["SAVE_INDEX"] = 10; ["TYPE"] = 4; ["VXP"] = 2000; ["LP"] =  0; ["REP"] =  900; ["FACTION"] = 9; ["TIER"] = 1; ["MIN_LVL"] = "20"; ["NAME"] = { ["EN"] = "Slayer of the North Downs"; }; ["LORE"] = { ["EN"] = "There are many villainous monsters roaming the North Downs, and the Free Peoples must do their part to slay them."; }; ["SUMMARY"] = { ["EN"] = "Complete 6 slayer deeds in the North Downs"; }; };</v>
      </c>
      <c r="R11">
        <f t="shared" si="9"/>
        <v>10</v>
      </c>
      <c r="S11" t="str">
        <f t="shared" si="10"/>
        <v>[10] = {</v>
      </c>
      <c r="T11" t="str">
        <f t="shared" si="11"/>
        <v xml:space="preserve">["ID"] = 1879303322; </v>
      </c>
      <c r="U11" t="str">
        <f t="shared" si="12"/>
        <v xml:space="preserve">["ID"] = 1879303322; </v>
      </c>
      <c r="V11" t="str">
        <f t="shared" si="13"/>
        <v/>
      </c>
      <c r="W11" s="1" t="str">
        <f t="shared" si="14"/>
        <v xml:space="preserve">["SAVE_INDEX"] = 10; </v>
      </c>
      <c r="X11">
        <f>VLOOKUP(D11,Type!A$2:B$14,2,FALSE)</f>
        <v>4</v>
      </c>
      <c r="Y11" t="str">
        <f t="shared" si="15"/>
        <v xml:space="preserve">["TYPE"] = 4; </v>
      </c>
      <c r="Z11" t="str">
        <f t="shared" si="16"/>
        <v>2000</v>
      </c>
      <c r="AA11" t="str">
        <f t="shared" si="17"/>
        <v xml:space="preserve">["VXP"] = 2000; </v>
      </c>
      <c r="AB11" t="str">
        <f t="shared" si="18"/>
        <v>0</v>
      </c>
      <c r="AC11" t="str">
        <f t="shared" si="19"/>
        <v xml:space="preserve">["LP"] =  0; </v>
      </c>
      <c r="AD11" t="str">
        <f t="shared" si="20"/>
        <v>900</v>
      </c>
      <c r="AE11" t="str">
        <f t="shared" si="21"/>
        <v xml:space="preserve">["REP"] =  900; </v>
      </c>
      <c r="AF11">
        <f>VLOOKUP(I11,Faction!A$2:B$84,2,FALSE)</f>
        <v>9</v>
      </c>
      <c r="AG11" t="str">
        <f t="shared" si="22"/>
        <v xml:space="preserve">["FACTION"] = 9; </v>
      </c>
      <c r="AH11" t="str">
        <f t="shared" si="23"/>
        <v xml:space="preserve">["TIER"] = 1; </v>
      </c>
      <c r="AI11" t="str">
        <f t="shared" si="24"/>
        <v xml:space="preserve">["MIN_LVL"] = "20"; </v>
      </c>
      <c r="AJ11" t="str">
        <f t="shared" si="25"/>
        <v xml:space="preserve">["NAME"] = { ["EN"] = "Slayer of the North Downs"; }; </v>
      </c>
      <c r="AK11" t="str">
        <f t="shared" si="26"/>
        <v xml:space="preserve">["LORE"] = { ["EN"] = "There are many villainous monsters roaming the North Downs, and the Free Peoples must do their part to slay them."; }; </v>
      </c>
      <c r="AL11" t="str">
        <f t="shared" si="27"/>
        <v xml:space="preserve">["SUMMARY"] = { ["EN"] = "Complete 6 slayer deeds in the North Downs"; }; </v>
      </c>
      <c r="AM11" t="str">
        <f t="shared" si="28"/>
        <v/>
      </c>
      <c r="AN11" t="str">
        <f t="shared" si="29"/>
        <v>};</v>
      </c>
    </row>
    <row r="12" spans="1:40" x14ac:dyDescent="0.25">
      <c r="A12">
        <v>1879071727</v>
      </c>
      <c r="B12">
        <v>11</v>
      </c>
      <c r="C12" t="s">
        <v>39</v>
      </c>
      <c r="D12" t="s">
        <v>33</v>
      </c>
      <c r="E12">
        <v>2000</v>
      </c>
      <c r="G12">
        <v>10</v>
      </c>
      <c r="H12">
        <v>700</v>
      </c>
      <c r="I12" t="s">
        <v>87</v>
      </c>
      <c r="J12" t="s">
        <v>271</v>
      </c>
      <c r="K12" t="s">
        <v>328</v>
      </c>
      <c r="L12">
        <v>2</v>
      </c>
      <c r="M12">
        <v>20</v>
      </c>
      <c r="P12" t="str">
        <f t="shared" si="7"/>
        <v>[11] = {["ID"] = 1879071727; }; -- Goblin-slayer (Advanced)</v>
      </c>
      <c r="Q12" s="1" t="str">
        <f t="shared" si="8"/>
        <v>[11] = {["ID"] = 1879071727; ["SAVE_INDEX"] = 11; ["TYPE"] = 4; ["VXP"] = 2000; ["LP"] = 10; ["REP"] =  700; ["FACTION"] = 9; ["TIER"] = 2; ["MIN_LVL"] = "20"; ["NAME"] = { ["EN"] = "Goblin-slayer (Advanced)"; }; ["LORE"] = { ["EN"] = "Defeat many goblins in the North Downs."; }; ["SUMMARY"] = { ["EN"] = "Defeat 120 goblins in the North Downs"; }; };</v>
      </c>
      <c r="R12">
        <f t="shared" si="9"/>
        <v>11</v>
      </c>
      <c r="S12" t="str">
        <f t="shared" si="10"/>
        <v>[11] = {</v>
      </c>
      <c r="T12" t="str">
        <f t="shared" si="11"/>
        <v xml:space="preserve">["ID"] = 1879071727; </v>
      </c>
      <c r="U12" t="str">
        <f t="shared" si="12"/>
        <v xml:space="preserve">["ID"] = 1879071727; </v>
      </c>
      <c r="V12" t="str">
        <f t="shared" si="13"/>
        <v/>
      </c>
      <c r="W12" s="1" t="str">
        <f t="shared" si="14"/>
        <v xml:space="preserve">["SAVE_INDEX"] = 11; </v>
      </c>
      <c r="X12">
        <f>VLOOKUP(D12,Type!A$2:B$14,2,FALSE)</f>
        <v>4</v>
      </c>
      <c r="Y12" t="str">
        <f t="shared" si="15"/>
        <v xml:space="preserve">["TYPE"] = 4; </v>
      </c>
      <c r="Z12" t="str">
        <f t="shared" si="16"/>
        <v>2000</v>
      </c>
      <c r="AA12" t="str">
        <f t="shared" si="17"/>
        <v xml:space="preserve">["VXP"] = 2000; </v>
      </c>
      <c r="AB12" t="str">
        <f t="shared" si="18"/>
        <v>10</v>
      </c>
      <c r="AC12" t="str">
        <f t="shared" si="19"/>
        <v xml:space="preserve">["LP"] = 10; </v>
      </c>
      <c r="AD12" t="str">
        <f t="shared" si="20"/>
        <v>700</v>
      </c>
      <c r="AE12" t="str">
        <f t="shared" si="21"/>
        <v xml:space="preserve">["REP"] =  700; </v>
      </c>
      <c r="AF12">
        <f>VLOOKUP(I12,Faction!A$2:B$84,2,FALSE)</f>
        <v>9</v>
      </c>
      <c r="AG12" t="str">
        <f t="shared" si="22"/>
        <v xml:space="preserve">["FACTION"] = 9; </v>
      </c>
      <c r="AH12" t="str">
        <f t="shared" si="23"/>
        <v xml:space="preserve">["TIER"] = 2; </v>
      </c>
      <c r="AI12" t="str">
        <f t="shared" si="24"/>
        <v xml:space="preserve">["MIN_LVL"] = "20"; </v>
      </c>
      <c r="AJ12" t="str">
        <f t="shared" si="25"/>
        <v xml:space="preserve">["NAME"] = { ["EN"] = "Goblin-slayer (Advanced)"; }; </v>
      </c>
      <c r="AK12" t="str">
        <f t="shared" si="26"/>
        <v xml:space="preserve">["LORE"] = { ["EN"] = "Defeat many goblins in the North Downs."; }; </v>
      </c>
      <c r="AL12" t="str">
        <f t="shared" si="27"/>
        <v xml:space="preserve">["SUMMARY"] = { ["EN"] = "Defeat 120 goblins in the North Downs"; }; </v>
      </c>
      <c r="AM12" t="str">
        <f t="shared" si="28"/>
        <v/>
      </c>
      <c r="AN12" t="str">
        <f t="shared" si="29"/>
        <v>};</v>
      </c>
    </row>
    <row r="13" spans="1:40" x14ac:dyDescent="0.25">
      <c r="A13">
        <v>1879071726</v>
      </c>
      <c r="B13">
        <v>12</v>
      </c>
      <c r="C13" t="s">
        <v>37</v>
      </c>
      <c r="D13" t="s">
        <v>33</v>
      </c>
      <c r="F13" t="s">
        <v>1065</v>
      </c>
      <c r="G13">
        <v>5</v>
      </c>
      <c r="H13">
        <v>500</v>
      </c>
      <c r="I13" t="s">
        <v>87</v>
      </c>
      <c r="J13" t="s">
        <v>270</v>
      </c>
      <c r="K13" t="s">
        <v>329</v>
      </c>
      <c r="L13">
        <v>3</v>
      </c>
      <c r="M13">
        <v>20</v>
      </c>
      <c r="P13" t="str">
        <f t="shared" si="7"/>
        <v>[12] = {["ID"] = 1879071726; }; -- Goblin-slayer</v>
      </c>
      <c r="Q13" s="1" t="str">
        <f t="shared" si="8"/>
        <v>[12] = {["ID"] = 1879071726; ["SAVE_INDEX"] = 12; ["TYPE"] = 4; ["VXP"] =    0; ["LP"] =  5; ["REP"] =  500; ["FACTION"] = 9; ["TIER"] = 3; ["MIN_LVL"] = "20"; ["NAME"] = { ["EN"] = "Goblin-slayer"; }; ["LORE"] = { ["EN"] = "Defeat goblins in the North Downs."; }; ["SUMMARY"] = { ["EN"] = "Defeat 60 goblins in the North Downs"; }; ["TITLE"] = { ["EN"] = "Cleaver of Goblins"; }; };</v>
      </c>
      <c r="R13">
        <f t="shared" si="9"/>
        <v>12</v>
      </c>
      <c r="S13" t="str">
        <f t="shared" si="10"/>
        <v>[12] = {</v>
      </c>
      <c r="T13" t="str">
        <f t="shared" si="11"/>
        <v xml:space="preserve">["ID"] = 1879071726; </v>
      </c>
      <c r="U13" t="str">
        <f t="shared" si="12"/>
        <v xml:space="preserve">["ID"] = 1879071726; </v>
      </c>
      <c r="V13" t="str">
        <f t="shared" si="13"/>
        <v/>
      </c>
      <c r="W13" s="1" t="str">
        <f t="shared" si="14"/>
        <v xml:space="preserve">["SAVE_INDEX"] = 12; </v>
      </c>
      <c r="X13">
        <f>VLOOKUP(D13,Type!A$2:B$14,2,FALSE)</f>
        <v>4</v>
      </c>
      <c r="Y13" t="str">
        <f t="shared" si="15"/>
        <v xml:space="preserve">["TYPE"] = 4; </v>
      </c>
      <c r="Z13" t="str">
        <f t="shared" si="16"/>
        <v>0</v>
      </c>
      <c r="AA13" t="str">
        <f t="shared" si="17"/>
        <v xml:space="preserve">["VXP"] =    0; </v>
      </c>
      <c r="AB13" t="str">
        <f t="shared" si="18"/>
        <v>5</v>
      </c>
      <c r="AC13" t="str">
        <f t="shared" si="19"/>
        <v xml:space="preserve">["LP"] =  5; </v>
      </c>
      <c r="AD13" t="str">
        <f t="shared" si="20"/>
        <v>500</v>
      </c>
      <c r="AE13" t="str">
        <f t="shared" si="21"/>
        <v xml:space="preserve">["REP"] =  500; </v>
      </c>
      <c r="AF13">
        <f>VLOOKUP(I13,Faction!A$2:B$84,2,FALSE)</f>
        <v>9</v>
      </c>
      <c r="AG13" t="str">
        <f t="shared" si="22"/>
        <v xml:space="preserve">["FACTION"] = 9; </v>
      </c>
      <c r="AH13" t="str">
        <f t="shared" si="23"/>
        <v xml:space="preserve">["TIER"] = 3; </v>
      </c>
      <c r="AI13" t="str">
        <f t="shared" si="24"/>
        <v xml:space="preserve">["MIN_LVL"] = "20"; </v>
      </c>
      <c r="AJ13" t="str">
        <f t="shared" si="25"/>
        <v xml:space="preserve">["NAME"] = { ["EN"] = "Goblin-slayer"; }; </v>
      </c>
      <c r="AK13" t="str">
        <f t="shared" si="26"/>
        <v xml:space="preserve">["LORE"] = { ["EN"] = "Defeat goblins in the North Downs."; }; </v>
      </c>
      <c r="AL13" t="str">
        <f t="shared" si="27"/>
        <v xml:space="preserve">["SUMMARY"] = { ["EN"] = "Defeat 60 goblins in the North Downs"; }; </v>
      </c>
      <c r="AM13" t="str">
        <f t="shared" si="28"/>
        <v xml:space="preserve">["TITLE"] = { ["EN"] = "Cleaver of Goblins"; }; </v>
      </c>
      <c r="AN13" t="str">
        <f t="shared" si="29"/>
        <v>};</v>
      </c>
    </row>
    <row r="14" spans="1:40" x14ac:dyDescent="0.25">
      <c r="A14">
        <v>1879071729</v>
      </c>
      <c r="B14">
        <v>13</v>
      </c>
      <c r="C14" t="s">
        <v>206</v>
      </c>
      <c r="D14" t="s">
        <v>33</v>
      </c>
      <c r="E14">
        <v>2000</v>
      </c>
      <c r="G14">
        <v>10</v>
      </c>
      <c r="H14">
        <v>700</v>
      </c>
      <c r="I14" t="s">
        <v>87</v>
      </c>
      <c r="J14" t="s">
        <v>273</v>
      </c>
      <c r="K14" t="s">
        <v>330</v>
      </c>
      <c r="L14">
        <v>2</v>
      </c>
      <c r="M14">
        <v>20</v>
      </c>
      <c r="P14" t="str">
        <f t="shared" si="7"/>
        <v>[13] = {["ID"] = 1879071729; }; -- Orc-slayer (Advanced)</v>
      </c>
      <c r="Q14" s="1" t="str">
        <f t="shared" si="8"/>
        <v>[13] = {["ID"] = 1879071729; ["SAVE_INDEX"] = 13; ["TYPE"] = 4; ["VXP"] = 2000; ["LP"] = 10; ["REP"] =  700; ["FACTION"] = 9; ["TIER"] = 2; ["MIN_LVL"] = "20"; ["NAME"] = { ["EN"] = "Orc-slayer (Advanced)"; }; ["LORE"] = { ["EN"] = "Defeat many Orcs in the North Downs."; }; ["SUMMARY"] = { ["EN"] = "Defeat 120 orcs in the North Downs"; }; };</v>
      </c>
      <c r="R14">
        <f t="shared" si="9"/>
        <v>13</v>
      </c>
      <c r="S14" t="str">
        <f t="shared" si="10"/>
        <v>[13] = {</v>
      </c>
      <c r="T14" t="str">
        <f t="shared" si="11"/>
        <v xml:space="preserve">["ID"] = 1879071729; </v>
      </c>
      <c r="U14" t="str">
        <f t="shared" si="12"/>
        <v xml:space="preserve">["ID"] = 1879071729; </v>
      </c>
      <c r="V14" t="str">
        <f t="shared" si="13"/>
        <v/>
      </c>
      <c r="W14" s="1" t="str">
        <f t="shared" si="14"/>
        <v xml:space="preserve">["SAVE_INDEX"] = 13; </v>
      </c>
      <c r="X14">
        <f>VLOOKUP(D14,Type!A$2:B$14,2,FALSE)</f>
        <v>4</v>
      </c>
      <c r="Y14" t="str">
        <f t="shared" si="15"/>
        <v xml:space="preserve">["TYPE"] = 4; </v>
      </c>
      <c r="Z14" t="str">
        <f t="shared" si="16"/>
        <v>2000</v>
      </c>
      <c r="AA14" t="str">
        <f t="shared" si="17"/>
        <v xml:space="preserve">["VXP"] = 2000; </v>
      </c>
      <c r="AB14" t="str">
        <f t="shared" si="18"/>
        <v>10</v>
      </c>
      <c r="AC14" t="str">
        <f t="shared" si="19"/>
        <v xml:space="preserve">["LP"] = 10; </v>
      </c>
      <c r="AD14" t="str">
        <f t="shared" si="20"/>
        <v>700</v>
      </c>
      <c r="AE14" t="str">
        <f t="shared" si="21"/>
        <v xml:space="preserve">["REP"] =  700; </v>
      </c>
      <c r="AF14">
        <f>VLOOKUP(I14,Faction!A$2:B$84,2,FALSE)</f>
        <v>9</v>
      </c>
      <c r="AG14" t="str">
        <f t="shared" si="22"/>
        <v xml:space="preserve">["FACTION"] = 9; </v>
      </c>
      <c r="AH14" t="str">
        <f t="shared" si="23"/>
        <v xml:space="preserve">["TIER"] = 2; </v>
      </c>
      <c r="AI14" t="str">
        <f t="shared" si="24"/>
        <v xml:space="preserve">["MIN_LVL"] = "20"; </v>
      </c>
      <c r="AJ14" t="str">
        <f t="shared" si="25"/>
        <v xml:space="preserve">["NAME"] = { ["EN"] = "Orc-slayer (Advanced)"; }; </v>
      </c>
      <c r="AK14" t="str">
        <f t="shared" si="26"/>
        <v xml:space="preserve">["LORE"] = { ["EN"] = "Defeat many Orcs in the North Downs."; }; </v>
      </c>
      <c r="AL14" t="str">
        <f t="shared" si="27"/>
        <v xml:space="preserve">["SUMMARY"] = { ["EN"] = "Defeat 120 orcs in the North Downs"; }; </v>
      </c>
      <c r="AM14" t="str">
        <f t="shared" si="28"/>
        <v/>
      </c>
      <c r="AN14" t="str">
        <f t="shared" si="29"/>
        <v>};</v>
      </c>
    </row>
    <row r="15" spans="1:40" x14ac:dyDescent="0.25">
      <c r="A15">
        <v>1879071728</v>
      </c>
      <c r="B15">
        <v>14</v>
      </c>
      <c r="C15" t="s">
        <v>204</v>
      </c>
      <c r="D15" t="s">
        <v>33</v>
      </c>
      <c r="F15" t="s">
        <v>1574</v>
      </c>
      <c r="G15">
        <v>5</v>
      </c>
      <c r="H15">
        <v>500</v>
      </c>
      <c r="I15" t="s">
        <v>87</v>
      </c>
      <c r="J15" t="s">
        <v>272</v>
      </c>
      <c r="K15" t="s">
        <v>331</v>
      </c>
      <c r="L15">
        <v>3</v>
      </c>
      <c r="M15">
        <v>20</v>
      </c>
      <c r="P15" t="str">
        <f t="shared" si="7"/>
        <v>[14] = {["ID"] = 1879071728; }; -- Orc-slayer</v>
      </c>
      <c r="Q15" s="1" t="str">
        <f t="shared" si="8"/>
        <v>[14] = {["ID"] = 1879071728; ["SAVE_INDEX"] = 14; ["TYPE"] = 4; ["VXP"] =    0; ["LP"] =  5; ["REP"] =  500; ["FACTION"] = 9; ["TIER"] = 3; ["MIN_LVL"] = "20"; ["NAME"] = { ["EN"] = "Orc-slayer"; }; ["LORE"] = { ["EN"] = "Defeat Orcs in the North Downs."; }; ["SUMMARY"] = { ["EN"] = "Defeat 60 orcs in the North Downs"; }; ["TITLE"] = { ["EN"] = "Hero / Heroine of the North Downs"; }; };</v>
      </c>
      <c r="R15">
        <f t="shared" si="9"/>
        <v>14</v>
      </c>
      <c r="S15" t="str">
        <f t="shared" si="10"/>
        <v>[14] = {</v>
      </c>
      <c r="T15" t="str">
        <f t="shared" si="11"/>
        <v xml:space="preserve">["ID"] = 1879071728; </v>
      </c>
      <c r="U15" t="str">
        <f t="shared" si="12"/>
        <v xml:space="preserve">["ID"] = 1879071728; </v>
      </c>
      <c r="V15" t="str">
        <f t="shared" si="13"/>
        <v/>
      </c>
      <c r="W15" s="1" t="str">
        <f t="shared" si="14"/>
        <v xml:space="preserve">["SAVE_INDEX"] = 14; </v>
      </c>
      <c r="X15">
        <f>VLOOKUP(D15,Type!A$2:B$14,2,FALSE)</f>
        <v>4</v>
      </c>
      <c r="Y15" t="str">
        <f t="shared" si="15"/>
        <v xml:space="preserve">["TYPE"] = 4; </v>
      </c>
      <c r="Z15" t="str">
        <f t="shared" si="16"/>
        <v>0</v>
      </c>
      <c r="AA15" t="str">
        <f t="shared" si="17"/>
        <v xml:space="preserve">["VXP"] =    0; </v>
      </c>
      <c r="AB15" t="str">
        <f t="shared" si="18"/>
        <v>5</v>
      </c>
      <c r="AC15" t="str">
        <f t="shared" si="19"/>
        <v xml:space="preserve">["LP"] =  5; </v>
      </c>
      <c r="AD15" t="str">
        <f t="shared" si="20"/>
        <v>500</v>
      </c>
      <c r="AE15" t="str">
        <f t="shared" si="21"/>
        <v xml:space="preserve">["REP"] =  500; </v>
      </c>
      <c r="AF15">
        <f>VLOOKUP(I15,Faction!A$2:B$84,2,FALSE)</f>
        <v>9</v>
      </c>
      <c r="AG15" t="str">
        <f t="shared" si="22"/>
        <v xml:space="preserve">["FACTION"] = 9; </v>
      </c>
      <c r="AH15" t="str">
        <f t="shared" si="23"/>
        <v xml:space="preserve">["TIER"] = 3; </v>
      </c>
      <c r="AI15" t="str">
        <f t="shared" si="24"/>
        <v xml:space="preserve">["MIN_LVL"] = "20"; </v>
      </c>
      <c r="AJ15" t="str">
        <f t="shared" si="25"/>
        <v xml:space="preserve">["NAME"] = { ["EN"] = "Orc-slayer"; }; </v>
      </c>
      <c r="AK15" t="str">
        <f t="shared" si="26"/>
        <v xml:space="preserve">["LORE"] = { ["EN"] = "Defeat Orcs in the North Downs."; }; </v>
      </c>
      <c r="AL15" t="str">
        <f t="shared" si="27"/>
        <v xml:space="preserve">["SUMMARY"] = { ["EN"] = "Defeat 60 orcs in the North Downs"; }; </v>
      </c>
      <c r="AM15" t="str">
        <f t="shared" si="28"/>
        <v xml:space="preserve">["TITLE"] = { ["EN"] = "Hero / Heroine of the North Downs"; }; </v>
      </c>
      <c r="AN15" t="str">
        <f t="shared" si="29"/>
        <v>};</v>
      </c>
    </row>
    <row r="16" spans="1:40" x14ac:dyDescent="0.25">
      <c r="A16">
        <v>1879071731</v>
      </c>
      <c r="B16">
        <v>15</v>
      </c>
      <c r="C16" t="s">
        <v>276</v>
      </c>
      <c r="D16" t="s">
        <v>33</v>
      </c>
      <c r="E16">
        <v>2000</v>
      </c>
      <c r="G16">
        <v>10</v>
      </c>
      <c r="H16">
        <v>700</v>
      </c>
      <c r="I16" t="s">
        <v>87</v>
      </c>
      <c r="J16" t="s">
        <v>277</v>
      </c>
      <c r="K16" t="s">
        <v>1103</v>
      </c>
      <c r="L16">
        <v>2</v>
      </c>
      <c r="M16">
        <v>20</v>
      </c>
      <c r="P16" t="str">
        <f t="shared" si="7"/>
        <v>[15] = {["ID"] = 1879071731; }; -- Redeemer (Advanced)</v>
      </c>
      <c r="Q16" s="1" t="str">
        <f t="shared" si="8"/>
        <v>[15] = {["ID"] = 1879071731; ["SAVE_INDEX"] = 15; ["TYPE"] = 4; ["VXP"] = 2000; ["LP"] = 10; ["REP"] =  700; ["FACTION"] = 9; ["TIER"] = 2; ["MIN_LVL"] = "20"; ["NAME"] = { ["EN"] = "Redeemer (Advanced)"; }; ["LORE"] = { ["EN"] = "Defeat many shades in the North Downs."; }; ["SUMMARY"] = { ["EN"] = "Defeat 120 shades in the North Downs"; }; };</v>
      </c>
      <c r="R16">
        <f t="shared" si="9"/>
        <v>15</v>
      </c>
      <c r="S16" t="str">
        <f t="shared" si="10"/>
        <v>[15] = {</v>
      </c>
      <c r="T16" t="str">
        <f t="shared" si="11"/>
        <v xml:space="preserve">["ID"] = 1879071731; </v>
      </c>
      <c r="U16" t="str">
        <f t="shared" si="12"/>
        <v xml:space="preserve">["ID"] = 1879071731; </v>
      </c>
      <c r="V16" t="str">
        <f t="shared" si="13"/>
        <v/>
      </c>
      <c r="W16" s="1" t="str">
        <f t="shared" si="14"/>
        <v xml:space="preserve">["SAVE_INDEX"] = 15; </v>
      </c>
      <c r="X16">
        <f>VLOOKUP(D16,Type!A$2:B$14,2,FALSE)</f>
        <v>4</v>
      </c>
      <c r="Y16" t="str">
        <f t="shared" si="15"/>
        <v xml:space="preserve">["TYPE"] = 4; </v>
      </c>
      <c r="Z16" t="str">
        <f t="shared" si="16"/>
        <v>2000</v>
      </c>
      <c r="AA16" t="str">
        <f t="shared" si="17"/>
        <v xml:space="preserve">["VXP"] = 2000; </v>
      </c>
      <c r="AB16" t="str">
        <f t="shared" si="18"/>
        <v>10</v>
      </c>
      <c r="AC16" t="str">
        <f t="shared" si="19"/>
        <v xml:space="preserve">["LP"] = 10; </v>
      </c>
      <c r="AD16" t="str">
        <f t="shared" si="20"/>
        <v>700</v>
      </c>
      <c r="AE16" t="str">
        <f t="shared" si="21"/>
        <v xml:space="preserve">["REP"] =  700; </v>
      </c>
      <c r="AF16">
        <f>VLOOKUP(I16,Faction!A$2:B$84,2,FALSE)</f>
        <v>9</v>
      </c>
      <c r="AG16" t="str">
        <f t="shared" si="22"/>
        <v xml:space="preserve">["FACTION"] = 9; </v>
      </c>
      <c r="AH16" t="str">
        <f t="shared" si="23"/>
        <v xml:space="preserve">["TIER"] = 2; </v>
      </c>
      <c r="AI16" t="str">
        <f t="shared" si="24"/>
        <v xml:space="preserve">["MIN_LVL"] = "20"; </v>
      </c>
      <c r="AJ16" t="str">
        <f t="shared" si="25"/>
        <v xml:space="preserve">["NAME"] = { ["EN"] = "Redeemer (Advanced)"; }; </v>
      </c>
      <c r="AK16" t="str">
        <f t="shared" si="26"/>
        <v xml:space="preserve">["LORE"] = { ["EN"] = "Defeat many shades in the North Downs."; }; </v>
      </c>
      <c r="AL16" t="str">
        <f t="shared" si="27"/>
        <v xml:space="preserve">["SUMMARY"] = { ["EN"] = "Defeat 120 shades in the North Downs"; }; </v>
      </c>
      <c r="AM16" t="str">
        <f t="shared" si="28"/>
        <v/>
      </c>
      <c r="AN16" t="str">
        <f t="shared" si="29"/>
        <v>};</v>
      </c>
    </row>
    <row r="17" spans="1:40" x14ac:dyDescent="0.25">
      <c r="A17">
        <v>1879071730</v>
      </c>
      <c r="B17">
        <v>16</v>
      </c>
      <c r="C17" t="s">
        <v>274</v>
      </c>
      <c r="D17" t="s">
        <v>33</v>
      </c>
      <c r="F17" t="s">
        <v>1066</v>
      </c>
      <c r="G17">
        <v>5</v>
      </c>
      <c r="H17">
        <v>500</v>
      </c>
      <c r="I17" t="s">
        <v>87</v>
      </c>
      <c r="J17" t="s">
        <v>275</v>
      </c>
      <c r="K17" t="s">
        <v>1104</v>
      </c>
      <c r="L17">
        <v>3</v>
      </c>
      <c r="M17">
        <v>20</v>
      </c>
      <c r="P17" t="str">
        <f t="shared" si="7"/>
        <v>[16] = {["ID"] = 1879071730; }; -- Redeemer</v>
      </c>
      <c r="Q17" s="1" t="str">
        <f t="shared" si="8"/>
        <v>[16] = {["ID"] = 1879071730; ["SAVE_INDEX"] = 16; ["TYPE"] = 4; ["VXP"] =    0; ["LP"] =  5; ["REP"] =  500; ["FACTION"] = 9; ["TIER"] = 3; ["MIN_LVL"] = "20"; ["NAME"] = { ["EN"] = "Redeemer"; }; ["LORE"] = { ["EN"] = "Defeat shades in the North Downs."; }; ["SUMMARY"] = { ["EN"] = "Defeat 60 shades in the North Downs"; }; ["TITLE"] = { ["EN"] = "Foe of Night"; }; };</v>
      </c>
      <c r="R17">
        <f t="shared" si="9"/>
        <v>16</v>
      </c>
      <c r="S17" t="str">
        <f t="shared" si="10"/>
        <v>[16] = {</v>
      </c>
      <c r="T17" t="str">
        <f t="shared" si="11"/>
        <v xml:space="preserve">["ID"] = 1879071730; </v>
      </c>
      <c r="U17" t="str">
        <f t="shared" si="12"/>
        <v xml:space="preserve">["ID"] = 1879071730; </v>
      </c>
      <c r="V17" t="str">
        <f t="shared" si="13"/>
        <v/>
      </c>
      <c r="W17" s="1" t="str">
        <f t="shared" si="14"/>
        <v xml:space="preserve">["SAVE_INDEX"] = 16; </v>
      </c>
      <c r="X17">
        <f>VLOOKUP(D17,Type!A$2:B$14,2,FALSE)</f>
        <v>4</v>
      </c>
      <c r="Y17" t="str">
        <f t="shared" si="15"/>
        <v xml:space="preserve">["TYPE"] = 4; </v>
      </c>
      <c r="Z17" t="str">
        <f t="shared" si="16"/>
        <v>0</v>
      </c>
      <c r="AA17" t="str">
        <f t="shared" si="17"/>
        <v xml:space="preserve">["VXP"] =    0; </v>
      </c>
      <c r="AB17" t="str">
        <f t="shared" si="18"/>
        <v>5</v>
      </c>
      <c r="AC17" t="str">
        <f t="shared" si="19"/>
        <v xml:space="preserve">["LP"] =  5; </v>
      </c>
      <c r="AD17" t="str">
        <f t="shared" si="20"/>
        <v>500</v>
      </c>
      <c r="AE17" t="str">
        <f t="shared" si="21"/>
        <v xml:space="preserve">["REP"] =  500; </v>
      </c>
      <c r="AF17">
        <f>VLOOKUP(I17,Faction!A$2:B$84,2,FALSE)</f>
        <v>9</v>
      </c>
      <c r="AG17" t="str">
        <f t="shared" si="22"/>
        <v xml:space="preserve">["FACTION"] = 9; </v>
      </c>
      <c r="AH17" t="str">
        <f t="shared" si="23"/>
        <v xml:space="preserve">["TIER"] = 3; </v>
      </c>
      <c r="AI17" t="str">
        <f t="shared" si="24"/>
        <v xml:space="preserve">["MIN_LVL"] = "20"; </v>
      </c>
      <c r="AJ17" t="str">
        <f t="shared" si="25"/>
        <v xml:space="preserve">["NAME"] = { ["EN"] = "Redeemer"; }; </v>
      </c>
      <c r="AK17" t="str">
        <f t="shared" si="26"/>
        <v xml:space="preserve">["LORE"] = { ["EN"] = "Defeat shades in the North Downs."; }; </v>
      </c>
      <c r="AL17" t="str">
        <f t="shared" si="27"/>
        <v xml:space="preserve">["SUMMARY"] = { ["EN"] = "Defeat 60 shades in the North Downs"; }; </v>
      </c>
      <c r="AM17" t="str">
        <f t="shared" si="28"/>
        <v xml:space="preserve">["TITLE"] = { ["EN"] = "Foe of Night"; }; </v>
      </c>
      <c r="AN17" t="str">
        <f t="shared" si="29"/>
        <v>};</v>
      </c>
    </row>
    <row r="18" spans="1:40" x14ac:dyDescent="0.25">
      <c r="A18">
        <v>1879071733</v>
      </c>
      <c r="B18">
        <v>17</v>
      </c>
      <c r="C18" t="s">
        <v>212</v>
      </c>
      <c r="D18" t="s">
        <v>33</v>
      </c>
      <c r="E18">
        <v>2000</v>
      </c>
      <c r="G18">
        <v>10</v>
      </c>
      <c r="H18">
        <v>700</v>
      </c>
      <c r="I18" t="s">
        <v>87</v>
      </c>
      <c r="J18" t="s">
        <v>279</v>
      </c>
      <c r="K18" t="s">
        <v>1105</v>
      </c>
      <c r="L18">
        <v>2</v>
      </c>
      <c r="M18">
        <v>20</v>
      </c>
      <c r="P18" t="str">
        <f t="shared" si="7"/>
        <v>[17] = {["ID"] = 1879071733; }; -- Troll-slayer (Advanced)</v>
      </c>
      <c r="Q18" s="1" t="str">
        <f t="shared" si="8"/>
        <v>[17] = {["ID"] = 1879071733; ["SAVE_INDEX"] = 17; ["TYPE"] = 4; ["VXP"] = 2000; ["LP"] = 10; ["REP"] =  700; ["FACTION"] = 9; ["TIER"] = 2; ["MIN_LVL"] = "20"; ["NAME"] = { ["EN"] = "Troll-slayer (Advanced)"; }; ["LORE"] = { ["EN"] = "Defeat many trolls in the North Downs."; }; ["SUMMARY"] = { ["EN"] = "Defeat 80 trolls in the North Downs"; }; };</v>
      </c>
      <c r="R18">
        <f t="shared" si="9"/>
        <v>17</v>
      </c>
      <c r="S18" t="str">
        <f t="shared" si="10"/>
        <v>[17] = {</v>
      </c>
      <c r="T18" t="str">
        <f t="shared" si="11"/>
        <v xml:space="preserve">["ID"] = 1879071733; </v>
      </c>
      <c r="U18" t="str">
        <f t="shared" si="12"/>
        <v xml:space="preserve">["ID"] = 1879071733; </v>
      </c>
      <c r="V18" t="str">
        <f t="shared" si="13"/>
        <v/>
      </c>
      <c r="W18" s="1" t="str">
        <f t="shared" si="14"/>
        <v xml:space="preserve">["SAVE_INDEX"] = 17; </v>
      </c>
      <c r="X18">
        <f>VLOOKUP(D18,Type!A$2:B$14,2,FALSE)</f>
        <v>4</v>
      </c>
      <c r="Y18" t="str">
        <f t="shared" si="15"/>
        <v xml:space="preserve">["TYPE"] = 4; </v>
      </c>
      <c r="Z18" t="str">
        <f t="shared" si="16"/>
        <v>2000</v>
      </c>
      <c r="AA18" t="str">
        <f t="shared" si="17"/>
        <v xml:space="preserve">["VXP"] = 2000; </v>
      </c>
      <c r="AB18" t="str">
        <f t="shared" si="18"/>
        <v>10</v>
      </c>
      <c r="AC18" t="str">
        <f t="shared" si="19"/>
        <v xml:space="preserve">["LP"] = 10; </v>
      </c>
      <c r="AD18" t="str">
        <f t="shared" si="20"/>
        <v>700</v>
      </c>
      <c r="AE18" t="str">
        <f t="shared" si="21"/>
        <v xml:space="preserve">["REP"] =  700; </v>
      </c>
      <c r="AF18">
        <f>VLOOKUP(I18,Faction!A$2:B$84,2,FALSE)</f>
        <v>9</v>
      </c>
      <c r="AG18" t="str">
        <f t="shared" si="22"/>
        <v xml:space="preserve">["FACTION"] = 9; </v>
      </c>
      <c r="AH18" t="str">
        <f t="shared" si="23"/>
        <v xml:space="preserve">["TIER"] = 2; </v>
      </c>
      <c r="AI18" t="str">
        <f t="shared" si="24"/>
        <v xml:space="preserve">["MIN_LVL"] = "20"; </v>
      </c>
      <c r="AJ18" t="str">
        <f t="shared" si="25"/>
        <v xml:space="preserve">["NAME"] = { ["EN"] = "Troll-slayer (Advanced)"; }; </v>
      </c>
      <c r="AK18" t="str">
        <f t="shared" si="26"/>
        <v xml:space="preserve">["LORE"] = { ["EN"] = "Defeat many trolls in the North Downs."; }; </v>
      </c>
      <c r="AL18" t="str">
        <f t="shared" si="27"/>
        <v xml:space="preserve">["SUMMARY"] = { ["EN"] = "Defeat 80 trolls in the North Downs"; }; </v>
      </c>
      <c r="AM18" t="str">
        <f t="shared" si="28"/>
        <v/>
      </c>
      <c r="AN18" t="str">
        <f t="shared" si="29"/>
        <v>};</v>
      </c>
    </row>
    <row r="19" spans="1:40" x14ac:dyDescent="0.25">
      <c r="A19">
        <v>1879071732</v>
      </c>
      <c r="B19">
        <v>18</v>
      </c>
      <c r="C19" t="s">
        <v>210</v>
      </c>
      <c r="D19" t="s">
        <v>33</v>
      </c>
      <c r="F19" t="s">
        <v>1067</v>
      </c>
      <c r="G19">
        <v>5</v>
      </c>
      <c r="H19">
        <v>500</v>
      </c>
      <c r="I19" t="s">
        <v>87</v>
      </c>
      <c r="J19" t="s">
        <v>278</v>
      </c>
      <c r="K19" t="s">
        <v>1106</v>
      </c>
      <c r="L19">
        <v>3</v>
      </c>
      <c r="M19">
        <v>20</v>
      </c>
      <c r="P19" t="str">
        <f t="shared" si="7"/>
        <v>[18] = {["ID"] = 1879071732; }; -- Troll-slayer</v>
      </c>
      <c r="Q19" s="1" t="str">
        <f t="shared" si="8"/>
        <v>[18] = {["ID"] = 1879071732; ["SAVE_INDEX"] = 18; ["TYPE"] = 4; ["VXP"] =    0; ["LP"] =  5; ["REP"] =  500; ["FACTION"] = 9; ["TIER"] = 3; ["MIN_LVL"] = "20"; ["NAME"] = { ["EN"] = "Troll-slayer"; }; ["LORE"] = { ["EN"] = "Defeat trolls in the North Downs."; }; ["SUMMARY"] = { ["EN"] = "Defeat 40 trolls in the North Downs"; }; ["TITLE"] = { ["EN"] = "Troll-hewer"; }; };</v>
      </c>
      <c r="R19">
        <f t="shared" si="9"/>
        <v>18</v>
      </c>
      <c r="S19" t="str">
        <f t="shared" si="10"/>
        <v>[18] = {</v>
      </c>
      <c r="T19" t="str">
        <f t="shared" si="11"/>
        <v xml:space="preserve">["ID"] = 1879071732; </v>
      </c>
      <c r="U19" t="str">
        <f t="shared" si="12"/>
        <v xml:space="preserve">["ID"] = 1879071732; </v>
      </c>
      <c r="V19" t="str">
        <f t="shared" si="13"/>
        <v/>
      </c>
      <c r="W19" s="1" t="str">
        <f t="shared" si="14"/>
        <v xml:space="preserve">["SAVE_INDEX"] = 18; </v>
      </c>
      <c r="X19">
        <f>VLOOKUP(D19,Type!A$2:B$14,2,FALSE)</f>
        <v>4</v>
      </c>
      <c r="Y19" t="str">
        <f t="shared" si="15"/>
        <v xml:space="preserve">["TYPE"] = 4; </v>
      </c>
      <c r="Z19" t="str">
        <f t="shared" si="16"/>
        <v>0</v>
      </c>
      <c r="AA19" t="str">
        <f t="shared" si="17"/>
        <v xml:space="preserve">["VXP"] =    0; </v>
      </c>
      <c r="AB19" t="str">
        <f t="shared" si="18"/>
        <v>5</v>
      </c>
      <c r="AC19" t="str">
        <f t="shared" si="19"/>
        <v xml:space="preserve">["LP"] =  5; </v>
      </c>
      <c r="AD19" t="str">
        <f t="shared" si="20"/>
        <v>500</v>
      </c>
      <c r="AE19" t="str">
        <f t="shared" si="21"/>
        <v xml:space="preserve">["REP"] =  500; </v>
      </c>
      <c r="AF19">
        <f>VLOOKUP(I19,Faction!A$2:B$84,2,FALSE)</f>
        <v>9</v>
      </c>
      <c r="AG19" t="str">
        <f t="shared" si="22"/>
        <v xml:space="preserve">["FACTION"] = 9; </v>
      </c>
      <c r="AH19" t="str">
        <f t="shared" si="23"/>
        <v xml:space="preserve">["TIER"] = 3; </v>
      </c>
      <c r="AI19" t="str">
        <f t="shared" si="24"/>
        <v xml:space="preserve">["MIN_LVL"] = "20"; </v>
      </c>
      <c r="AJ19" t="str">
        <f t="shared" si="25"/>
        <v xml:space="preserve">["NAME"] = { ["EN"] = "Troll-slayer"; }; </v>
      </c>
      <c r="AK19" t="str">
        <f t="shared" si="26"/>
        <v xml:space="preserve">["LORE"] = { ["EN"] = "Defeat trolls in the North Downs."; }; </v>
      </c>
      <c r="AL19" t="str">
        <f t="shared" si="27"/>
        <v xml:space="preserve">["SUMMARY"] = { ["EN"] = "Defeat 40 trolls in the North Downs"; }; </v>
      </c>
      <c r="AM19" t="str">
        <f t="shared" si="28"/>
        <v xml:space="preserve">["TITLE"] = { ["EN"] = "Troll-hewer"; }; </v>
      </c>
      <c r="AN19" t="str">
        <f t="shared" si="29"/>
        <v>};</v>
      </c>
    </row>
    <row r="20" spans="1:40" x14ac:dyDescent="0.25">
      <c r="A20">
        <v>1879071735</v>
      </c>
      <c r="B20">
        <v>19</v>
      </c>
      <c r="C20" t="s">
        <v>217</v>
      </c>
      <c r="D20" t="s">
        <v>33</v>
      </c>
      <c r="E20">
        <v>2000</v>
      </c>
      <c r="G20">
        <v>10</v>
      </c>
      <c r="H20">
        <v>700</v>
      </c>
      <c r="I20" t="s">
        <v>87</v>
      </c>
      <c r="J20" t="s">
        <v>281</v>
      </c>
      <c r="K20" t="s">
        <v>1107</v>
      </c>
      <c r="L20">
        <v>2</v>
      </c>
      <c r="M20">
        <v>20</v>
      </c>
      <c r="P20" t="str">
        <f t="shared" si="7"/>
        <v>[19] = {["ID"] = 1879071735; }; -- Warg-slayer (Advanced)</v>
      </c>
      <c r="Q20" s="1" t="str">
        <f t="shared" si="8"/>
        <v>[19] = {["ID"] = 1879071735; ["SAVE_INDEX"] = 19; ["TYPE"] = 4; ["VXP"] = 2000; ["LP"] = 10; ["REP"] =  700; ["FACTION"] = 9; ["TIER"] = 2; ["MIN_LVL"] = "20"; ["NAME"] = { ["EN"] = "Warg-slayer (Advanced)"; }; ["LORE"] = { ["EN"] = "Defeat many Wargs in the North Downs."; }; ["SUMMARY"] = { ["EN"] = "Defeat 120 wargs in the North Downs"; }; };</v>
      </c>
      <c r="R20">
        <f t="shared" si="9"/>
        <v>19</v>
      </c>
      <c r="S20" t="str">
        <f t="shared" si="10"/>
        <v>[19] = {</v>
      </c>
      <c r="T20" t="str">
        <f t="shared" si="11"/>
        <v xml:space="preserve">["ID"] = 1879071735; </v>
      </c>
      <c r="U20" t="str">
        <f t="shared" si="12"/>
        <v xml:space="preserve">["ID"] = 1879071735; </v>
      </c>
      <c r="V20" t="str">
        <f t="shared" si="13"/>
        <v/>
      </c>
      <c r="W20" s="1" t="str">
        <f t="shared" si="14"/>
        <v xml:space="preserve">["SAVE_INDEX"] = 19; </v>
      </c>
      <c r="X20">
        <f>VLOOKUP(D20,Type!A$2:B$14,2,FALSE)</f>
        <v>4</v>
      </c>
      <c r="Y20" t="str">
        <f t="shared" si="15"/>
        <v xml:space="preserve">["TYPE"] = 4; </v>
      </c>
      <c r="Z20" t="str">
        <f t="shared" si="16"/>
        <v>2000</v>
      </c>
      <c r="AA20" t="str">
        <f t="shared" si="17"/>
        <v xml:space="preserve">["VXP"] = 2000; </v>
      </c>
      <c r="AB20" t="str">
        <f t="shared" si="18"/>
        <v>10</v>
      </c>
      <c r="AC20" t="str">
        <f t="shared" si="19"/>
        <v xml:space="preserve">["LP"] = 10; </v>
      </c>
      <c r="AD20" t="str">
        <f t="shared" si="20"/>
        <v>700</v>
      </c>
      <c r="AE20" t="str">
        <f t="shared" si="21"/>
        <v xml:space="preserve">["REP"] =  700; </v>
      </c>
      <c r="AF20">
        <f>VLOOKUP(I20,Faction!A$2:B$84,2,FALSE)</f>
        <v>9</v>
      </c>
      <c r="AG20" t="str">
        <f t="shared" si="22"/>
        <v xml:space="preserve">["FACTION"] = 9; </v>
      </c>
      <c r="AH20" t="str">
        <f t="shared" si="23"/>
        <v xml:space="preserve">["TIER"] = 2; </v>
      </c>
      <c r="AI20" t="str">
        <f t="shared" si="24"/>
        <v xml:space="preserve">["MIN_LVL"] = "20"; </v>
      </c>
      <c r="AJ20" t="str">
        <f t="shared" si="25"/>
        <v xml:space="preserve">["NAME"] = { ["EN"] = "Warg-slayer (Advanced)"; }; </v>
      </c>
      <c r="AK20" t="str">
        <f t="shared" si="26"/>
        <v xml:space="preserve">["LORE"] = { ["EN"] = "Defeat many Wargs in the North Downs."; }; </v>
      </c>
      <c r="AL20" t="str">
        <f t="shared" si="27"/>
        <v xml:space="preserve">["SUMMARY"] = { ["EN"] = "Defeat 120 wargs in the North Downs"; }; </v>
      </c>
      <c r="AM20" t="str">
        <f t="shared" si="28"/>
        <v/>
      </c>
      <c r="AN20" t="str">
        <f t="shared" si="29"/>
        <v>};</v>
      </c>
    </row>
    <row r="21" spans="1:40" x14ac:dyDescent="0.25">
      <c r="A21">
        <v>1879071734</v>
      </c>
      <c r="B21">
        <v>20</v>
      </c>
      <c r="C21" t="s">
        <v>214</v>
      </c>
      <c r="D21" t="s">
        <v>33</v>
      </c>
      <c r="F21" t="s">
        <v>1068</v>
      </c>
      <c r="G21">
        <v>5</v>
      </c>
      <c r="H21">
        <v>500</v>
      </c>
      <c r="I21" t="s">
        <v>87</v>
      </c>
      <c r="J21" t="s">
        <v>280</v>
      </c>
      <c r="K21" t="s">
        <v>1108</v>
      </c>
      <c r="L21">
        <v>3</v>
      </c>
      <c r="M21">
        <v>20</v>
      </c>
      <c r="P21" t="str">
        <f t="shared" si="7"/>
        <v>[20] = {["ID"] = 1879071734; }; -- Warg-slayer</v>
      </c>
      <c r="Q21" s="1" t="str">
        <f t="shared" si="8"/>
        <v>[20] = {["ID"] = 1879071734; ["SAVE_INDEX"] = 20; ["TYPE"] = 4; ["VXP"] =    0; ["LP"] =  5; ["REP"] =  500; ["FACTION"] = 9; ["TIER"] = 3; ["MIN_LVL"] = "20"; ["NAME"] = { ["EN"] = "Warg-slayer"; }; ["LORE"] = { ["EN"] = "Defeat Wargs in the North Downs."; }; ["SUMMARY"] = { ["EN"] = "Defeat 60 wargs in the North Downs"; }; ["TITLE"] = { ["EN"] = "Warg-foe"; }; };</v>
      </c>
      <c r="R21">
        <f t="shared" si="9"/>
        <v>20</v>
      </c>
      <c r="S21" t="str">
        <f t="shared" si="10"/>
        <v>[20] = {</v>
      </c>
      <c r="T21" t="str">
        <f t="shared" si="11"/>
        <v xml:space="preserve">["ID"] = 1879071734; </v>
      </c>
      <c r="U21" t="str">
        <f t="shared" si="12"/>
        <v xml:space="preserve">["ID"] = 1879071734; </v>
      </c>
      <c r="V21" t="str">
        <f t="shared" si="13"/>
        <v/>
      </c>
      <c r="W21" s="1" t="str">
        <f t="shared" si="14"/>
        <v xml:space="preserve">["SAVE_INDEX"] = 20; </v>
      </c>
      <c r="X21">
        <f>VLOOKUP(D21,Type!A$2:B$14,2,FALSE)</f>
        <v>4</v>
      </c>
      <c r="Y21" t="str">
        <f t="shared" si="15"/>
        <v xml:space="preserve">["TYPE"] = 4; </v>
      </c>
      <c r="Z21" t="str">
        <f t="shared" si="16"/>
        <v>0</v>
      </c>
      <c r="AA21" t="str">
        <f t="shared" si="17"/>
        <v xml:space="preserve">["VXP"] =    0; </v>
      </c>
      <c r="AB21" t="str">
        <f t="shared" si="18"/>
        <v>5</v>
      </c>
      <c r="AC21" t="str">
        <f t="shared" si="19"/>
        <v xml:space="preserve">["LP"] =  5; </v>
      </c>
      <c r="AD21" t="str">
        <f t="shared" si="20"/>
        <v>500</v>
      </c>
      <c r="AE21" t="str">
        <f t="shared" si="21"/>
        <v xml:space="preserve">["REP"] =  500; </v>
      </c>
      <c r="AF21">
        <f>VLOOKUP(I21,Faction!A$2:B$84,2,FALSE)</f>
        <v>9</v>
      </c>
      <c r="AG21" t="str">
        <f t="shared" si="22"/>
        <v xml:space="preserve">["FACTION"] = 9; </v>
      </c>
      <c r="AH21" t="str">
        <f t="shared" si="23"/>
        <v xml:space="preserve">["TIER"] = 3; </v>
      </c>
      <c r="AI21" t="str">
        <f t="shared" si="24"/>
        <v xml:space="preserve">["MIN_LVL"] = "20"; </v>
      </c>
      <c r="AJ21" t="str">
        <f t="shared" si="25"/>
        <v xml:space="preserve">["NAME"] = { ["EN"] = "Warg-slayer"; }; </v>
      </c>
      <c r="AK21" t="str">
        <f t="shared" si="26"/>
        <v xml:space="preserve">["LORE"] = { ["EN"] = "Defeat Wargs in the North Downs."; }; </v>
      </c>
      <c r="AL21" t="str">
        <f t="shared" si="27"/>
        <v xml:space="preserve">["SUMMARY"] = { ["EN"] = "Defeat 60 wargs in the North Downs"; }; </v>
      </c>
      <c r="AM21" t="str">
        <f t="shared" si="28"/>
        <v xml:space="preserve">["TITLE"] = { ["EN"] = "Warg-foe"; }; </v>
      </c>
      <c r="AN21" t="str">
        <f t="shared" si="29"/>
        <v>};</v>
      </c>
    </row>
    <row r="22" spans="1:40" x14ac:dyDescent="0.25">
      <c r="A22">
        <v>1879071737</v>
      </c>
      <c r="B22">
        <v>21</v>
      </c>
      <c r="C22" t="s">
        <v>284</v>
      </c>
      <c r="D22" t="s">
        <v>33</v>
      </c>
      <c r="E22">
        <v>2000</v>
      </c>
      <c r="G22">
        <v>10</v>
      </c>
      <c r="H22">
        <v>700</v>
      </c>
      <c r="I22" t="s">
        <v>87</v>
      </c>
      <c r="J22" t="s">
        <v>285</v>
      </c>
      <c r="K22" t="s">
        <v>332</v>
      </c>
      <c r="L22">
        <v>2</v>
      </c>
      <c r="M22">
        <v>26</v>
      </c>
      <c r="P22" t="str">
        <f t="shared" si="7"/>
        <v>[21] = {["ID"] = 1879071737; }; -- Worm-slayer (Advanced)</v>
      </c>
      <c r="Q22" s="1" t="str">
        <f t="shared" si="8"/>
        <v>[21] = {["ID"] = 1879071737; ["SAVE_INDEX"] = 21; ["TYPE"] = 4; ["VXP"] = 2000; ["LP"] = 10; ["REP"] =  700; ["FACTION"] = 9; ["TIER"] = 2; ["MIN_LVL"] = "26"; ["NAME"] = { ["EN"] = "Worm-slayer (Advanced)"; }; ["LORE"] = { ["EN"] = "Defeat many Worms in the North Downs and Ram Dúath."; }; ["SUMMARY"] = { ["EN"] = "Defeat 120 worms in the North Downs"; }; };</v>
      </c>
      <c r="R22">
        <f t="shared" si="9"/>
        <v>21</v>
      </c>
      <c r="S22" t="str">
        <f t="shared" si="10"/>
        <v>[21] = {</v>
      </c>
      <c r="T22" t="str">
        <f t="shared" si="11"/>
        <v xml:space="preserve">["ID"] = 1879071737; </v>
      </c>
      <c r="U22" t="str">
        <f t="shared" si="12"/>
        <v xml:space="preserve">["ID"] = 1879071737; </v>
      </c>
      <c r="V22" t="str">
        <f t="shared" si="13"/>
        <v/>
      </c>
      <c r="W22" s="1" t="str">
        <f t="shared" si="14"/>
        <v xml:space="preserve">["SAVE_INDEX"] = 21; </v>
      </c>
      <c r="X22">
        <f>VLOOKUP(D22,Type!A$2:B$14,2,FALSE)</f>
        <v>4</v>
      </c>
      <c r="Y22" t="str">
        <f t="shared" si="15"/>
        <v xml:space="preserve">["TYPE"] = 4; </v>
      </c>
      <c r="Z22" t="str">
        <f t="shared" si="16"/>
        <v>2000</v>
      </c>
      <c r="AA22" t="str">
        <f t="shared" si="17"/>
        <v xml:space="preserve">["VXP"] = 2000; </v>
      </c>
      <c r="AB22" t="str">
        <f t="shared" si="18"/>
        <v>10</v>
      </c>
      <c r="AC22" t="str">
        <f t="shared" si="19"/>
        <v xml:space="preserve">["LP"] = 10; </v>
      </c>
      <c r="AD22" t="str">
        <f t="shared" si="20"/>
        <v>700</v>
      </c>
      <c r="AE22" t="str">
        <f t="shared" si="21"/>
        <v xml:space="preserve">["REP"] =  700; </v>
      </c>
      <c r="AF22">
        <f>VLOOKUP(I22,Faction!A$2:B$84,2,FALSE)</f>
        <v>9</v>
      </c>
      <c r="AG22" t="str">
        <f t="shared" si="22"/>
        <v xml:space="preserve">["FACTION"] = 9; </v>
      </c>
      <c r="AH22" t="str">
        <f t="shared" si="23"/>
        <v xml:space="preserve">["TIER"] = 2; </v>
      </c>
      <c r="AI22" t="str">
        <f t="shared" si="24"/>
        <v xml:space="preserve">["MIN_LVL"] = "26"; </v>
      </c>
      <c r="AJ22" t="str">
        <f t="shared" si="25"/>
        <v xml:space="preserve">["NAME"] = { ["EN"] = "Worm-slayer (Advanced)"; }; </v>
      </c>
      <c r="AK22" t="str">
        <f t="shared" si="26"/>
        <v xml:space="preserve">["LORE"] = { ["EN"] = "Defeat many Worms in the North Downs and Ram Dúath."; }; </v>
      </c>
      <c r="AL22" t="str">
        <f t="shared" si="27"/>
        <v xml:space="preserve">["SUMMARY"] = { ["EN"] = "Defeat 120 worms in the North Downs"; }; </v>
      </c>
      <c r="AM22" t="str">
        <f t="shared" si="28"/>
        <v/>
      </c>
      <c r="AN22" t="str">
        <f t="shared" si="29"/>
        <v>};</v>
      </c>
    </row>
    <row r="23" spans="1:40" x14ac:dyDescent="0.25">
      <c r="A23">
        <v>1879071736</v>
      </c>
      <c r="B23">
        <v>22</v>
      </c>
      <c r="C23" t="s">
        <v>282</v>
      </c>
      <c r="D23" t="s">
        <v>33</v>
      </c>
      <c r="F23" t="s">
        <v>282</v>
      </c>
      <c r="G23">
        <v>5</v>
      </c>
      <c r="H23">
        <v>500</v>
      </c>
      <c r="I23" t="s">
        <v>87</v>
      </c>
      <c r="J23" t="s">
        <v>283</v>
      </c>
      <c r="K23" t="s">
        <v>1109</v>
      </c>
      <c r="L23">
        <v>3</v>
      </c>
      <c r="M23">
        <v>26</v>
      </c>
      <c r="P23" t="str">
        <f t="shared" si="7"/>
        <v>[22] = {["ID"] = 1879071736; }; -- Worm-slayer</v>
      </c>
      <c r="Q23" s="1" t="str">
        <f t="shared" si="8"/>
        <v>[22] = {["ID"] = 1879071736; ["SAVE_INDEX"] = 22; ["TYPE"] = 4; ["VXP"] =    0; ["LP"] =  5; ["REP"] =  500; ["FACTION"] = 9; ["TIER"] = 3; ["MIN_LVL"] = "26"; ["NAME"] = { ["EN"] = "Worm-slayer"; }; ["LORE"] = { ["EN"] = "Defeat worms in the North Downs and Ram Dúath."; }; ["SUMMARY"] = { ["EN"] = "Defeat 60 worms in the North Downs"; }; ["TITLE"] = { ["EN"] = "Worm-slayer"; }; };</v>
      </c>
      <c r="R23">
        <f t="shared" si="9"/>
        <v>22</v>
      </c>
      <c r="S23" t="str">
        <f t="shared" si="10"/>
        <v>[22] = {</v>
      </c>
      <c r="T23" t="str">
        <f t="shared" si="11"/>
        <v xml:space="preserve">["ID"] = 1879071736; </v>
      </c>
      <c r="U23" t="str">
        <f t="shared" si="12"/>
        <v xml:space="preserve">["ID"] = 1879071736; </v>
      </c>
      <c r="V23" t="str">
        <f t="shared" si="13"/>
        <v/>
      </c>
      <c r="W23" s="1" t="str">
        <f t="shared" si="14"/>
        <v xml:space="preserve">["SAVE_INDEX"] = 22; </v>
      </c>
      <c r="X23">
        <f>VLOOKUP(D23,Type!A$2:B$14,2,FALSE)</f>
        <v>4</v>
      </c>
      <c r="Y23" t="str">
        <f t="shared" si="15"/>
        <v xml:space="preserve">["TYPE"] = 4; </v>
      </c>
      <c r="Z23" t="str">
        <f t="shared" si="16"/>
        <v>0</v>
      </c>
      <c r="AA23" t="str">
        <f t="shared" si="17"/>
        <v xml:space="preserve">["VXP"] =    0; </v>
      </c>
      <c r="AB23" t="str">
        <f t="shared" si="18"/>
        <v>5</v>
      </c>
      <c r="AC23" t="str">
        <f t="shared" si="19"/>
        <v xml:space="preserve">["LP"] =  5; </v>
      </c>
      <c r="AD23" t="str">
        <f t="shared" si="20"/>
        <v>500</v>
      </c>
      <c r="AE23" t="str">
        <f t="shared" si="21"/>
        <v xml:space="preserve">["REP"] =  500; </v>
      </c>
      <c r="AF23">
        <f>VLOOKUP(I23,Faction!A$2:B$84,2,FALSE)</f>
        <v>9</v>
      </c>
      <c r="AG23" t="str">
        <f t="shared" si="22"/>
        <v xml:space="preserve">["FACTION"] = 9; </v>
      </c>
      <c r="AH23" t="str">
        <f t="shared" si="23"/>
        <v xml:space="preserve">["TIER"] = 3; </v>
      </c>
      <c r="AI23" t="str">
        <f t="shared" si="24"/>
        <v xml:space="preserve">["MIN_LVL"] = "26"; </v>
      </c>
      <c r="AJ23" t="str">
        <f t="shared" si="25"/>
        <v xml:space="preserve">["NAME"] = { ["EN"] = "Worm-slayer"; }; </v>
      </c>
      <c r="AK23" t="str">
        <f t="shared" si="26"/>
        <v xml:space="preserve">["LORE"] = { ["EN"] = "Defeat worms in the North Downs and Ram Dúath."; }; </v>
      </c>
      <c r="AL23" t="str">
        <f t="shared" si="27"/>
        <v xml:space="preserve">["SUMMARY"] = { ["EN"] = "Defeat 60 worms in the North Downs"; }; </v>
      </c>
      <c r="AM23" t="str">
        <f t="shared" si="28"/>
        <v xml:space="preserve">["TITLE"] = { ["EN"] = "Worm-slayer"; }; </v>
      </c>
      <c r="AN23" t="str">
        <f t="shared" si="29"/>
        <v>};</v>
      </c>
    </row>
    <row r="24" spans="1:40" x14ac:dyDescent="0.25">
      <c r="A24">
        <v>1879325778</v>
      </c>
      <c r="B24">
        <v>23</v>
      </c>
      <c r="C24" t="s">
        <v>268</v>
      </c>
      <c r="D24" t="s">
        <v>69</v>
      </c>
      <c r="E24">
        <v>2000</v>
      </c>
      <c r="F24" t="s">
        <v>1064</v>
      </c>
      <c r="G24">
        <v>5</v>
      </c>
      <c r="H24">
        <v>900</v>
      </c>
      <c r="I24" t="s">
        <v>87</v>
      </c>
      <c r="J24" t="s">
        <v>269</v>
      </c>
      <c r="K24" t="s">
        <v>333</v>
      </c>
      <c r="L24">
        <v>0</v>
      </c>
      <c r="M24">
        <v>90</v>
      </c>
      <c r="P24" t="str">
        <f t="shared" si="7"/>
        <v>[23] = {["ID"] = 1879325778; }; -- Roving Threats: The North Downs' Roving Enemies</v>
      </c>
      <c r="Q24" s="1" t="str">
        <f t="shared" si="8"/>
        <v>[23] = {["ID"] = 1879325778; ["SAVE_INDEX"] = 23; ["TYPE"] = 6; ["VXP"] = 2000; ["LP"] =  5; ["REP"] =  900; ["FACTION"] = 9; ["TIER"] = 0; ["MIN_LVL"] = "90"; ["NAME"] = { ["EN"] = "Roving Threats: The North Downs' Roving Enemies"; }; ["LORE"] = { ["EN"] = "Strong enemies still roam in The North Downs."; }; ["SUMMARY"] = { ["EN"] = "Complete 3 Roving Threat quests"; }; ["TITLE"] = { ["EN"] = "Roving Defender of The North Downs"; }; };</v>
      </c>
      <c r="R24">
        <f t="shared" si="9"/>
        <v>23</v>
      </c>
      <c r="S24" t="str">
        <f t="shared" si="10"/>
        <v>[23] = {</v>
      </c>
      <c r="T24" t="str">
        <f t="shared" si="11"/>
        <v xml:space="preserve">["ID"] = 1879325778; </v>
      </c>
      <c r="U24" t="str">
        <f t="shared" si="12"/>
        <v xml:space="preserve">["ID"] = 1879325778; </v>
      </c>
      <c r="V24" t="str">
        <f t="shared" si="13"/>
        <v/>
      </c>
      <c r="W24" s="1" t="str">
        <f t="shared" si="14"/>
        <v xml:space="preserve">["SAVE_INDEX"] = 23; </v>
      </c>
      <c r="X24">
        <f>VLOOKUP(D24,Type!A$2:B$14,2,FALSE)</f>
        <v>6</v>
      </c>
      <c r="Y24" t="str">
        <f t="shared" si="15"/>
        <v xml:space="preserve">["TYPE"] = 6; </v>
      </c>
      <c r="Z24" t="str">
        <f t="shared" si="16"/>
        <v>2000</v>
      </c>
      <c r="AA24" t="str">
        <f t="shared" si="17"/>
        <v xml:space="preserve">["VXP"] = 2000; </v>
      </c>
      <c r="AB24" t="str">
        <f t="shared" si="18"/>
        <v>5</v>
      </c>
      <c r="AC24" t="str">
        <f t="shared" si="19"/>
        <v xml:space="preserve">["LP"] =  5; </v>
      </c>
      <c r="AD24" t="str">
        <f t="shared" si="20"/>
        <v>900</v>
      </c>
      <c r="AE24" t="str">
        <f t="shared" si="21"/>
        <v xml:space="preserve">["REP"] =  900; </v>
      </c>
      <c r="AF24">
        <f>VLOOKUP(I24,Faction!A$2:B$84,2,FALSE)</f>
        <v>9</v>
      </c>
      <c r="AG24" t="str">
        <f t="shared" si="22"/>
        <v xml:space="preserve">["FACTION"] = 9; </v>
      </c>
      <c r="AH24" t="str">
        <f t="shared" si="23"/>
        <v xml:space="preserve">["TIER"] = 0; </v>
      </c>
      <c r="AI24" t="str">
        <f t="shared" si="24"/>
        <v xml:space="preserve">["MIN_LVL"] = "90"; </v>
      </c>
      <c r="AJ24" t="str">
        <f t="shared" si="25"/>
        <v xml:space="preserve">["NAME"] = { ["EN"] = "Roving Threats: The North Downs' Roving Enemies"; }; </v>
      </c>
      <c r="AK24" t="str">
        <f t="shared" si="26"/>
        <v xml:space="preserve">["LORE"] = { ["EN"] = "Strong enemies still roam in The North Downs."; }; </v>
      </c>
      <c r="AL24" t="str">
        <f t="shared" si="27"/>
        <v xml:space="preserve">["SUMMARY"] = { ["EN"] = "Complete 3 Roving Threat quests"; }; </v>
      </c>
      <c r="AM24" t="str">
        <f t="shared" si="28"/>
        <v xml:space="preserve">["TITLE"] = { ["EN"] = "Roving Defender of The North Downs"; }; </v>
      </c>
      <c r="AN24" t="str">
        <f t="shared" si="29"/>
        <v>};</v>
      </c>
    </row>
    <row r="25" spans="1:40" x14ac:dyDescent="0.25">
      <c r="A25">
        <v>1879325773</v>
      </c>
      <c r="B25">
        <v>24</v>
      </c>
      <c r="C25" t="s">
        <v>1076</v>
      </c>
      <c r="D25" t="s">
        <v>17</v>
      </c>
      <c r="E25">
        <v>2000</v>
      </c>
      <c r="F25" t="s">
        <v>1063</v>
      </c>
      <c r="G25">
        <v>10</v>
      </c>
      <c r="H25">
        <v>900</v>
      </c>
      <c r="I25" t="s">
        <v>87</v>
      </c>
      <c r="J25" t="s">
        <v>261</v>
      </c>
      <c r="K25" t="s">
        <v>1110</v>
      </c>
      <c r="L25">
        <v>0</v>
      </c>
      <c r="M25">
        <v>90</v>
      </c>
      <c r="P25" t="str">
        <f t="shared" si="7"/>
        <v>[24] = {["ID"] = 1879325773; }; -- Treasure of The North Downs</v>
      </c>
      <c r="Q25" s="1" t="str">
        <f t="shared" si="8"/>
        <v>[24] = {["ID"] = 1879325773; ["SAVE_INDEX"] = 24; ["TYPE"] = 3; ["VXP"] = 2000; ["LP"] = 10; ["REP"] =  900; ["FACTION"] = 9; ["TIER"] = 0; ["MIN_LVL"] = "90"; ["NAME"] = { ["EN"] = "Treasure of The North Downs"; }; ["LORE"] = { ["EN"] = "Find ancient treasure in The North Downs."; }; ["SUMMARY"] = { ["EN"] = "Find 12 ancient treasures in the North Downs"; }; ["TITLE"] = { ["EN"] = "Treasure Seeker of The North Downs"; }; };</v>
      </c>
      <c r="R25">
        <f t="shared" si="9"/>
        <v>24</v>
      </c>
      <c r="S25" t="str">
        <f t="shared" si="10"/>
        <v>[24] = {</v>
      </c>
      <c r="T25" t="str">
        <f t="shared" si="11"/>
        <v xml:space="preserve">["ID"] = 1879325773; </v>
      </c>
      <c r="U25" t="str">
        <f t="shared" si="12"/>
        <v xml:space="preserve">["ID"] = 1879325773; </v>
      </c>
      <c r="V25" t="str">
        <f t="shared" si="13"/>
        <v/>
      </c>
      <c r="W25" s="1" t="str">
        <f t="shared" si="14"/>
        <v xml:space="preserve">["SAVE_INDEX"] = 24; </v>
      </c>
      <c r="X25">
        <f>VLOOKUP(D25,Type!A$2:B$14,2,FALSE)</f>
        <v>3</v>
      </c>
      <c r="Y25" t="str">
        <f t="shared" si="15"/>
        <v xml:space="preserve">["TYPE"] = 3; </v>
      </c>
      <c r="Z25" t="str">
        <f t="shared" si="16"/>
        <v>2000</v>
      </c>
      <c r="AA25" t="str">
        <f t="shared" si="17"/>
        <v xml:space="preserve">["VXP"] = 2000; </v>
      </c>
      <c r="AB25" t="str">
        <f t="shared" si="18"/>
        <v>10</v>
      </c>
      <c r="AC25" t="str">
        <f t="shared" si="19"/>
        <v xml:space="preserve">["LP"] = 10; </v>
      </c>
      <c r="AD25" t="str">
        <f t="shared" si="20"/>
        <v>900</v>
      </c>
      <c r="AE25" t="str">
        <f t="shared" si="21"/>
        <v xml:space="preserve">["REP"] =  900; </v>
      </c>
      <c r="AF25">
        <f>VLOOKUP(I25,Faction!A$2:B$84,2,FALSE)</f>
        <v>9</v>
      </c>
      <c r="AG25" t="str">
        <f t="shared" si="22"/>
        <v xml:space="preserve">["FACTION"] = 9; </v>
      </c>
      <c r="AH25" t="str">
        <f t="shared" si="23"/>
        <v xml:space="preserve">["TIER"] = 0; </v>
      </c>
      <c r="AI25" t="str">
        <f t="shared" si="24"/>
        <v xml:space="preserve">["MIN_LVL"] = "90"; </v>
      </c>
      <c r="AJ25" t="str">
        <f t="shared" si="25"/>
        <v xml:space="preserve">["NAME"] = { ["EN"] = "Treasure of The North Downs"; }; </v>
      </c>
      <c r="AK25" t="str">
        <f t="shared" si="26"/>
        <v xml:space="preserve">["LORE"] = { ["EN"] = "Find ancient treasure in The North Downs."; }; </v>
      </c>
      <c r="AL25" t="str">
        <f t="shared" si="27"/>
        <v xml:space="preserve">["SUMMARY"] = { ["EN"] = "Find 12 ancient treasures in the North Downs"; }; </v>
      </c>
      <c r="AM25" t="str">
        <f t="shared" si="28"/>
        <v xml:space="preserve">["TITLE"] = { ["EN"] = "Treasure Seeker of The North Downs"; }; </v>
      </c>
      <c r="AN25" t="str">
        <f t="shared" si="29"/>
        <v>};</v>
      </c>
    </row>
    <row r="26" spans="1:40" x14ac:dyDescent="0.25">
      <c r="W26" s="1" t="str">
        <f t="shared" ref="W26:W37" si="30">IF(LEN(B26)&gt;0,CONCATENATE("[""SAVE_INDEX""] = ",REPT(" ",3-LEN(B26)),B26,"; "),"")</f>
        <v/>
      </c>
    </row>
    <row r="27" spans="1:40" x14ac:dyDescent="0.25">
      <c r="W27" s="1" t="str">
        <f t="shared" si="30"/>
        <v/>
      </c>
    </row>
    <row r="28" spans="1:40" x14ac:dyDescent="0.25">
      <c r="W28" s="1" t="str">
        <f t="shared" si="30"/>
        <v/>
      </c>
    </row>
    <row r="29" spans="1:40" x14ac:dyDescent="0.25">
      <c r="W29" s="1" t="str">
        <f t="shared" si="30"/>
        <v/>
      </c>
    </row>
    <row r="30" spans="1:40" x14ac:dyDescent="0.25">
      <c r="W30" s="1" t="str">
        <f t="shared" si="30"/>
        <v/>
      </c>
    </row>
    <row r="31" spans="1:40" x14ac:dyDescent="0.25">
      <c r="W31" s="1" t="str">
        <f t="shared" si="30"/>
        <v/>
      </c>
    </row>
    <row r="32" spans="1:40" x14ac:dyDescent="0.25">
      <c r="W32" s="1" t="str">
        <f t="shared" si="30"/>
        <v/>
      </c>
    </row>
    <row r="33" spans="23:23" x14ac:dyDescent="0.25">
      <c r="W33" s="1" t="str">
        <f t="shared" si="30"/>
        <v/>
      </c>
    </row>
    <row r="34" spans="23:23" x14ac:dyDescent="0.25">
      <c r="W34" s="1" t="str">
        <f t="shared" si="30"/>
        <v/>
      </c>
    </row>
    <row r="35" spans="23:23" x14ac:dyDescent="0.25">
      <c r="W35" s="1" t="str">
        <f t="shared" si="30"/>
        <v/>
      </c>
    </row>
    <row r="36" spans="23:23" x14ac:dyDescent="0.25">
      <c r="W36" s="1" t="str">
        <f t="shared" si="30"/>
        <v/>
      </c>
    </row>
    <row r="37" spans="23:23" x14ac:dyDescent="0.25">
      <c r="W37" s="1" t="str">
        <f t="shared" si="30"/>
        <v/>
      </c>
    </row>
    <row r="38" spans="23:23" x14ac:dyDescent="0.25">
      <c r="W38" s="1"/>
    </row>
    <row r="39" spans="23:23" x14ac:dyDescent="0.25">
      <c r="W39" s="1"/>
    </row>
    <row r="40" spans="23:23" x14ac:dyDescent="0.25">
      <c r="W40" s="1"/>
    </row>
    <row r="41" spans="23:23" x14ac:dyDescent="0.25">
      <c r="W41" s="1"/>
    </row>
    <row r="42" spans="23:23" x14ac:dyDescent="0.25">
      <c r="W42" s="1"/>
    </row>
    <row r="43" spans="23:23" x14ac:dyDescent="0.25">
      <c r="W43" s="1"/>
    </row>
    <row r="44" spans="23:23" x14ac:dyDescent="0.25">
      <c r="W44" s="1"/>
    </row>
    <row r="45" spans="23:23" x14ac:dyDescent="0.25">
      <c r="W45" s="1"/>
    </row>
    <row r="46" spans="23:23" x14ac:dyDescent="0.25">
      <c r="W46" s="1"/>
    </row>
    <row r="47" spans="23:23" x14ac:dyDescent="0.25">
      <c r="W47" s="1"/>
    </row>
    <row r="48" spans="23:23" x14ac:dyDescent="0.25">
      <c r="W48" s="1"/>
    </row>
    <row r="49" spans="23:23" x14ac:dyDescent="0.25">
      <c r="W49" s="1"/>
    </row>
    <row r="50" spans="23:23" x14ac:dyDescent="0.25">
      <c r="W50" s="1"/>
    </row>
    <row r="51" spans="23:23" x14ac:dyDescent="0.25">
      <c r="W51" s="1"/>
    </row>
    <row r="52" spans="23:23" x14ac:dyDescent="0.25">
      <c r="W52" s="1"/>
    </row>
    <row r="53" spans="23:23" x14ac:dyDescent="0.25">
      <c r="W53" s="1"/>
    </row>
    <row r="54" spans="23:23" x14ac:dyDescent="0.25">
      <c r="W54" s="1"/>
    </row>
    <row r="55" spans="23:23" x14ac:dyDescent="0.25">
      <c r="W55" s="1"/>
    </row>
    <row r="56" spans="23:23" x14ac:dyDescent="0.25">
      <c r="W56" s="1"/>
    </row>
    <row r="57" spans="23:23" x14ac:dyDescent="0.25">
      <c r="W57" s="1"/>
    </row>
    <row r="58" spans="23:23" x14ac:dyDescent="0.25">
      <c r="W58" s="1"/>
    </row>
    <row r="59" spans="23:23" x14ac:dyDescent="0.25">
      <c r="W59" s="1"/>
    </row>
    <row r="60" spans="23:23" x14ac:dyDescent="0.25">
      <c r="W60" s="1"/>
    </row>
    <row r="61" spans="23:23" x14ac:dyDescent="0.25">
      <c r="W61" s="1"/>
    </row>
    <row r="62" spans="23:23" x14ac:dyDescent="0.25">
      <c r="W62" s="1"/>
    </row>
    <row r="63" spans="23:23" x14ac:dyDescent="0.25">
      <c r="W63" s="1"/>
    </row>
    <row r="64" spans="23:23" x14ac:dyDescent="0.25">
      <c r="W64" s="1"/>
    </row>
    <row r="65" spans="23:23" x14ac:dyDescent="0.25">
      <c r="W65" s="1"/>
    </row>
    <row r="66" spans="23:23" x14ac:dyDescent="0.25">
      <c r="W66" s="1"/>
    </row>
    <row r="67" spans="23:23" x14ac:dyDescent="0.25">
      <c r="W67" s="1"/>
    </row>
    <row r="68" spans="23:23" x14ac:dyDescent="0.25">
      <c r="W68" s="1"/>
    </row>
    <row r="69" spans="23:23" x14ac:dyDescent="0.25">
      <c r="W69" s="1"/>
    </row>
    <row r="70" spans="23:23" x14ac:dyDescent="0.25">
      <c r="W70" s="1"/>
    </row>
    <row r="71" spans="23:23" x14ac:dyDescent="0.25">
      <c r="W71" s="1"/>
    </row>
    <row r="72" spans="23:23" x14ac:dyDescent="0.25">
      <c r="W72" s="1"/>
    </row>
    <row r="73" spans="23:23" x14ac:dyDescent="0.25">
      <c r="W73" s="1"/>
    </row>
    <row r="74" spans="23:23" x14ac:dyDescent="0.25">
      <c r="W74" s="1"/>
    </row>
    <row r="75" spans="23:23" x14ac:dyDescent="0.25">
      <c r="W75" s="1"/>
    </row>
    <row r="76" spans="23:23" x14ac:dyDescent="0.25">
      <c r="W76" s="1"/>
    </row>
    <row r="77" spans="23:23" x14ac:dyDescent="0.25">
      <c r="W77" s="1"/>
    </row>
    <row r="78" spans="23:23" x14ac:dyDescent="0.25">
      <c r="W78" s="1"/>
    </row>
    <row r="79" spans="23:23" x14ac:dyDescent="0.25">
      <c r="W79" s="1"/>
    </row>
    <row r="80" spans="23:23" x14ac:dyDescent="0.25">
      <c r="W80" s="1"/>
    </row>
    <row r="81" spans="23:23" x14ac:dyDescent="0.25">
      <c r="W81" s="1"/>
    </row>
    <row r="82" spans="23:23" x14ac:dyDescent="0.25">
      <c r="W82" s="1"/>
    </row>
    <row r="83" spans="23:23" x14ac:dyDescent="0.25">
      <c r="W83" s="1"/>
    </row>
    <row r="84" spans="23:23" x14ac:dyDescent="0.25">
      <c r="W84" s="1"/>
    </row>
    <row r="85" spans="23:23" x14ac:dyDescent="0.25">
      <c r="W85" s="1"/>
    </row>
    <row r="86" spans="23:23" x14ac:dyDescent="0.25">
      <c r="W86" s="1"/>
    </row>
    <row r="87" spans="23:23" x14ac:dyDescent="0.25">
      <c r="W87" s="1"/>
    </row>
    <row r="88" spans="23:23" x14ac:dyDescent="0.25">
      <c r="W88" s="1"/>
    </row>
    <row r="89" spans="23:23" x14ac:dyDescent="0.25">
      <c r="W89" s="1"/>
    </row>
    <row r="90" spans="23:23" x14ac:dyDescent="0.25">
      <c r="W90" s="1"/>
    </row>
    <row r="91" spans="23:23" x14ac:dyDescent="0.25">
      <c r="W91" s="1"/>
    </row>
    <row r="92" spans="23:23" x14ac:dyDescent="0.25">
      <c r="W92" s="1"/>
    </row>
    <row r="93" spans="23:23" x14ac:dyDescent="0.25">
      <c r="W93" s="1"/>
    </row>
    <row r="94" spans="23:23" x14ac:dyDescent="0.25">
      <c r="W94" s="1"/>
    </row>
    <row r="95" spans="23:23" x14ac:dyDescent="0.25">
      <c r="W95" s="1"/>
    </row>
    <row r="96" spans="23:23" x14ac:dyDescent="0.25">
      <c r="W96" s="1"/>
    </row>
    <row r="97" spans="23:23" x14ac:dyDescent="0.25">
      <c r="W97" s="1"/>
    </row>
    <row r="98" spans="23:23" x14ac:dyDescent="0.25">
      <c r="W98" s="1"/>
    </row>
    <row r="99" spans="23:23" x14ac:dyDescent="0.25">
      <c r="W99" s="1"/>
    </row>
    <row r="100" spans="23:23" x14ac:dyDescent="0.25">
      <c r="W100" s="1"/>
    </row>
    <row r="101" spans="23:23" x14ac:dyDescent="0.25">
      <c r="W101" s="1"/>
    </row>
    <row r="102" spans="23:23" x14ac:dyDescent="0.25">
      <c r="W102" s="1"/>
    </row>
    <row r="103" spans="23:23" x14ac:dyDescent="0.25">
      <c r="W103" s="1"/>
    </row>
    <row r="104" spans="23:23" x14ac:dyDescent="0.25">
      <c r="W104" s="1"/>
    </row>
    <row r="105" spans="23:23" x14ac:dyDescent="0.25">
      <c r="W105" s="1"/>
    </row>
    <row r="106" spans="23:23" x14ac:dyDescent="0.25">
      <c r="W106" s="1"/>
    </row>
    <row r="107" spans="23:23" x14ac:dyDescent="0.25">
      <c r="W107" s="1"/>
    </row>
    <row r="108" spans="23:23" x14ac:dyDescent="0.25">
      <c r="W108" s="1"/>
    </row>
    <row r="109" spans="23:23" x14ac:dyDescent="0.25">
      <c r="W109" s="1"/>
    </row>
    <row r="110" spans="23:23" x14ac:dyDescent="0.25">
      <c r="W110" s="1"/>
    </row>
    <row r="111" spans="23:23" x14ac:dyDescent="0.25">
      <c r="W111" s="1"/>
    </row>
    <row r="112" spans="23:23" x14ac:dyDescent="0.25">
      <c r="W112" s="1"/>
    </row>
    <row r="113" spans="23:23" x14ac:dyDescent="0.25">
      <c r="W113" s="1"/>
    </row>
    <row r="114" spans="23:23" x14ac:dyDescent="0.25">
      <c r="W114" s="1"/>
    </row>
    <row r="115" spans="23:23" x14ac:dyDescent="0.25">
      <c r="W115" s="1"/>
    </row>
    <row r="116" spans="23:23" x14ac:dyDescent="0.25">
      <c r="W116" s="1"/>
    </row>
    <row r="117" spans="23:23" x14ac:dyDescent="0.25">
      <c r="W117" s="1"/>
    </row>
    <row r="118" spans="23:23" x14ac:dyDescent="0.25">
      <c r="W118" s="1"/>
    </row>
    <row r="119" spans="23:23" x14ac:dyDescent="0.25">
      <c r="W119" s="1"/>
    </row>
    <row r="120" spans="23:23" x14ac:dyDescent="0.25">
      <c r="W120" s="1"/>
    </row>
    <row r="121" spans="23:23" x14ac:dyDescent="0.25">
      <c r="W121" s="1"/>
    </row>
    <row r="122" spans="23:23" x14ac:dyDescent="0.25">
      <c r="W122" s="1"/>
    </row>
    <row r="123" spans="23:23" x14ac:dyDescent="0.25">
      <c r="W123" s="1"/>
    </row>
    <row r="124" spans="23:23" x14ac:dyDescent="0.25">
      <c r="W124" s="1"/>
    </row>
    <row r="125" spans="23:23" x14ac:dyDescent="0.25">
      <c r="W125" s="1"/>
    </row>
    <row r="126" spans="23:23" x14ac:dyDescent="0.25">
      <c r="W126" s="1"/>
    </row>
    <row r="127" spans="23:23" x14ac:dyDescent="0.25">
      <c r="W127" s="1"/>
    </row>
    <row r="128" spans="23:23" x14ac:dyDescent="0.25">
      <c r="W128" s="1"/>
    </row>
    <row r="129" spans="23:23" x14ac:dyDescent="0.25">
      <c r="W129" s="1"/>
    </row>
    <row r="130" spans="23:23" x14ac:dyDescent="0.25">
      <c r="W130" s="1"/>
    </row>
    <row r="131" spans="23:23" x14ac:dyDescent="0.25">
      <c r="W131" s="1"/>
    </row>
    <row r="132" spans="23:23" x14ac:dyDescent="0.25">
      <c r="W132" s="1"/>
    </row>
    <row r="133" spans="23:23" x14ac:dyDescent="0.25">
      <c r="W133" s="1"/>
    </row>
    <row r="134" spans="23:23" x14ac:dyDescent="0.25">
      <c r="W134" s="1"/>
    </row>
    <row r="135" spans="23:23" x14ac:dyDescent="0.25">
      <c r="W135" s="1"/>
    </row>
    <row r="136" spans="23:23" x14ac:dyDescent="0.25">
      <c r="W136" s="1"/>
    </row>
    <row r="137" spans="23:23" x14ac:dyDescent="0.25">
      <c r="W137" s="1"/>
    </row>
    <row r="138" spans="23:23" x14ac:dyDescent="0.25">
      <c r="W138" s="1"/>
    </row>
    <row r="139" spans="23:23" x14ac:dyDescent="0.25">
      <c r="W139" s="1"/>
    </row>
    <row r="140" spans="23:23" x14ac:dyDescent="0.25">
      <c r="W140" s="1"/>
    </row>
    <row r="141" spans="23:23" x14ac:dyDescent="0.25">
      <c r="W141" s="1"/>
    </row>
    <row r="142" spans="23:23" x14ac:dyDescent="0.25">
      <c r="W142" s="1"/>
    </row>
    <row r="143" spans="23:23" x14ac:dyDescent="0.25">
      <c r="W143" s="1"/>
    </row>
    <row r="144" spans="23:23" x14ac:dyDescent="0.25">
      <c r="W144" s="1"/>
    </row>
    <row r="145" spans="23:23" x14ac:dyDescent="0.25">
      <c r="W145" s="1"/>
    </row>
    <row r="146" spans="23:23" x14ac:dyDescent="0.25">
      <c r="W146" s="1"/>
    </row>
    <row r="147" spans="23:23" x14ac:dyDescent="0.25">
      <c r="W147" s="1"/>
    </row>
    <row r="148" spans="23:23" x14ac:dyDescent="0.25">
      <c r="W148" s="1"/>
    </row>
    <row r="149" spans="23:23" x14ac:dyDescent="0.25">
      <c r="W149" s="1"/>
    </row>
    <row r="150" spans="23:23" x14ac:dyDescent="0.25">
      <c r="W150" s="1"/>
    </row>
    <row r="151" spans="23:23" x14ac:dyDescent="0.25">
      <c r="W151" s="1"/>
    </row>
    <row r="152" spans="23:23" x14ac:dyDescent="0.25">
      <c r="W152" s="1"/>
    </row>
    <row r="153" spans="23:23" x14ac:dyDescent="0.25">
      <c r="W153" s="1"/>
    </row>
    <row r="154" spans="23:23" x14ac:dyDescent="0.25">
      <c r="W154" s="1"/>
    </row>
    <row r="155" spans="23:23" x14ac:dyDescent="0.25">
      <c r="W155" s="1"/>
    </row>
    <row r="156" spans="23:23" x14ac:dyDescent="0.25">
      <c r="W156" s="1"/>
    </row>
    <row r="157" spans="23:23" x14ac:dyDescent="0.25">
      <c r="W157" s="1"/>
    </row>
    <row r="158" spans="23:23" x14ac:dyDescent="0.25">
      <c r="W158" s="1"/>
    </row>
    <row r="159" spans="23:23" x14ac:dyDescent="0.25">
      <c r="W159" s="1"/>
    </row>
    <row r="160" spans="23:23" x14ac:dyDescent="0.25">
      <c r="W160" s="1"/>
    </row>
    <row r="161" spans="23:23" x14ac:dyDescent="0.25">
      <c r="W161" s="1"/>
    </row>
    <row r="162" spans="23:23" x14ac:dyDescent="0.25">
      <c r="W162" s="1"/>
    </row>
    <row r="163" spans="23:23" x14ac:dyDescent="0.25">
      <c r="W163" s="1"/>
    </row>
    <row r="164" spans="23:23" x14ac:dyDescent="0.25">
      <c r="W164" s="1"/>
    </row>
    <row r="165" spans="23:23" x14ac:dyDescent="0.25">
      <c r="W165" s="1"/>
    </row>
    <row r="166" spans="23:23" x14ac:dyDescent="0.25">
      <c r="W166" s="1"/>
    </row>
    <row r="167" spans="23:23" x14ac:dyDescent="0.25">
      <c r="W167" s="1"/>
    </row>
    <row r="168" spans="23:23" x14ac:dyDescent="0.25">
      <c r="W168" s="1"/>
    </row>
    <row r="169" spans="23:23" x14ac:dyDescent="0.25">
      <c r="W169" s="1"/>
    </row>
    <row r="170" spans="23:23" x14ac:dyDescent="0.25">
      <c r="W170" s="1"/>
    </row>
    <row r="171" spans="23:23" x14ac:dyDescent="0.25">
      <c r="W171" s="1"/>
    </row>
    <row r="172" spans="23:23" x14ac:dyDescent="0.25">
      <c r="W172" s="1"/>
    </row>
    <row r="173" spans="23:23" x14ac:dyDescent="0.25">
      <c r="W173" s="1"/>
    </row>
    <row r="174" spans="23:23" x14ac:dyDescent="0.25">
      <c r="W174" s="1"/>
    </row>
    <row r="175" spans="23:23" x14ac:dyDescent="0.25">
      <c r="W175" s="1"/>
    </row>
    <row r="176" spans="23:23" x14ac:dyDescent="0.25">
      <c r="W176" s="1"/>
    </row>
    <row r="177" spans="23:23" x14ac:dyDescent="0.25">
      <c r="W177" s="1"/>
    </row>
    <row r="178" spans="23:23" x14ac:dyDescent="0.25">
      <c r="W178" s="1"/>
    </row>
    <row r="179" spans="23:23" x14ac:dyDescent="0.25">
      <c r="W179" s="1"/>
    </row>
    <row r="180" spans="23:23" x14ac:dyDescent="0.25">
      <c r="W180" s="1"/>
    </row>
    <row r="181" spans="23:23" x14ac:dyDescent="0.25">
      <c r="W181" s="1"/>
    </row>
    <row r="182" spans="23:23" x14ac:dyDescent="0.25">
      <c r="W182" s="1"/>
    </row>
    <row r="183" spans="23:23" x14ac:dyDescent="0.25">
      <c r="W183" s="1"/>
    </row>
    <row r="184" spans="23:23" x14ac:dyDescent="0.25">
      <c r="W184" s="1"/>
    </row>
    <row r="185" spans="23:23" x14ac:dyDescent="0.25">
      <c r="W185" s="1"/>
    </row>
    <row r="186" spans="23:23" x14ac:dyDescent="0.25">
      <c r="W186" s="1"/>
    </row>
    <row r="187" spans="23:23" x14ac:dyDescent="0.25">
      <c r="W187" s="1"/>
    </row>
    <row r="188" spans="23:23" x14ac:dyDescent="0.25">
      <c r="W188" s="1"/>
    </row>
    <row r="189" spans="23:23" x14ac:dyDescent="0.25">
      <c r="W189" s="1"/>
    </row>
    <row r="190" spans="23:23" x14ac:dyDescent="0.25">
      <c r="W190" s="1"/>
    </row>
    <row r="191" spans="23:23" x14ac:dyDescent="0.25">
      <c r="W191" s="1"/>
    </row>
    <row r="192" spans="23:23" x14ac:dyDescent="0.25">
      <c r="W192" s="1"/>
    </row>
    <row r="193" spans="23:23" x14ac:dyDescent="0.25">
      <c r="W193" s="1"/>
    </row>
    <row r="194" spans="23:23" x14ac:dyDescent="0.25">
      <c r="W194" s="1"/>
    </row>
    <row r="195" spans="23:23" x14ac:dyDescent="0.25">
      <c r="W195" s="1"/>
    </row>
    <row r="196" spans="23:23" x14ac:dyDescent="0.25">
      <c r="W196" s="1"/>
    </row>
    <row r="197" spans="23:23" x14ac:dyDescent="0.25">
      <c r="W197" s="1"/>
    </row>
    <row r="198" spans="23:23" x14ac:dyDescent="0.25">
      <c r="W198" s="1"/>
    </row>
    <row r="199" spans="23:23" x14ac:dyDescent="0.25">
      <c r="W199" s="1"/>
    </row>
    <row r="200" spans="23:23" x14ac:dyDescent="0.25">
      <c r="W200" s="1"/>
    </row>
    <row r="201" spans="23:23" x14ac:dyDescent="0.25">
      <c r="W201" s="1"/>
    </row>
    <row r="202" spans="23:23" x14ac:dyDescent="0.25">
      <c r="W202" s="1"/>
    </row>
    <row r="203" spans="23:23" x14ac:dyDescent="0.25">
      <c r="W203" s="1"/>
    </row>
    <row r="204" spans="23:23" x14ac:dyDescent="0.25">
      <c r="W204" s="1"/>
    </row>
    <row r="205" spans="23:23" x14ac:dyDescent="0.25">
      <c r="W205" s="1"/>
    </row>
    <row r="206" spans="23:23" x14ac:dyDescent="0.25">
      <c r="W206" s="1"/>
    </row>
    <row r="207" spans="23:23" x14ac:dyDescent="0.25">
      <c r="W207" s="1"/>
    </row>
    <row r="208" spans="23:23" x14ac:dyDescent="0.25">
      <c r="W208" s="1"/>
    </row>
    <row r="209" spans="23:23" x14ac:dyDescent="0.25">
      <c r="W209" s="1"/>
    </row>
    <row r="210" spans="23:23" x14ac:dyDescent="0.25">
      <c r="W210" s="1"/>
    </row>
    <row r="211" spans="23:23" x14ac:dyDescent="0.25">
      <c r="W211" s="1"/>
    </row>
    <row r="212" spans="23:23" x14ac:dyDescent="0.25">
      <c r="W212" s="1"/>
    </row>
    <row r="213" spans="23:23" x14ac:dyDescent="0.25">
      <c r="W213" s="1"/>
    </row>
    <row r="214" spans="23:23" x14ac:dyDescent="0.25">
      <c r="W214" s="1"/>
    </row>
    <row r="215" spans="23:23" x14ac:dyDescent="0.25">
      <c r="W215" s="1"/>
    </row>
    <row r="216" spans="23:23" x14ac:dyDescent="0.25">
      <c r="W216" s="1"/>
    </row>
    <row r="217" spans="23:23" x14ac:dyDescent="0.25">
      <c r="W217" s="1"/>
    </row>
    <row r="218" spans="23:23" x14ac:dyDescent="0.25">
      <c r="W218" s="1"/>
    </row>
    <row r="219" spans="23:23" x14ac:dyDescent="0.25">
      <c r="W219" s="1"/>
    </row>
    <row r="220" spans="23:23" x14ac:dyDescent="0.25">
      <c r="W220" s="1"/>
    </row>
    <row r="221" spans="23:23" x14ac:dyDescent="0.25">
      <c r="W221" s="1"/>
    </row>
    <row r="222" spans="23:23" x14ac:dyDescent="0.25">
      <c r="W222" s="1"/>
    </row>
    <row r="223" spans="23:23" x14ac:dyDescent="0.25">
      <c r="W223" s="1"/>
    </row>
    <row r="224" spans="23:23" x14ac:dyDescent="0.25">
      <c r="W224" s="1"/>
    </row>
    <row r="225" spans="23:23" x14ac:dyDescent="0.25">
      <c r="W225" s="1"/>
    </row>
    <row r="226" spans="23:23" x14ac:dyDescent="0.25">
      <c r="W226" s="1"/>
    </row>
    <row r="227" spans="23:23" x14ac:dyDescent="0.25">
      <c r="W227" s="1"/>
    </row>
    <row r="228" spans="23:23" x14ac:dyDescent="0.25">
      <c r="W228" s="1"/>
    </row>
    <row r="229" spans="23:23" x14ac:dyDescent="0.25">
      <c r="W229" s="1"/>
    </row>
    <row r="230" spans="23:23" x14ac:dyDescent="0.25">
      <c r="W230" s="1"/>
    </row>
    <row r="231" spans="23:23" x14ac:dyDescent="0.25">
      <c r="W231" s="1"/>
    </row>
    <row r="232" spans="23:23" x14ac:dyDescent="0.25">
      <c r="W232" s="1"/>
    </row>
    <row r="233" spans="23:23" x14ac:dyDescent="0.25">
      <c r="W233" s="1"/>
    </row>
    <row r="234" spans="23:23" x14ac:dyDescent="0.25">
      <c r="W234" s="1"/>
    </row>
    <row r="235" spans="23:23" x14ac:dyDescent="0.25">
      <c r="W235" s="1"/>
    </row>
    <row r="236" spans="23:23" x14ac:dyDescent="0.25">
      <c r="W236" s="1"/>
    </row>
    <row r="237" spans="23:23" x14ac:dyDescent="0.25">
      <c r="W237" s="1"/>
    </row>
    <row r="238" spans="23:23" x14ac:dyDescent="0.25">
      <c r="W238" s="1"/>
    </row>
    <row r="239" spans="23:23" x14ac:dyDescent="0.25">
      <c r="W239" s="1"/>
    </row>
    <row r="240" spans="23:23" x14ac:dyDescent="0.25">
      <c r="W240" s="1"/>
    </row>
    <row r="241" spans="23:23" x14ac:dyDescent="0.25">
      <c r="W241" s="1"/>
    </row>
    <row r="242" spans="23:23" x14ac:dyDescent="0.25">
      <c r="W242" s="1"/>
    </row>
    <row r="243" spans="23:23" x14ac:dyDescent="0.25">
      <c r="W243" s="1"/>
    </row>
    <row r="244" spans="23:23" x14ac:dyDescent="0.25">
      <c r="W244" s="1"/>
    </row>
    <row r="245" spans="23:23" x14ac:dyDescent="0.25">
      <c r="W245" s="1"/>
    </row>
    <row r="246" spans="23:23" x14ac:dyDescent="0.25">
      <c r="W246" s="1"/>
    </row>
    <row r="247" spans="23:23" x14ac:dyDescent="0.25">
      <c r="W247" s="1"/>
    </row>
    <row r="248" spans="23:23" x14ac:dyDescent="0.25">
      <c r="W248" s="1"/>
    </row>
    <row r="249" spans="23:23" x14ac:dyDescent="0.25">
      <c r="W249" s="1"/>
    </row>
    <row r="250" spans="23:23" x14ac:dyDescent="0.25">
      <c r="W250" s="1"/>
    </row>
    <row r="251" spans="23:23" x14ac:dyDescent="0.25">
      <c r="W251" s="1"/>
    </row>
    <row r="252" spans="23:23" x14ac:dyDescent="0.25">
      <c r="W252" s="1"/>
    </row>
    <row r="253" spans="23:23" x14ac:dyDescent="0.25">
      <c r="W253" s="1"/>
    </row>
    <row r="254" spans="23:23" x14ac:dyDescent="0.25">
      <c r="W254" s="1"/>
    </row>
    <row r="255" spans="23:23" x14ac:dyDescent="0.25">
      <c r="W255" s="1"/>
    </row>
    <row r="256" spans="23:23" x14ac:dyDescent="0.25">
      <c r="W256" s="1"/>
    </row>
    <row r="257" spans="23:23" x14ac:dyDescent="0.25">
      <c r="W257" s="1"/>
    </row>
    <row r="258" spans="23:23" x14ac:dyDescent="0.25">
      <c r="W258" s="1"/>
    </row>
    <row r="259" spans="23:23" x14ac:dyDescent="0.25">
      <c r="W259" s="1"/>
    </row>
    <row r="260" spans="23:23" x14ac:dyDescent="0.25">
      <c r="W260" s="1"/>
    </row>
    <row r="261" spans="23:23" x14ac:dyDescent="0.25">
      <c r="W261" s="1"/>
    </row>
    <row r="262" spans="23:23" x14ac:dyDescent="0.25">
      <c r="W262" s="1"/>
    </row>
    <row r="263" spans="23:23" x14ac:dyDescent="0.25">
      <c r="W263" s="1"/>
    </row>
    <row r="264" spans="23:23" x14ac:dyDescent="0.25">
      <c r="W264" s="1"/>
    </row>
    <row r="265" spans="23:23" x14ac:dyDescent="0.25">
      <c r="W265" s="1"/>
    </row>
    <row r="266" spans="23:23" x14ac:dyDescent="0.25">
      <c r="W266" s="1"/>
    </row>
    <row r="267" spans="23:23" x14ac:dyDescent="0.25">
      <c r="W267" s="1"/>
    </row>
    <row r="268" spans="23:23" x14ac:dyDescent="0.25">
      <c r="W268" s="1"/>
    </row>
    <row r="269" spans="23:23" x14ac:dyDescent="0.25">
      <c r="W269" s="1"/>
    </row>
    <row r="270" spans="23:23" x14ac:dyDescent="0.25">
      <c r="W270" s="1"/>
    </row>
    <row r="271" spans="23:23" x14ac:dyDescent="0.25">
      <c r="W271" s="1"/>
    </row>
    <row r="272" spans="23:23" x14ac:dyDescent="0.25">
      <c r="W272" s="1"/>
    </row>
    <row r="273" spans="23:23" x14ac:dyDescent="0.25">
      <c r="W273" s="1"/>
    </row>
    <row r="274" spans="23:23" x14ac:dyDescent="0.25">
      <c r="W274" s="1"/>
    </row>
    <row r="275" spans="23:23" x14ac:dyDescent="0.25">
      <c r="W275" s="1"/>
    </row>
    <row r="276" spans="23:23" x14ac:dyDescent="0.25">
      <c r="W276" s="1"/>
    </row>
    <row r="277" spans="23:23" x14ac:dyDescent="0.25">
      <c r="W277" s="1"/>
    </row>
    <row r="278" spans="23:23" x14ac:dyDescent="0.25">
      <c r="W278" s="1"/>
    </row>
    <row r="279" spans="23:23" x14ac:dyDescent="0.25">
      <c r="W279" s="1"/>
    </row>
    <row r="280" spans="23:23" x14ac:dyDescent="0.25">
      <c r="W280" s="1"/>
    </row>
    <row r="281" spans="23:23" x14ac:dyDescent="0.25">
      <c r="W281" s="1"/>
    </row>
    <row r="282" spans="23:23" x14ac:dyDescent="0.25">
      <c r="W282" s="1"/>
    </row>
    <row r="283" spans="23:23" x14ac:dyDescent="0.25">
      <c r="W283" s="1"/>
    </row>
    <row r="284" spans="23:23" x14ac:dyDescent="0.25">
      <c r="W284" s="1"/>
    </row>
    <row r="285" spans="23:23" x14ac:dyDescent="0.25">
      <c r="W285" s="1"/>
    </row>
    <row r="286" spans="23:23" x14ac:dyDescent="0.25">
      <c r="W286" s="1"/>
    </row>
    <row r="287" spans="23:23" x14ac:dyDescent="0.25">
      <c r="W287" s="1"/>
    </row>
    <row r="288" spans="23:23" x14ac:dyDescent="0.25">
      <c r="W288" s="1"/>
    </row>
    <row r="289" spans="23:23" x14ac:dyDescent="0.25">
      <c r="W289" s="1"/>
    </row>
    <row r="290" spans="23:23" x14ac:dyDescent="0.25">
      <c r="W290" s="1"/>
    </row>
    <row r="291" spans="23:23" x14ac:dyDescent="0.25">
      <c r="W291" s="1"/>
    </row>
  </sheetData>
  <conditionalFormatting sqref="B1">
    <cfRule type="duplicateValues" dxfId="28" priority="3"/>
  </conditionalFormatting>
  <conditionalFormatting sqref="B1:B1048576">
    <cfRule type="duplicateValues" dxfId="27" priority="2"/>
  </conditionalFormatting>
  <conditionalFormatting sqref="N2:N25">
    <cfRule type="duplicateValues" dxfId="2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2A2CC-EE53-4B2F-849E-632CA117D71B}">
  <dimension ref="A1:AN293"/>
  <sheetViews>
    <sheetView workbookViewId="0">
      <pane xSplit="3" ySplit="1" topLeftCell="D26" activePane="bottomRight" state="frozen"/>
      <selection pane="topRight" activeCell="C1" sqref="C1"/>
      <selection pane="bottomLeft" activeCell="A2" sqref="A2"/>
      <selection pane="bottomRight" activeCell="P33" sqref="P33"/>
    </sheetView>
  </sheetViews>
  <sheetFormatPr defaultRowHeight="15" x14ac:dyDescent="0.25"/>
  <cols>
    <col min="1" max="1" width="11" bestFit="1" customWidth="1"/>
    <col min="3" max="3" width="27.42578125" customWidth="1"/>
    <col min="15" max="15" width="12.140625" bestFit="1" customWidth="1"/>
    <col min="16" max="16" width="12.140625" customWidth="1"/>
    <col min="17" max="17" width="18.5703125" customWidth="1"/>
    <col min="23" max="23" width="14" customWidth="1"/>
  </cols>
  <sheetData>
    <row r="1" spans="1:40" x14ac:dyDescent="0.25">
      <c r="A1" t="s">
        <v>1253</v>
      </c>
      <c r="B1" t="s">
        <v>1050</v>
      </c>
      <c r="C1" t="s">
        <v>1074</v>
      </c>
      <c r="D1" t="s">
        <v>0</v>
      </c>
      <c r="E1" t="s">
        <v>1</v>
      </c>
      <c r="F1" t="s">
        <v>403</v>
      </c>
      <c r="G1" t="s">
        <v>2</v>
      </c>
      <c r="H1" t="s">
        <v>3</v>
      </c>
      <c r="I1" t="s">
        <v>4</v>
      </c>
      <c r="J1" t="s">
        <v>156</v>
      </c>
      <c r="K1" t="s">
        <v>7</v>
      </c>
      <c r="L1" t="s">
        <v>5</v>
      </c>
      <c r="M1" t="s">
        <v>1180</v>
      </c>
      <c r="N1" t="s">
        <v>1585</v>
      </c>
      <c r="O1" t="s">
        <v>169</v>
      </c>
      <c r="P1" t="s">
        <v>1587</v>
      </c>
      <c r="Q1" t="s">
        <v>172</v>
      </c>
      <c r="R1" t="s">
        <v>168</v>
      </c>
      <c r="S1" t="s">
        <v>170</v>
      </c>
      <c r="T1" t="s">
        <v>1253</v>
      </c>
      <c r="U1" t="s">
        <v>1586</v>
      </c>
      <c r="V1" t="s">
        <v>1585</v>
      </c>
      <c r="W1" t="s">
        <v>1050</v>
      </c>
      <c r="X1" t="s">
        <v>67</v>
      </c>
      <c r="Y1" t="s">
        <v>76</v>
      </c>
      <c r="Z1" t="s">
        <v>173</v>
      </c>
      <c r="AA1" t="s">
        <v>1</v>
      </c>
      <c r="AB1" t="s">
        <v>174</v>
      </c>
      <c r="AC1" t="s">
        <v>2</v>
      </c>
      <c r="AD1" t="s">
        <v>175</v>
      </c>
      <c r="AE1" t="s">
        <v>3</v>
      </c>
      <c r="AF1" t="s">
        <v>155</v>
      </c>
      <c r="AG1" t="s">
        <v>4</v>
      </c>
      <c r="AH1" t="s">
        <v>5</v>
      </c>
      <c r="AI1" t="s">
        <v>1180</v>
      </c>
      <c r="AJ1" t="s">
        <v>1073</v>
      </c>
      <c r="AK1" t="s">
        <v>1072</v>
      </c>
      <c r="AL1" t="s">
        <v>156</v>
      </c>
      <c r="AM1" t="s">
        <v>6</v>
      </c>
      <c r="AN1" t="s">
        <v>171</v>
      </c>
    </row>
    <row r="2" spans="1:40" x14ac:dyDescent="0.25">
      <c r="A2">
        <v>1879303549</v>
      </c>
      <c r="B2">
        <v>1</v>
      </c>
      <c r="C2" t="s">
        <v>286</v>
      </c>
      <c r="D2" t="s">
        <v>70</v>
      </c>
      <c r="E2">
        <v>2000</v>
      </c>
      <c r="H2">
        <v>1200</v>
      </c>
      <c r="I2" t="s">
        <v>89</v>
      </c>
      <c r="J2" t="s">
        <v>11</v>
      </c>
      <c r="K2" t="s">
        <v>334</v>
      </c>
      <c r="L2">
        <v>0</v>
      </c>
      <c r="M2">
        <v>30</v>
      </c>
      <c r="P2" t="str">
        <f>CONCATENATE(S2,U2,V2,AN2," -- ",C2)</f>
        <v xml:space="preserve"> [1] = {["ID"] = 1879303549; }; -- Deeds of the Trollshaws</v>
      </c>
      <c r="Q2" s="1" t="str">
        <f>CONCATENATE(S2,T2,W2,Y2,AA2,AC2,AE2,AG2,AH2,AI2,AJ2,AK2,AL2,AM2,AN2)</f>
        <v xml:space="preserve"> [1] = {["ID"] = 1879303549; ["SAVE_INDEX"] =  1; ["TYPE"] = 7; ["VXP"] = 2000; ["LP"] =  0; ["REP"] = 1200; ["FACTION"] = 11; ["TIER"] = 0; ["MIN_LVL"] = "30"; ["NAME"] = { ["EN"] = "Deeds of the Trollshaws"; }; ["LORE"] = { ["EN"] = "There is much to do while travelling through the lands of the Trollshaws."; }; ["SUMMARY"] = { ["EN"] = "Complete 2 meta deeds and 1 quest deed"; }; };</v>
      </c>
      <c r="R2">
        <f>ROW()-1</f>
        <v>1</v>
      </c>
      <c r="S2" t="str">
        <f t="shared" ref="S2" si="0">CONCATENATE(REPT(" ",2-LEN(R2)),"[",R2,"] = {")</f>
        <v xml:space="preserve"> [1] = {</v>
      </c>
      <c r="T2" t="str">
        <f>IF(LEN(A2)&gt;0,CONCATENATE("[""ID""] = ",A2,"; "),"                     ")</f>
        <v xml:space="preserve">["ID"] = 1879303549; </v>
      </c>
      <c r="U2" t="str">
        <f>IF(LEN(A2)&gt;0,CONCATENATE("[""ID""] = ",A2,"; "),"")</f>
        <v xml:space="preserve">["ID"] = 1879303549; </v>
      </c>
      <c r="V2" t="str">
        <f>IF(LEN(N2)&gt;0,CONCATENATE("[""CAT_ID""] = ",N2,"; "),"")</f>
        <v/>
      </c>
      <c r="W2" s="1" t="str">
        <f>IF(LEN(B2)&gt;0,CONCATENATE("[""SAVE_INDEX""] = ",REPT(" ",2-LEN(B2)),B2,"; "),"")</f>
        <v xml:space="preserve">["SAVE_INDEX"] =  1; </v>
      </c>
      <c r="X2">
        <f>VLOOKUP(D2,Type!A$2:B$14,2,FALSE)</f>
        <v>7</v>
      </c>
      <c r="Y2" t="str">
        <f t="shared" ref="Y2" si="1">CONCATENATE("[""TYPE""] = ",X2,"; ")</f>
        <v xml:space="preserve">["TYPE"] = 7; </v>
      </c>
      <c r="Z2" t="str">
        <f t="shared" ref="Z2" si="2">TEXT(E2,0)</f>
        <v>2000</v>
      </c>
      <c r="AA2" t="str">
        <f>CONCATENATE("[""VXP""] = ",REPT(" ",4-LEN(Z2)),TEXT(Z2,"0"),"; ")</f>
        <v xml:space="preserve">["VXP"] = 2000; </v>
      </c>
      <c r="AB2" t="str">
        <f t="shared" ref="AB2" si="3">TEXT(G2,0)</f>
        <v>0</v>
      </c>
      <c r="AC2" t="str">
        <f>CONCATENATE("[""LP""] = ",REPT(" ",2-LEN(AB2)),TEXT(AB2,"0"),"; ")</f>
        <v xml:space="preserve">["LP"] =  0; </v>
      </c>
      <c r="AD2" t="str">
        <f t="shared" ref="AD2" si="4">TEXT(H2,0)</f>
        <v>1200</v>
      </c>
      <c r="AE2" t="str">
        <f>CONCATENATE("[""REP""] = ",REPT(" ",4-LEN(AD2)),TEXT(AD2,"0"),"; ")</f>
        <v xml:space="preserve">["REP"] = 1200; </v>
      </c>
      <c r="AF2">
        <f>IF(LEN(I2)&gt;0,VLOOKUP(I2,Faction!A$2:B$84,2,FALSE),1)</f>
        <v>11</v>
      </c>
      <c r="AG2" t="str">
        <f>CONCATENATE("[""FACTION""] = ",REPT(" ",2-LEN(AF2)),TEXT(AF2,"0"),"; ")</f>
        <v xml:space="preserve">["FACTION"] = 11; </v>
      </c>
      <c r="AH2" t="str">
        <f t="shared" ref="AH2" si="5">CONCATENATE("[""TIER""] = ",TEXT(L2,"0"),"; ")</f>
        <v xml:space="preserve">["TIER"] = 0; </v>
      </c>
      <c r="AI2" t="str">
        <f>IF(LEN(M2)&gt;0,CONCATENATE("[""MIN_LVL""] = ",REPT(" ",2-LEN(M2)),"""",M2,"""; "),"")</f>
        <v xml:space="preserve">["MIN_LVL"] = "30"; </v>
      </c>
      <c r="AJ2" t="str">
        <f>CONCATENATE("[""NAME""] = { [""EN""] = """,C2,"""; }; ")</f>
        <v xml:space="preserve">["NAME"] = { ["EN"] = "Deeds of the Trollshaws"; }; </v>
      </c>
      <c r="AK2" t="str">
        <f>CONCATENATE("[""LORE""] = { [""EN""] = """,K2,"""; }; ")</f>
        <v xml:space="preserve">["LORE"] = { ["EN"] = "There is much to do while travelling through the lands of the Trollshaws."; }; </v>
      </c>
      <c r="AL2" t="str">
        <f t="shared" ref="AL2" si="6">CONCATENATE("[""SUMMARY""] = { [""EN""] = """,J2,"""; }; ")</f>
        <v xml:space="preserve">["SUMMARY"] = { ["EN"] = "Complete 2 meta deeds and 1 quest deed"; }; </v>
      </c>
      <c r="AM2" t="str">
        <f>IF(LEN(F2)&gt;0,CONCATENATE("[""TITLE""] = { [""EN""] = """,F2,"""; }; "),"")</f>
        <v/>
      </c>
      <c r="AN2" t="str">
        <f>CONCATENATE("};")</f>
        <v>};</v>
      </c>
    </row>
    <row r="3" spans="1:40" x14ac:dyDescent="0.25">
      <c r="A3">
        <v>1879303444</v>
      </c>
      <c r="B3">
        <v>2</v>
      </c>
      <c r="C3" t="s">
        <v>287</v>
      </c>
      <c r="D3" t="s">
        <v>17</v>
      </c>
      <c r="E3">
        <v>2000</v>
      </c>
      <c r="H3">
        <v>900</v>
      </c>
      <c r="I3" t="s">
        <v>89</v>
      </c>
      <c r="J3" t="s">
        <v>288</v>
      </c>
      <c r="K3" t="s">
        <v>335</v>
      </c>
      <c r="L3">
        <v>1</v>
      </c>
      <c r="M3">
        <v>30</v>
      </c>
      <c r="P3" t="str">
        <f t="shared" ref="P3:P41" si="7">CONCATENATE(S3,U3,V3,AN3," -- ",C3)</f>
        <v xml:space="preserve"> [2] = {["ID"] = 1879303444; }; -- Explorer of the Trollshaws</v>
      </c>
      <c r="Q3" s="1" t="str">
        <f t="shared" ref="Q3:Q41" si="8">CONCATENATE(S3,T3,W3,Y3,AA3,AC3,AE3,AG3,AH3,AI3,AJ3,AK3,AL3,AM3,AN3)</f>
        <v xml:space="preserve"> [2] = {["ID"] = 1879303444; ["SAVE_INDEX"] =  2; ["TYPE"] = 3; ["VXP"] = 2000; ["LP"] =  0; ["REP"] =  900; ["FACTION"] = 11; ["TIER"] = 1; ["MIN_LVL"] = "30"; ["NAME"] = { ["EN"] = "Explorer of the Trollshaws"; }; ["LORE"] = { ["EN"] = "Explore the lone winding road through the Trollshaws, but be wary as it is not well-guarded from the dangers of the wild."; }; ["SUMMARY"] = { ["EN"] = "Complete 3 explorer deeds"; }; };</v>
      </c>
      <c r="R3">
        <f t="shared" ref="R3:R41" si="9">ROW()-1</f>
        <v>2</v>
      </c>
      <c r="S3" t="str">
        <f t="shared" ref="S3:S41" si="10">CONCATENATE(REPT(" ",2-LEN(R3)),"[",R3,"] = {")</f>
        <v xml:space="preserve"> [2] = {</v>
      </c>
      <c r="T3" t="str">
        <f t="shared" ref="T3:T41" si="11">IF(LEN(A3)&gt;0,CONCATENATE("[""ID""] = ",A3,"; "),"                     ")</f>
        <v xml:space="preserve">["ID"] = 1879303444; </v>
      </c>
      <c r="U3" t="str">
        <f t="shared" ref="U3:U41" si="12">IF(LEN(A3)&gt;0,CONCATENATE("[""ID""] = ",A3,"; "),"")</f>
        <v xml:space="preserve">["ID"] = 1879303444; </v>
      </c>
      <c r="V3" t="str">
        <f t="shared" ref="V3:V41" si="13">IF(LEN(N3)&gt;0,CONCATENATE("[""CAT_ID""] = ",N3,"; "),"")</f>
        <v/>
      </c>
      <c r="W3" s="1" t="str">
        <f t="shared" ref="W3:W41" si="14">IF(LEN(B3)&gt;0,CONCATENATE("[""SAVE_INDEX""] = ",REPT(" ",2-LEN(B3)),B3,"; "),"")</f>
        <v xml:space="preserve">["SAVE_INDEX"] =  2; </v>
      </c>
      <c r="X3">
        <f>VLOOKUP(D3,Type!A$2:B$14,2,FALSE)</f>
        <v>3</v>
      </c>
      <c r="Y3" t="str">
        <f t="shared" ref="Y3:Y41" si="15">CONCATENATE("[""TYPE""] = ",X3,"; ")</f>
        <v xml:space="preserve">["TYPE"] = 3; </v>
      </c>
      <c r="Z3" t="str">
        <f t="shared" ref="Z3:Z41" si="16">TEXT(E3,0)</f>
        <v>2000</v>
      </c>
      <c r="AA3" t="str">
        <f t="shared" ref="AA3:AA41" si="17">CONCATENATE("[""VXP""] = ",REPT(" ",4-LEN(Z3)),TEXT(Z3,"0"),"; ")</f>
        <v xml:space="preserve">["VXP"] = 2000; </v>
      </c>
      <c r="AB3" t="str">
        <f t="shared" ref="AB3:AB41" si="18">TEXT(G3,0)</f>
        <v>0</v>
      </c>
      <c r="AC3" t="str">
        <f t="shared" ref="AC3:AC41" si="19">CONCATENATE("[""LP""] = ",REPT(" ",2-LEN(AB3)),TEXT(AB3,"0"),"; ")</f>
        <v xml:space="preserve">["LP"] =  0; </v>
      </c>
      <c r="AD3" t="str">
        <f t="shared" ref="AD3:AD41" si="20">TEXT(H3,0)</f>
        <v>900</v>
      </c>
      <c r="AE3" t="str">
        <f t="shared" ref="AE3:AE41" si="21">CONCATENATE("[""REP""] = ",REPT(" ",4-LEN(AD3)),TEXT(AD3,"0"),"; ")</f>
        <v xml:space="preserve">["REP"] =  900; </v>
      </c>
      <c r="AF3">
        <f>IF(LEN(I3)&gt;0,VLOOKUP(I3,Faction!A$2:B$84,2,FALSE),1)</f>
        <v>11</v>
      </c>
      <c r="AG3" t="str">
        <f t="shared" ref="AG3:AG41" si="22">CONCATENATE("[""FACTION""] = ",REPT(" ",2-LEN(AF3)),TEXT(AF3,"0"),"; ")</f>
        <v xml:space="preserve">["FACTION"] = 11; </v>
      </c>
      <c r="AH3" t="str">
        <f t="shared" ref="AH3:AH41" si="23">CONCATENATE("[""TIER""] = ",TEXT(L3,"0"),"; ")</f>
        <v xml:space="preserve">["TIER"] = 1; </v>
      </c>
      <c r="AI3" t="str">
        <f t="shared" ref="AI3:AI41" si="24">IF(LEN(M3)&gt;0,CONCATENATE("[""MIN_LVL""] = ",REPT(" ",2-LEN(M3)),"""",M3,"""; "),"")</f>
        <v xml:space="preserve">["MIN_LVL"] = "30"; </v>
      </c>
      <c r="AJ3" t="str">
        <f t="shared" ref="AJ3:AJ41" si="25">CONCATENATE("[""NAME""] = { [""EN""] = """,C3,"""; }; ")</f>
        <v xml:space="preserve">["NAME"] = { ["EN"] = "Explorer of the Trollshaws"; }; </v>
      </c>
      <c r="AK3" t="str">
        <f t="shared" ref="AK3:AK41" si="26">CONCATENATE("[""LORE""] = { [""EN""] = """,K3,"""; }; ")</f>
        <v xml:space="preserve">["LORE"] = { ["EN"] = "Explore the lone winding road through the Trollshaws, but be wary as it is not well-guarded from the dangers of the wild."; }; </v>
      </c>
      <c r="AL3" t="str">
        <f t="shared" ref="AL3:AL41" si="27">CONCATENATE("[""SUMMARY""] = { [""EN""] = """,J3,"""; }; ")</f>
        <v xml:space="preserve">["SUMMARY"] = { ["EN"] = "Complete 3 explorer deeds"; }; </v>
      </c>
      <c r="AM3" t="str">
        <f t="shared" ref="AM3:AM41" si="28">IF(LEN(F3)&gt;0,CONCATENATE("[""TITLE""] = { [""EN""] = """,F3,"""; }; "),"")</f>
        <v/>
      </c>
      <c r="AN3" t="str">
        <f t="shared" ref="AN3:AN41" si="29">CONCATENATE("};")</f>
        <v>};</v>
      </c>
    </row>
    <row r="4" spans="1:40" x14ac:dyDescent="0.25">
      <c r="A4">
        <v>1879071654</v>
      </c>
      <c r="B4">
        <v>4</v>
      </c>
      <c r="C4" t="s">
        <v>293</v>
      </c>
      <c r="D4" t="s">
        <v>17</v>
      </c>
      <c r="E4">
        <v>2000</v>
      </c>
      <c r="G4">
        <v>5</v>
      </c>
      <c r="H4">
        <v>500</v>
      </c>
      <c r="I4" t="s">
        <v>89</v>
      </c>
      <c r="J4" t="s">
        <v>294</v>
      </c>
      <c r="K4" t="s">
        <v>338</v>
      </c>
      <c r="L4">
        <v>2</v>
      </c>
      <c r="M4">
        <v>30</v>
      </c>
      <c r="P4" t="str">
        <f t="shared" si="7"/>
        <v xml:space="preserve"> [3] = {["ID"] = 1879071654; }; -- The Road to Rivendell</v>
      </c>
      <c r="Q4" s="1" t="str">
        <f t="shared" si="8"/>
        <v xml:space="preserve"> [3] = {["ID"] = 1879071654; ["SAVE_INDEX"] =  4; ["TYPE"] = 3; ["VXP"] = 2000; ["LP"] =  5; ["REP"] =  500; ["FACTION"] = 11; ["TIER"] = 2; ["MIN_LVL"] = "30"; ["NAME"] = { ["EN"] = "The Road to Rivendell"; }; ["LORE"] = { ["EN"] = "The lone winding road through the Trollshaws leads to the last bastion of civilization for a great many leagues. Travellers must take great care while exploring this road however, for it is not well-guarded from the dangers of the wild."; }; ["SUMMARY"] = { ["EN"] = "Find 4 points of interest on your way to Rivendell"; }; };</v>
      </c>
      <c r="R4">
        <f t="shared" si="9"/>
        <v>3</v>
      </c>
      <c r="S4" t="str">
        <f t="shared" si="10"/>
        <v xml:space="preserve"> [3] = {</v>
      </c>
      <c r="T4" t="str">
        <f t="shared" si="11"/>
        <v xml:space="preserve">["ID"] = 1879071654; </v>
      </c>
      <c r="U4" t="str">
        <f t="shared" si="12"/>
        <v xml:space="preserve">["ID"] = 1879071654; </v>
      </c>
      <c r="V4" t="str">
        <f t="shared" si="13"/>
        <v/>
      </c>
      <c r="W4" s="1" t="str">
        <f t="shared" si="14"/>
        <v xml:space="preserve">["SAVE_INDEX"] =  4; </v>
      </c>
      <c r="X4">
        <f>VLOOKUP(D4,Type!A$2:B$14,2,FALSE)</f>
        <v>3</v>
      </c>
      <c r="Y4" t="str">
        <f t="shared" si="15"/>
        <v xml:space="preserve">["TYPE"] = 3; </v>
      </c>
      <c r="Z4" t="str">
        <f t="shared" si="16"/>
        <v>2000</v>
      </c>
      <c r="AA4" t="str">
        <f t="shared" si="17"/>
        <v xml:space="preserve">["VXP"] = 2000; </v>
      </c>
      <c r="AB4" t="str">
        <f t="shared" si="18"/>
        <v>5</v>
      </c>
      <c r="AC4" t="str">
        <f t="shared" si="19"/>
        <v xml:space="preserve">["LP"] =  5; </v>
      </c>
      <c r="AD4" t="str">
        <f t="shared" si="20"/>
        <v>500</v>
      </c>
      <c r="AE4" t="str">
        <f t="shared" si="21"/>
        <v xml:space="preserve">["REP"] =  500; </v>
      </c>
      <c r="AF4">
        <f>IF(LEN(I4)&gt;0,VLOOKUP(I4,Faction!A$2:B$84,2,FALSE),1)</f>
        <v>11</v>
      </c>
      <c r="AG4" t="str">
        <f t="shared" si="22"/>
        <v xml:space="preserve">["FACTION"] = 11; </v>
      </c>
      <c r="AH4" t="str">
        <f t="shared" si="23"/>
        <v xml:space="preserve">["TIER"] = 2; </v>
      </c>
      <c r="AI4" t="str">
        <f t="shared" si="24"/>
        <v xml:space="preserve">["MIN_LVL"] = "30"; </v>
      </c>
      <c r="AJ4" t="str">
        <f t="shared" si="25"/>
        <v xml:space="preserve">["NAME"] = { ["EN"] = "The Road to Rivendell"; }; </v>
      </c>
      <c r="AK4" t="str">
        <f t="shared" si="26"/>
        <v xml:space="preserve">["LORE"] = { ["EN"] = "The lone winding road through the Trollshaws leads to the last bastion of civilization for a great many leagues. Travellers must take great care while exploring this road however, for it is not well-guarded from the dangers of the wild."; }; </v>
      </c>
      <c r="AL4" t="str">
        <f t="shared" si="27"/>
        <v xml:space="preserve">["SUMMARY"] = { ["EN"] = "Find 4 points of interest on your way to Rivendell"; }; </v>
      </c>
      <c r="AM4" t="str">
        <f t="shared" si="28"/>
        <v/>
      </c>
      <c r="AN4" t="str">
        <f t="shared" si="29"/>
        <v>};</v>
      </c>
    </row>
    <row r="5" spans="1:40" x14ac:dyDescent="0.25">
      <c r="A5">
        <v>1879071655</v>
      </c>
      <c r="B5">
        <v>3</v>
      </c>
      <c r="C5" t="s">
        <v>291</v>
      </c>
      <c r="D5" t="s">
        <v>17</v>
      </c>
      <c r="E5">
        <v>2000</v>
      </c>
      <c r="G5">
        <v>5</v>
      </c>
      <c r="H5">
        <v>500</v>
      </c>
      <c r="I5" t="s">
        <v>89</v>
      </c>
      <c r="J5" t="s">
        <v>292</v>
      </c>
      <c r="K5" t="s">
        <v>337</v>
      </c>
      <c r="L5">
        <v>2</v>
      </c>
      <c r="M5">
        <v>30</v>
      </c>
      <c r="P5" t="str">
        <f t="shared" si="7"/>
        <v xml:space="preserve"> [4] = {["ID"] = 1879071655; }; -- Ruins of the Trollshaws</v>
      </c>
      <c r="Q5" s="1" t="str">
        <f t="shared" si="8"/>
        <v xml:space="preserve"> [4] = {["ID"] = 1879071655; ["SAVE_INDEX"] =  3; ["TYPE"] = 3; ["VXP"] = 2000; ["LP"] =  5; ["REP"] =  500; ["FACTION"] = 11; ["TIER"] = 2; ["MIN_LVL"] = "30"; ["NAME"] = { ["EN"] = "Ruins of the Trollshaws"; }; ["LORE"] = { ["EN"] = "These lands once were the eastern extent of the old kingdom of Rhudaur. They have lain in ruins for many long years now and most are inhabited only by wild beasts -- or horrid creatures that have crawled more recently out of the depths of Angmar."; }; ["SUMMARY"] = { ["EN"] = "Find the 8 ruins in the Trollshaws"; }; };</v>
      </c>
      <c r="R5">
        <f t="shared" si="9"/>
        <v>4</v>
      </c>
      <c r="S5" t="str">
        <f t="shared" si="10"/>
        <v xml:space="preserve"> [4] = {</v>
      </c>
      <c r="T5" t="str">
        <f t="shared" si="11"/>
        <v xml:space="preserve">["ID"] = 1879071655; </v>
      </c>
      <c r="U5" t="str">
        <f t="shared" si="12"/>
        <v xml:space="preserve">["ID"] = 1879071655; </v>
      </c>
      <c r="V5" t="str">
        <f t="shared" si="13"/>
        <v/>
      </c>
      <c r="W5" s="1" t="str">
        <f t="shared" si="14"/>
        <v xml:space="preserve">["SAVE_INDEX"] =  3; </v>
      </c>
      <c r="X5">
        <f>VLOOKUP(D5,Type!A$2:B$14,2,FALSE)</f>
        <v>3</v>
      </c>
      <c r="Y5" t="str">
        <f t="shared" si="15"/>
        <v xml:space="preserve">["TYPE"] = 3; </v>
      </c>
      <c r="Z5" t="str">
        <f t="shared" si="16"/>
        <v>2000</v>
      </c>
      <c r="AA5" t="str">
        <f t="shared" si="17"/>
        <v xml:space="preserve">["VXP"] = 2000; </v>
      </c>
      <c r="AB5" t="str">
        <f t="shared" si="18"/>
        <v>5</v>
      </c>
      <c r="AC5" t="str">
        <f t="shared" si="19"/>
        <v xml:space="preserve">["LP"] =  5; </v>
      </c>
      <c r="AD5" t="str">
        <f t="shared" si="20"/>
        <v>500</v>
      </c>
      <c r="AE5" t="str">
        <f t="shared" si="21"/>
        <v xml:space="preserve">["REP"] =  500; </v>
      </c>
      <c r="AF5">
        <f>IF(LEN(I5)&gt;0,VLOOKUP(I5,Faction!A$2:B$84,2,FALSE),1)</f>
        <v>11</v>
      </c>
      <c r="AG5" t="str">
        <f t="shared" si="22"/>
        <v xml:space="preserve">["FACTION"] = 11; </v>
      </c>
      <c r="AH5" t="str">
        <f t="shared" si="23"/>
        <v xml:space="preserve">["TIER"] = 2; </v>
      </c>
      <c r="AI5" t="str">
        <f t="shared" si="24"/>
        <v xml:space="preserve">["MIN_LVL"] = "30"; </v>
      </c>
      <c r="AJ5" t="str">
        <f t="shared" si="25"/>
        <v xml:space="preserve">["NAME"] = { ["EN"] = "Ruins of the Trollshaws"; }; </v>
      </c>
      <c r="AK5" t="str">
        <f t="shared" si="26"/>
        <v xml:space="preserve">["LORE"] = { ["EN"] = "These lands once were the eastern extent of the old kingdom of Rhudaur. They have lain in ruins for many long years now and most are inhabited only by wild beasts -- or horrid creatures that have crawled more recently out of the depths of Angmar."; }; </v>
      </c>
      <c r="AL5" t="str">
        <f t="shared" si="27"/>
        <v xml:space="preserve">["SUMMARY"] = { ["EN"] = "Find the 8 ruins in the Trollshaws"; }; </v>
      </c>
      <c r="AM5" t="str">
        <f t="shared" si="28"/>
        <v/>
      </c>
      <c r="AN5" t="str">
        <f t="shared" si="29"/>
        <v>};</v>
      </c>
    </row>
    <row r="6" spans="1:40" x14ac:dyDescent="0.25">
      <c r="A6">
        <v>1879099041</v>
      </c>
      <c r="B6">
        <v>5</v>
      </c>
      <c r="C6" t="s">
        <v>295</v>
      </c>
      <c r="D6" t="s">
        <v>17</v>
      </c>
      <c r="E6">
        <v>2000</v>
      </c>
      <c r="G6">
        <v>10</v>
      </c>
      <c r="H6">
        <v>500</v>
      </c>
      <c r="I6" t="s">
        <v>89</v>
      </c>
      <c r="J6" t="s">
        <v>296</v>
      </c>
      <c r="K6" t="s">
        <v>339</v>
      </c>
      <c r="L6">
        <v>2</v>
      </c>
      <c r="M6">
        <v>30</v>
      </c>
      <c r="P6" t="str">
        <f t="shared" si="7"/>
        <v xml:space="preserve"> [5] = {["ID"] = 1879099041; }; -- The Wilds of Tâl Bruinen</v>
      </c>
      <c r="Q6" s="1" t="str">
        <f t="shared" si="8"/>
        <v xml:space="preserve"> [5] = {["ID"] = 1879099041; ["SAVE_INDEX"] =  5; ["TYPE"] = 3; ["VXP"] = 2000; ["LP"] = 10; ["REP"] =  500; ["FACTION"] = 11; ["TIER"] = 2; ["MIN_LVL"] = "30"; ["NAME"] = { ["EN"] = "The Wilds of Tâl Bruinen"; }; ["LORE"] = { ["EN"] = "The southern Trollshaws are dominated by the Wilds of Tâl Bruinen. Few even amongst the Elves live here now, and the forested hills have become heavily overgrown and inhabited mostly by wild beasts that pose a constant danger to travellers and the few who try to eke out an existence in these undisciplined lands."; }; ["SUMMARY"] = { ["EN"] = "Find 5 locations in the wilderness of the Trollshaws"; }; };</v>
      </c>
      <c r="R6">
        <f t="shared" si="9"/>
        <v>5</v>
      </c>
      <c r="S6" t="str">
        <f t="shared" si="10"/>
        <v xml:space="preserve"> [5] = {</v>
      </c>
      <c r="T6" t="str">
        <f t="shared" si="11"/>
        <v xml:space="preserve">["ID"] = 1879099041; </v>
      </c>
      <c r="U6" t="str">
        <f t="shared" si="12"/>
        <v xml:space="preserve">["ID"] = 1879099041; </v>
      </c>
      <c r="V6" t="str">
        <f t="shared" si="13"/>
        <v/>
      </c>
      <c r="W6" s="1" t="str">
        <f t="shared" si="14"/>
        <v xml:space="preserve">["SAVE_INDEX"] =  5; </v>
      </c>
      <c r="X6">
        <f>VLOOKUP(D6,Type!A$2:B$14,2,FALSE)</f>
        <v>3</v>
      </c>
      <c r="Y6" t="str">
        <f t="shared" si="15"/>
        <v xml:space="preserve">["TYPE"] = 3; </v>
      </c>
      <c r="Z6" t="str">
        <f t="shared" si="16"/>
        <v>2000</v>
      </c>
      <c r="AA6" t="str">
        <f t="shared" si="17"/>
        <v xml:space="preserve">["VXP"] = 2000; </v>
      </c>
      <c r="AB6" t="str">
        <f t="shared" si="18"/>
        <v>10</v>
      </c>
      <c r="AC6" t="str">
        <f t="shared" si="19"/>
        <v xml:space="preserve">["LP"] = 10; </v>
      </c>
      <c r="AD6" t="str">
        <f t="shared" si="20"/>
        <v>500</v>
      </c>
      <c r="AE6" t="str">
        <f t="shared" si="21"/>
        <v xml:space="preserve">["REP"] =  500; </v>
      </c>
      <c r="AF6">
        <f>IF(LEN(I6)&gt;0,VLOOKUP(I6,Faction!A$2:B$84,2,FALSE),1)</f>
        <v>11</v>
      </c>
      <c r="AG6" t="str">
        <f t="shared" si="22"/>
        <v xml:space="preserve">["FACTION"] = 11; </v>
      </c>
      <c r="AH6" t="str">
        <f t="shared" si="23"/>
        <v xml:space="preserve">["TIER"] = 2; </v>
      </c>
      <c r="AI6" t="str">
        <f t="shared" si="24"/>
        <v xml:space="preserve">["MIN_LVL"] = "30"; </v>
      </c>
      <c r="AJ6" t="str">
        <f t="shared" si="25"/>
        <v xml:space="preserve">["NAME"] = { ["EN"] = "The Wilds of Tâl Bruinen"; }; </v>
      </c>
      <c r="AK6" t="str">
        <f t="shared" si="26"/>
        <v xml:space="preserve">["LORE"] = { ["EN"] = "The southern Trollshaws are dominated by the Wilds of Tâl Bruinen. Few even amongst the Elves live here now, and the forested hills have become heavily overgrown and inhabited mostly by wild beasts that pose a constant danger to travellers and the few who try to eke out an existence in these undisciplined lands."; }; </v>
      </c>
      <c r="AL6" t="str">
        <f t="shared" si="27"/>
        <v xml:space="preserve">["SUMMARY"] = { ["EN"] = "Find 5 locations in the wilderness of the Trollshaws"; }; </v>
      </c>
      <c r="AM6" t="str">
        <f t="shared" si="28"/>
        <v/>
      </c>
      <c r="AN6" t="str">
        <f t="shared" si="29"/>
        <v>};</v>
      </c>
    </row>
    <row r="7" spans="1:40" x14ac:dyDescent="0.25">
      <c r="A7">
        <v>1879071694</v>
      </c>
      <c r="B7">
        <v>6</v>
      </c>
      <c r="C7" t="s">
        <v>301</v>
      </c>
      <c r="D7" t="s">
        <v>70</v>
      </c>
      <c r="E7">
        <v>4000</v>
      </c>
      <c r="G7">
        <v>15</v>
      </c>
      <c r="H7">
        <v>700</v>
      </c>
      <c r="I7" t="s">
        <v>89</v>
      </c>
      <c r="J7" t="s">
        <v>302</v>
      </c>
      <c r="K7" t="s">
        <v>342</v>
      </c>
      <c r="L7">
        <v>1</v>
      </c>
      <c r="M7">
        <v>30</v>
      </c>
      <c r="P7" t="str">
        <f t="shared" si="7"/>
        <v xml:space="preserve"> [6] = {["ID"] = 1879071694; }; -- Deeds in the Wilderness (Final)</v>
      </c>
      <c r="Q7" s="1" t="str">
        <f t="shared" si="8"/>
        <v xml:space="preserve"> [6] = {["ID"] = 1879071694; ["SAVE_INDEX"] =  6; ["TYPE"] = 7; ["VXP"] = 4000; ["LP"] = 15; ["REP"] =  700; ["FACTION"] = 11; ["TIER"] = 1; ["MIN_LVL"] = "30"; ["NAME"] = { ["EN"] = "Deeds in the Wilderness (Final)"; }; ["LORE"] = { ["EN"] = "Complete most quests within the Trollshaws."; }; ["SUMMARY"] = { ["EN"] = "Complete 30 quests in the Trollshaws"; }; };</v>
      </c>
      <c r="R7">
        <f t="shared" si="9"/>
        <v>6</v>
      </c>
      <c r="S7" t="str">
        <f t="shared" si="10"/>
        <v xml:space="preserve"> [6] = {</v>
      </c>
      <c r="T7" t="str">
        <f t="shared" si="11"/>
        <v xml:space="preserve">["ID"] = 1879071694; </v>
      </c>
      <c r="U7" t="str">
        <f t="shared" si="12"/>
        <v xml:space="preserve">["ID"] = 1879071694; </v>
      </c>
      <c r="V7" t="str">
        <f t="shared" si="13"/>
        <v/>
      </c>
      <c r="W7" s="1" t="str">
        <f t="shared" si="14"/>
        <v xml:space="preserve">["SAVE_INDEX"] =  6; </v>
      </c>
      <c r="X7">
        <f>VLOOKUP(D7,Type!A$2:B$14,2,FALSE)</f>
        <v>7</v>
      </c>
      <c r="Y7" t="str">
        <f t="shared" si="15"/>
        <v xml:space="preserve">["TYPE"] = 7; </v>
      </c>
      <c r="Z7" t="str">
        <f t="shared" si="16"/>
        <v>4000</v>
      </c>
      <c r="AA7" t="str">
        <f t="shared" si="17"/>
        <v xml:space="preserve">["VXP"] = 4000; </v>
      </c>
      <c r="AB7" t="str">
        <f t="shared" si="18"/>
        <v>15</v>
      </c>
      <c r="AC7" t="str">
        <f t="shared" si="19"/>
        <v xml:space="preserve">["LP"] = 15; </v>
      </c>
      <c r="AD7" t="str">
        <f t="shared" si="20"/>
        <v>700</v>
      </c>
      <c r="AE7" t="str">
        <f t="shared" si="21"/>
        <v xml:space="preserve">["REP"] =  700; </v>
      </c>
      <c r="AF7">
        <f>IF(LEN(I7)&gt;0,VLOOKUP(I7,Faction!A$2:B$84,2,FALSE),1)</f>
        <v>11</v>
      </c>
      <c r="AG7" t="str">
        <f t="shared" si="22"/>
        <v xml:space="preserve">["FACTION"] = 11; </v>
      </c>
      <c r="AH7" t="str">
        <f t="shared" si="23"/>
        <v xml:space="preserve">["TIER"] = 1; </v>
      </c>
      <c r="AI7" t="str">
        <f t="shared" si="24"/>
        <v xml:space="preserve">["MIN_LVL"] = "30"; </v>
      </c>
      <c r="AJ7" t="str">
        <f t="shared" si="25"/>
        <v xml:space="preserve">["NAME"] = { ["EN"] = "Deeds in the Wilderness (Final)"; }; </v>
      </c>
      <c r="AK7" t="str">
        <f t="shared" si="26"/>
        <v xml:space="preserve">["LORE"] = { ["EN"] = "Complete most quests within the Trollshaws."; }; </v>
      </c>
      <c r="AL7" t="str">
        <f t="shared" si="27"/>
        <v xml:space="preserve">["SUMMARY"] = { ["EN"] = "Complete 30 quests in the Trollshaws"; }; </v>
      </c>
      <c r="AM7" t="str">
        <f t="shared" si="28"/>
        <v/>
      </c>
      <c r="AN7" t="str">
        <f t="shared" si="29"/>
        <v>};</v>
      </c>
    </row>
    <row r="8" spans="1:40" x14ac:dyDescent="0.25">
      <c r="A8">
        <v>1879071693</v>
      </c>
      <c r="B8">
        <v>7</v>
      </c>
      <c r="C8" t="s">
        <v>299</v>
      </c>
      <c r="D8" t="s">
        <v>70</v>
      </c>
      <c r="E8">
        <v>2000</v>
      </c>
      <c r="G8">
        <v>10</v>
      </c>
      <c r="H8">
        <v>500</v>
      </c>
      <c r="I8" t="s">
        <v>89</v>
      </c>
      <c r="J8" t="s">
        <v>300</v>
      </c>
      <c r="K8" t="s">
        <v>341</v>
      </c>
      <c r="L8">
        <v>2</v>
      </c>
      <c r="M8">
        <v>30</v>
      </c>
      <c r="P8" t="str">
        <f t="shared" si="7"/>
        <v xml:space="preserve"> [7] = {["ID"] = 1879071693; }; -- Deeds in the Wilderness (Advanced)</v>
      </c>
      <c r="Q8" s="1" t="str">
        <f t="shared" si="8"/>
        <v xml:space="preserve"> [7] = {["ID"] = 1879071693; ["SAVE_INDEX"] =  7; ["TYPE"] = 7; ["VXP"] = 2000; ["LP"] = 10; ["REP"] =  500; ["FACTION"] = 11; ["TIER"] = 2; ["MIN_LVL"] = "30"; ["NAME"] = { ["EN"] = "Deeds in the Wilderness (Advanced)"; }; ["LORE"] = { ["EN"] = "Complete additional quests within the Trollshaws."; }; ["SUMMARY"] = { ["EN"] = "Complete 20 quests in the Trollshaws"; }; };</v>
      </c>
      <c r="R8">
        <f t="shared" si="9"/>
        <v>7</v>
      </c>
      <c r="S8" t="str">
        <f t="shared" si="10"/>
        <v xml:space="preserve"> [7] = {</v>
      </c>
      <c r="T8" t="str">
        <f t="shared" si="11"/>
        <v xml:space="preserve">["ID"] = 1879071693; </v>
      </c>
      <c r="U8" t="str">
        <f t="shared" si="12"/>
        <v xml:space="preserve">["ID"] = 1879071693; </v>
      </c>
      <c r="V8" t="str">
        <f t="shared" si="13"/>
        <v/>
      </c>
      <c r="W8" s="1" t="str">
        <f t="shared" si="14"/>
        <v xml:space="preserve">["SAVE_INDEX"] =  7; </v>
      </c>
      <c r="X8">
        <f>VLOOKUP(D8,Type!A$2:B$14,2,FALSE)</f>
        <v>7</v>
      </c>
      <c r="Y8" t="str">
        <f t="shared" si="15"/>
        <v xml:space="preserve">["TYPE"] = 7; </v>
      </c>
      <c r="Z8" t="str">
        <f t="shared" si="16"/>
        <v>2000</v>
      </c>
      <c r="AA8" t="str">
        <f t="shared" si="17"/>
        <v xml:space="preserve">["VXP"] = 2000; </v>
      </c>
      <c r="AB8" t="str">
        <f t="shared" si="18"/>
        <v>10</v>
      </c>
      <c r="AC8" t="str">
        <f t="shared" si="19"/>
        <v xml:space="preserve">["LP"] = 10; </v>
      </c>
      <c r="AD8" t="str">
        <f t="shared" si="20"/>
        <v>500</v>
      </c>
      <c r="AE8" t="str">
        <f t="shared" si="21"/>
        <v xml:space="preserve">["REP"] =  500; </v>
      </c>
      <c r="AF8">
        <f>IF(LEN(I8)&gt;0,VLOOKUP(I8,Faction!A$2:B$84,2,FALSE),1)</f>
        <v>11</v>
      </c>
      <c r="AG8" t="str">
        <f t="shared" si="22"/>
        <v xml:space="preserve">["FACTION"] = 11; </v>
      </c>
      <c r="AH8" t="str">
        <f t="shared" si="23"/>
        <v xml:space="preserve">["TIER"] = 2; </v>
      </c>
      <c r="AI8" t="str">
        <f t="shared" si="24"/>
        <v xml:space="preserve">["MIN_LVL"] = "30"; </v>
      </c>
      <c r="AJ8" t="str">
        <f t="shared" si="25"/>
        <v xml:space="preserve">["NAME"] = { ["EN"] = "Deeds in the Wilderness (Advanced)"; }; </v>
      </c>
      <c r="AK8" t="str">
        <f t="shared" si="26"/>
        <v xml:space="preserve">["LORE"] = { ["EN"] = "Complete additional quests within the Trollshaws."; }; </v>
      </c>
      <c r="AL8" t="str">
        <f t="shared" si="27"/>
        <v xml:space="preserve">["SUMMARY"] = { ["EN"] = "Complete 20 quests in the Trollshaws"; }; </v>
      </c>
      <c r="AM8" t="str">
        <f t="shared" si="28"/>
        <v/>
      </c>
      <c r="AN8" t="str">
        <f t="shared" si="29"/>
        <v>};</v>
      </c>
    </row>
    <row r="9" spans="1:40" x14ac:dyDescent="0.25">
      <c r="A9">
        <v>1879071692</v>
      </c>
      <c r="B9">
        <v>8</v>
      </c>
      <c r="C9" t="s">
        <v>297</v>
      </c>
      <c r="D9" t="s">
        <v>70</v>
      </c>
      <c r="E9">
        <v>2000</v>
      </c>
      <c r="G9">
        <v>10</v>
      </c>
      <c r="H9">
        <v>300</v>
      </c>
      <c r="I9" t="s">
        <v>89</v>
      </c>
      <c r="J9" t="s">
        <v>298</v>
      </c>
      <c r="K9" t="s">
        <v>340</v>
      </c>
      <c r="L9">
        <v>3</v>
      </c>
      <c r="M9">
        <v>30</v>
      </c>
      <c r="P9" t="str">
        <f t="shared" si="7"/>
        <v xml:space="preserve"> [8] = {["ID"] = 1879071692; }; -- Deeds in the Wilderness</v>
      </c>
      <c r="Q9" s="1" t="str">
        <f t="shared" si="8"/>
        <v xml:space="preserve"> [8] = {["ID"] = 1879071692; ["SAVE_INDEX"] =  8; ["TYPE"] = 7; ["VXP"] = 2000; ["LP"] = 10; ["REP"] =  300; ["FACTION"] = 11; ["TIER"] = 3; ["MIN_LVL"] = "30"; ["NAME"] = { ["EN"] = "Deeds in the Wilderness"; }; ["LORE"] = { ["EN"] = "Undertake quests within the Trollshaws."; }; ["SUMMARY"] = { ["EN"] = "Complete 10 quests in the Trollshaws"; }; };</v>
      </c>
      <c r="R9">
        <f t="shared" si="9"/>
        <v>8</v>
      </c>
      <c r="S9" t="str">
        <f t="shared" si="10"/>
        <v xml:space="preserve"> [8] = {</v>
      </c>
      <c r="T9" t="str">
        <f t="shared" si="11"/>
        <v xml:space="preserve">["ID"] = 1879071692; </v>
      </c>
      <c r="U9" t="str">
        <f t="shared" si="12"/>
        <v xml:space="preserve">["ID"] = 1879071692; </v>
      </c>
      <c r="V9" t="str">
        <f t="shared" si="13"/>
        <v/>
      </c>
      <c r="W9" s="1" t="str">
        <f t="shared" si="14"/>
        <v xml:space="preserve">["SAVE_INDEX"] =  8; </v>
      </c>
      <c r="X9">
        <f>VLOOKUP(D9,Type!A$2:B$14,2,FALSE)</f>
        <v>7</v>
      </c>
      <c r="Y9" t="str">
        <f t="shared" si="15"/>
        <v xml:space="preserve">["TYPE"] = 7; </v>
      </c>
      <c r="Z9" t="str">
        <f t="shared" si="16"/>
        <v>2000</v>
      </c>
      <c r="AA9" t="str">
        <f t="shared" si="17"/>
        <v xml:space="preserve">["VXP"] = 2000; </v>
      </c>
      <c r="AB9" t="str">
        <f t="shared" si="18"/>
        <v>10</v>
      </c>
      <c r="AC9" t="str">
        <f t="shared" si="19"/>
        <v xml:space="preserve">["LP"] = 10; </v>
      </c>
      <c r="AD9" t="str">
        <f t="shared" si="20"/>
        <v>300</v>
      </c>
      <c r="AE9" t="str">
        <f t="shared" si="21"/>
        <v xml:space="preserve">["REP"] =  300; </v>
      </c>
      <c r="AF9">
        <f>IF(LEN(I9)&gt;0,VLOOKUP(I9,Faction!A$2:B$84,2,FALSE),1)</f>
        <v>11</v>
      </c>
      <c r="AG9" t="str">
        <f t="shared" si="22"/>
        <v xml:space="preserve">["FACTION"] = 11; </v>
      </c>
      <c r="AH9" t="str">
        <f t="shared" si="23"/>
        <v xml:space="preserve">["TIER"] = 3; </v>
      </c>
      <c r="AI9" t="str">
        <f t="shared" si="24"/>
        <v xml:space="preserve">["MIN_LVL"] = "30"; </v>
      </c>
      <c r="AJ9" t="str">
        <f t="shared" si="25"/>
        <v xml:space="preserve">["NAME"] = { ["EN"] = "Deeds in the Wilderness"; }; </v>
      </c>
      <c r="AK9" t="str">
        <f t="shared" si="26"/>
        <v xml:space="preserve">["LORE"] = { ["EN"] = "Undertake quests within the Trollshaws."; }; </v>
      </c>
      <c r="AL9" t="str">
        <f t="shared" si="27"/>
        <v xml:space="preserve">["SUMMARY"] = { ["EN"] = "Complete 10 quests in the Trollshaws"; }; </v>
      </c>
      <c r="AM9" t="str">
        <f t="shared" si="28"/>
        <v/>
      </c>
      <c r="AN9" t="str">
        <f t="shared" si="29"/>
        <v>};</v>
      </c>
    </row>
    <row r="10" spans="1:40" x14ac:dyDescent="0.25">
      <c r="A10">
        <v>1879303324</v>
      </c>
      <c r="B10">
        <v>9</v>
      </c>
      <c r="C10" t="s">
        <v>289</v>
      </c>
      <c r="D10" t="s">
        <v>33</v>
      </c>
      <c r="E10">
        <v>2000</v>
      </c>
      <c r="H10">
        <v>900</v>
      </c>
      <c r="I10" t="s">
        <v>89</v>
      </c>
      <c r="J10" t="s">
        <v>290</v>
      </c>
      <c r="K10" t="s">
        <v>336</v>
      </c>
      <c r="L10">
        <v>1</v>
      </c>
      <c r="M10">
        <v>30</v>
      </c>
      <c r="P10" t="str">
        <f t="shared" si="7"/>
        <v xml:space="preserve"> [9] = {["ID"] = 1879303324; }; -- Slayer of the Trollshaws</v>
      </c>
      <c r="Q10" s="1" t="str">
        <f t="shared" si="8"/>
        <v xml:space="preserve"> [9] = {["ID"] = 1879303324; ["SAVE_INDEX"] =  9; ["TYPE"] = 4; ["VXP"] = 2000; ["LP"] =  0; ["REP"] =  900; ["FACTION"] = 11; ["TIER"] = 1; ["MIN_LVL"] = "30"; ["NAME"] = { ["EN"] = "Slayer of the Trollshaws"; }; ["LORE"] = { ["EN"] = "There are many villainous monsters roaming the Trollshaws, and the Free Peoples must do their part to slay them."; }; ["SUMMARY"] = { ["EN"] = "Complete 6 slayer deeds in the Trollshaws"; }; };</v>
      </c>
      <c r="R10">
        <f t="shared" si="9"/>
        <v>9</v>
      </c>
      <c r="S10" t="str">
        <f t="shared" si="10"/>
        <v xml:space="preserve"> [9] = {</v>
      </c>
      <c r="T10" t="str">
        <f t="shared" si="11"/>
        <v xml:space="preserve">["ID"] = 1879303324; </v>
      </c>
      <c r="U10" t="str">
        <f t="shared" si="12"/>
        <v xml:space="preserve">["ID"] = 1879303324; </v>
      </c>
      <c r="V10" t="str">
        <f t="shared" si="13"/>
        <v/>
      </c>
      <c r="W10" s="1" t="str">
        <f t="shared" si="14"/>
        <v xml:space="preserve">["SAVE_INDEX"] =  9; </v>
      </c>
      <c r="X10">
        <f>VLOOKUP(D10,Type!A$2:B$14,2,FALSE)</f>
        <v>4</v>
      </c>
      <c r="Y10" t="str">
        <f t="shared" si="15"/>
        <v xml:space="preserve">["TYPE"] = 4; </v>
      </c>
      <c r="Z10" t="str">
        <f t="shared" si="16"/>
        <v>2000</v>
      </c>
      <c r="AA10" t="str">
        <f t="shared" si="17"/>
        <v xml:space="preserve">["VXP"] = 2000; </v>
      </c>
      <c r="AB10" t="str">
        <f t="shared" si="18"/>
        <v>0</v>
      </c>
      <c r="AC10" t="str">
        <f t="shared" si="19"/>
        <v xml:space="preserve">["LP"] =  0; </v>
      </c>
      <c r="AD10" t="str">
        <f t="shared" si="20"/>
        <v>900</v>
      </c>
      <c r="AE10" t="str">
        <f t="shared" si="21"/>
        <v xml:space="preserve">["REP"] =  900; </v>
      </c>
      <c r="AF10">
        <f>IF(LEN(I10)&gt;0,VLOOKUP(I10,Faction!A$2:B$84,2,FALSE),1)</f>
        <v>11</v>
      </c>
      <c r="AG10" t="str">
        <f t="shared" si="22"/>
        <v xml:space="preserve">["FACTION"] = 11; </v>
      </c>
      <c r="AH10" t="str">
        <f t="shared" si="23"/>
        <v xml:space="preserve">["TIER"] = 1; </v>
      </c>
      <c r="AI10" t="str">
        <f t="shared" si="24"/>
        <v xml:space="preserve">["MIN_LVL"] = "30"; </v>
      </c>
      <c r="AJ10" t="str">
        <f t="shared" si="25"/>
        <v xml:space="preserve">["NAME"] = { ["EN"] = "Slayer of the Trollshaws"; }; </v>
      </c>
      <c r="AK10" t="str">
        <f t="shared" si="26"/>
        <v xml:space="preserve">["LORE"] = { ["EN"] = "There are many villainous monsters roaming the Trollshaws, and the Free Peoples must do their part to slay them."; }; </v>
      </c>
      <c r="AL10" t="str">
        <f t="shared" si="27"/>
        <v xml:space="preserve">["SUMMARY"] = { ["EN"] = "Complete 6 slayer deeds in the Trollshaws"; }; </v>
      </c>
      <c r="AM10" t="str">
        <f t="shared" si="28"/>
        <v/>
      </c>
      <c r="AN10" t="str">
        <f t="shared" si="29"/>
        <v>};</v>
      </c>
    </row>
    <row r="11" spans="1:40" x14ac:dyDescent="0.25">
      <c r="A11">
        <v>1879071787</v>
      </c>
      <c r="B11">
        <v>10</v>
      </c>
      <c r="C11" t="s">
        <v>305</v>
      </c>
      <c r="D11" t="s">
        <v>33</v>
      </c>
      <c r="E11">
        <v>2000</v>
      </c>
      <c r="G11">
        <v>10</v>
      </c>
      <c r="H11">
        <v>700</v>
      </c>
      <c r="I11" t="s">
        <v>89</v>
      </c>
      <c r="J11" t="s">
        <v>306</v>
      </c>
      <c r="K11" t="s">
        <v>344</v>
      </c>
      <c r="L11">
        <v>2</v>
      </c>
      <c r="M11">
        <v>30</v>
      </c>
      <c r="P11" t="str">
        <f t="shared" si="7"/>
        <v>[10] = {["ID"] = 1879071787; }; -- Crawler-slayer (Advanced)</v>
      </c>
      <c r="Q11" s="1" t="str">
        <f t="shared" si="8"/>
        <v>[10] = {["ID"] = 1879071787; ["SAVE_INDEX"] = 10; ["TYPE"] = 4; ["VXP"] = 2000; ["LP"] = 10; ["REP"] =  700; ["FACTION"] = 11; ["TIER"] = 2; ["MIN_LVL"] = "30"; ["NAME"] = { ["EN"] = "Crawler-slayer (Advanced)"; }; ["LORE"] = { ["EN"] = "Defeat many Crawlers in the Trollshaws."; }; ["SUMMARY"] = { ["EN"] = "Defeat 120 Crawlers in the Trollshaws"; }; };</v>
      </c>
      <c r="R11">
        <f t="shared" si="9"/>
        <v>10</v>
      </c>
      <c r="S11" t="str">
        <f t="shared" si="10"/>
        <v>[10] = {</v>
      </c>
      <c r="T11" t="str">
        <f t="shared" si="11"/>
        <v xml:space="preserve">["ID"] = 1879071787; </v>
      </c>
      <c r="U11" t="str">
        <f t="shared" si="12"/>
        <v xml:space="preserve">["ID"] = 1879071787; </v>
      </c>
      <c r="V11" t="str">
        <f t="shared" si="13"/>
        <v/>
      </c>
      <c r="W11" s="1" t="str">
        <f t="shared" si="14"/>
        <v xml:space="preserve">["SAVE_INDEX"] = 10; </v>
      </c>
      <c r="X11">
        <f>VLOOKUP(D11,Type!A$2:B$14,2,FALSE)</f>
        <v>4</v>
      </c>
      <c r="Y11" t="str">
        <f t="shared" si="15"/>
        <v xml:space="preserve">["TYPE"] = 4; </v>
      </c>
      <c r="Z11" t="str">
        <f t="shared" si="16"/>
        <v>2000</v>
      </c>
      <c r="AA11" t="str">
        <f t="shared" si="17"/>
        <v xml:space="preserve">["VXP"] = 2000; </v>
      </c>
      <c r="AB11" t="str">
        <f t="shared" si="18"/>
        <v>10</v>
      </c>
      <c r="AC11" t="str">
        <f t="shared" si="19"/>
        <v xml:space="preserve">["LP"] = 10; </v>
      </c>
      <c r="AD11" t="str">
        <f t="shared" si="20"/>
        <v>700</v>
      </c>
      <c r="AE11" t="str">
        <f t="shared" si="21"/>
        <v xml:space="preserve">["REP"] =  700; </v>
      </c>
      <c r="AF11">
        <f>IF(LEN(I11)&gt;0,VLOOKUP(I11,Faction!A$2:B$84,2,FALSE),1)</f>
        <v>11</v>
      </c>
      <c r="AG11" t="str">
        <f t="shared" si="22"/>
        <v xml:space="preserve">["FACTION"] = 11; </v>
      </c>
      <c r="AH11" t="str">
        <f t="shared" si="23"/>
        <v xml:space="preserve">["TIER"] = 2; </v>
      </c>
      <c r="AI11" t="str">
        <f t="shared" si="24"/>
        <v xml:space="preserve">["MIN_LVL"] = "30"; </v>
      </c>
      <c r="AJ11" t="str">
        <f t="shared" si="25"/>
        <v xml:space="preserve">["NAME"] = { ["EN"] = "Crawler-slayer (Advanced)"; }; </v>
      </c>
      <c r="AK11" t="str">
        <f t="shared" si="26"/>
        <v xml:space="preserve">["LORE"] = { ["EN"] = "Defeat many Crawlers in the Trollshaws."; }; </v>
      </c>
      <c r="AL11" t="str">
        <f t="shared" si="27"/>
        <v xml:space="preserve">["SUMMARY"] = { ["EN"] = "Defeat 120 Crawlers in the Trollshaws"; }; </v>
      </c>
      <c r="AM11" t="str">
        <f t="shared" si="28"/>
        <v/>
      </c>
      <c r="AN11" t="str">
        <f t="shared" si="29"/>
        <v>};</v>
      </c>
    </row>
    <row r="12" spans="1:40" x14ac:dyDescent="0.25">
      <c r="A12">
        <v>1879071786</v>
      </c>
      <c r="B12">
        <v>11</v>
      </c>
      <c r="C12" t="s">
        <v>303</v>
      </c>
      <c r="D12" t="s">
        <v>33</v>
      </c>
      <c r="F12" t="s">
        <v>1069</v>
      </c>
      <c r="G12">
        <v>5</v>
      </c>
      <c r="H12">
        <v>500</v>
      </c>
      <c r="I12" t="s">
        <v>89</v>
      </c>
      <c r="J12" t="s">
        <v>304</v>
      </c>
      <c r="K12" t="s">
        <v>343</v>
      </c>
      <c r="L12">
        <v>3</v>
      </c>
      <c r="M12">
        <v>30</v>
      </c>
      <c r="P12" t="str">
        <f t="shared" si="7"/>
        <v>[11] = {["ID"] = 1879071786; }; -- Crawler-slayer</v>
      </c>
      <c r="Q12" s="1" t="str">
        <f t="shared" si="8"/>
        <v>[11] = {["ID"] = 1879071786; ["SAVE_INDEX"] = 11; ["TYPE"] = 4; ["VXP"] =    0; ["LP"] =  5; ["REP"] =  500; ["FACTION"] = 11; ["TIER"] = 3; ["MIN_LVL"] = "30"; ["NAME"] = { ["EN"] = "Crawler-slayer"; }; ["LORE"] = { ["EN"] = "Defeat crawlers in the Trollshaws."; }; ["SUMMARY"] = { ["EN"] = "Defeat 60 Crawlers in the Trollshaws"; }; ["TITLE"] = { ["EN"] = "Chitin-smasher"; }; };</v>
      </c>
      <c r="R12">
        <f t="shared" si="9"/>
        <v>11</v>
      </c>
      <c r="S12" t="str">
        <f t="shared" si="10"/>
        <v>[11] = {</v>
      </c>
      <c r="T12" t="str">
        <f t="shared" si="11"/>
        <v xml:space="preserve">["ID"] = 1879071786; </v>
      </c>
      <c r="U12" t="str">
        <f t="shared" si="12"/>
        <v xml:space="preserve">["ID"] = 1879071786; </v>
      </c>
      <c r="V12" t="str">
        <f t="shared" si="13"/>
        <v/>
      </c>
      <c r="W12" s="1" t="str">
        <f t="shared" si="14"/>
        <v xml:space="preserve">["SAVE_INDEX"] = 11; </v>
      </c>
      <c r="X12">
        <f>VLOOKUP(D12,Type!A$2:B$14,2,FALSE)</f>
        <v>4</v>
      </c>
      <c r="Y12" t="str">
        <f t="shared" si="15"/>
        <v xml:space="preserve">["TYPE"] = 4; </v>
      </c>
      <c r="Z12" t="str">
        <f t="shared" si="16"/>
        <v>0</v>
      </c>
      <c r="AA12" t="str">
        <f t="shared" si="17"/>
        <v xml:space="preserve">["VXP"] =    0; </v>
      </c>
      <c r="AB12" t="str">
        <f t="shared" si="18"/>
        <v>5</v>
      </c>
      <c r="AC12" t="str">
        <f t="shared" si="19"/>
        <v xml:space="preserve">["LP"] =  5; </v>
      </c>
      <c r="AD12" t="str">
        <f t="shared" si="20"/>
        <v>500</v>
      </c>
      <c r="AE12" t="str">
        <f t="shared" si="21"/>
        <v xml:space="preserve">["REP"] =  500; </v>
      </c>
      <c r="AF12">
        <f>IF(LEN(I12)&gt;0,VLOOKUP(I12,Faction!A$2:B$84,2,FALSE),1)</f>
        <v>11</v>
      </c>
      <c r="AG12" t="str">
        <f t="shared" si="22"/>
        <v xml:space="preserve">["FACTION"] = 11; </v>
      </c>
      <c r="AH12" t="str">
        <f t="shared" si="23"/>
        <v xml:space="preserve">["TIER"] = 3; </v>
      </c>
      <c r="AI12" t="str">
        <f t="shared" si="24"/>
        <v xml:space="preserve">["MIN_LVL"] = "30"; </v>
      </c>
      <c r="AJ12" t="str">
        <f t="shared" si="25"/>
        <v xml:space="preserve">["NAME"] = { ["EN"] = "Crawler-slayer"; }; </v>
      </c>
      <c r="AK12" t="str">
        <f t="shared" si="26"/>
        <v xml:space="preserve">["LORE"] = { ["EN"] = "Defeat crawlers in the Trollshaws."; }; </v>
      </c>
      <c r="AL12" t="str">
        <f t="shared" si="27"/>
        <v xml:space="preserve">["SUMMARY"] = { ["EN"] = "Defeat 60 Crawlers in the Trollshaws"; }; </v>
      </c>
      <c r="AM12" t="str">
        <f t="shared" si="28"/>
        <v xml:space="preserve">["TITLE"] = { ["EN"] = "Chitin-smasher"; }; </v>
      </c>
      <c r="AN12" t="str">
        <f t="shared" si="29"/>
        <v>};</v>
      </c>
    </row>
    <row r="13" spans="1:40" x14ac:dyDescent="0.25">
      <c r="A13">
        <v>1879071789</v>
      </c>
      <c r="B13">
        <v>12</v>
      </c>
      <c r="C13" t="s">
        <v>309</v>
      </c>
      <c r="D13" t="s">
        <v>33</v>
      </c>
      <c r="E13">
        <v>2000</v>
      </c>
      <c r="G13">
        <v>10</v>
      </c>
      <c r="H13">
        <v>700</v>
      </c>
      <c r="I13" t="s">
        <v>89</v>
      </c>
      <c r="J13" t="s">
        <v>310</v>
      </c>
      <c r="K13" t="s">
        <v>346</v>
      </c>
      <c r="L13">
        <v>2</v>
      </c>
      <c r="M13">
        <v>30</v>
      </c>
      <c r="P13" t="str">
        <f t="shared" si="7"/>
        <v>[12] = {["ID"] = 1879071789; }; -- Giant-slayer (Advanced)</v>
      </c>
      <c r="Q13" s="1" t="str">
        <f t="shared" si="8"/>
        <v>[12] = {["ID"] = 1879071789; ["SAVE_INDEX"] = 12; ["TYPE"] = 4; ["VXP"] = 2000; ["LP"] = 10; ["REP"] =  700; ["FACTION"] = 11; ["TIER"] = 2; ["MIN_LVL"] = "30"; ["NAME"] = { ["EN"] = "Giant-slayer (Advanced)"; }; ["LORE"] = { ["EN"] = "Defeat many giants in the Trollshaws."; }; ["SUMMARY"] = { ["EN"] = "Defeat 80 Giants in the Trollshaws"; }; };</v>
      </c>
      <c r="R13">
        <f t="shared" si="9"/>
        <v>12</v>
      </c>
      <c r="S13" t="str">
        <f t="shared" si="10"/>
        <v>[12] = {</v>
      </c>
      <c r="T13" t="str">
        <f t="shared" si="11"/>
        <v xml:space="preserve">["ID"] = 1879071789; </v>
      </c>
      <c r="U13" t="str">
        <f t="shared" si="12"/>
        <v xml:space="preserve">["ID"] = 1879071789; </v>
      </c>
      <c r="V13" t="str">
        <f t="shared" si="13"/>
        <v/>
      </c>
      <c r="W13" s="1" t="str">
        <f t="shared" si="14"/>
        <v xml:space="preserve">["SAVE_INDEX"] = 12; </v>
      </c>
      <c r="X13">
        <f>VLOOKUP(D13,Type!A$2:B$14,2,FALSE)</f>
        <v>4</v>
      </c>
      <c r="Y13" t="str">
        <f t="shared" si="15"/>
        <v xml:space="preserve">["TYPE"] = 4; </v>
      </c>
      <c r="Z13" t="str">
        <f t="shared" si="16"/>
        <v>2000</v>
      </c>
      <c r="AA13" t="str">
        <f t="shared" si="17"/>
        <v xml:space="preserve">["VXP"] = 2000; </v>
      </c>
      <c r="AB13" t="str">
        <f t="shared" si="18"/>
        <v>10</v>
      </c>
      <c r="AC13" t="str">
        <f t="shared" si="19"/>
        <v xml:space="preserve">["LP"] = 10; </v>
      </c>
      <c r="AD13" t="str">
        <f t="shared" si="20"/>
        <v>700</v>
      </c>
      <c r="AE13" t="str">
        <f t="shared" si="21"/>
        <v xml:space="preserve">["REP"] =  700; </v>
      </c>
      <c r="AF13">
        <f>IF(LEN(I13)&gt;0,VLOOKUP(I13,Faction!A$2:B$84,2,FALSE),1)</f>
        <v>11</v>
      </c>
      <c r="AG13" t="str">
        <f t="shared" si="22"/>
        <v xml:space="preserve">["FACTION"] = 11; </v>
      </c>
      <c r="AH13" t="str">
        <f t="shared" si="23"/>
        <v xml:space="preserve">["TIER"] = 2; </v>
      </c>
      <c r="AI13" t="str">
        <f t="shared" si="24"/>
        <v xml:space="preserve">["MIN_LVL"] = "30"; </v>
      </c>
      <c r="AJ13" t="str">
        <f t="shared" si="25"/>
        <v xml:space="preserve">["NAME"] = { ["EN"] = "Giant-slayer (Advanced)"; }; </v>
      </c>
      <c r="AK13" t="str">
        <f t="shared" si="26"/>
        <v xml:space="preserve">["LORE"] = { ["EN"] = "Defeat many giants in the Trollshaws."; }; </v>
      </c>
      <c r="AL13" t="str">
        <f t="shared" si="27"/>
        <v xml:space="preserve">["SUMMARY"] = { ["EN"] = "Defeat 80 Giants in the Trollshaws"; }; </v>
      </c>
      <c r="AM13" t="str">
        <f t="shared" si="28"/>
        <v/>
      </c>
      <c r="AN13" t="str">
        <f t="shared" si="29"/>
        <v>};</v>
      </c>
    </row>
    <row r="14" spans="1:40" x14ac:dyDescent="0.25">
      <c r="A14">
        <v>1879071788</v>
      </c>
      <c r="B14">
        <v>13</v>
      </c>
      <c r="C14" t="s">
        <v>307</v>
      </c>
      <c r="D14" t="s">
        <v>33</v>
      </c>
      <c r="F14" t="s">
        <v>307</v>
      </c>
      <c r="G14">
        <v>5</v>
      </c>
      <c r="H14">
        <v>500</v>
      </c>
      <c r="I14" t="s">
        <v>89</v>
      </c>
      <c r="J14" t="s">
        <v>308</v>
      </c>
      <c r="K14" t="s">
        <v>345</v>
      </c>
      <c r="L14">
        <v>3</v>
      </c>
      <c r="M14">
        <v>30</v>
      </c>
      <c r="P14" t="str">
        <f t="shared" si="7"/>
        <v>[13] = {["ID"] = 1879071788; }; -- Giant-slayer</v>
      </c>
      <c r="Q14" s="1" t="str">
        <f t="shared" si="8"/>
        <v>[13] = {["ID"] = 1879071788; ["SAVE_INDEX"] = 13; ["TYPE"] = 4; ["VXP"] =    0; ["LP"] =  5; ["REP"] =  500; ["FACTION"] = 11; ["TIER"] = 3; ["MIN_LVL"] = "30"; ["NAME"] = { ["EN"] = "Giant-slayer"; }; ["LORE"] = { ["EN"] = "Defeat giants in the Trollshaws."; }; ["SUMMARY"] = { ["EN"] = "Defeat 40 Giants in the Trollshaws"; }; ["TITLE"] = { ["EN"] = "Giant-slayer"; }; };</v>
      </c>
      <c r="R14">
        <f t="shared" si="9"/>
        <v>13</v>
      </c>
      <c r="S14" t="str">
        <f t="shared" si="10"/>
        <v>[13] = {</v>
      </c>
      <c r="T14" t="str">
        <f t="shared" si="11"/>
        <v xml:space="preserve">["ID"] = 1879071788; </v>
      </c>
      <c r="U14" t="str">
        <f t="shared" si="12"/>
        <v xml:space="preserve">["ID"] = 1879071788; </v>
      </c>
      <c r="V14" t="str">
        <f t="shared" si="13"/>
        <v/>
      </c>
      <c r="W14" s="1" t="str">
        <f t="shared" si="14"/>
        <v xml:space="preserve">["SAVE_INDEX"] = 13; </v>
      </c>
      <c r="X14">
        <f>VLOOKUP(D14,Type!A$2:B$14,2,FALSE)</f>
        <v>4</v>
      </c>
      <c r="Y14" t="str">
        <f t="shared" si="15"/>
        <v xml:space="preserve">["TYPE"] = 4; </v>
      </c>
      <c r="Z14" t="str">
        <f t="shared" si="16"/>
        <v>0</v>
      </c>
      <c r="AA14" t="str">
        <f t="shared" si="17"/>
        <v xml:space="preserve">["VXP"] =    0; </v>
      </c>
      <c r="AB14" t="str">
        <f t="shared" si="18"/>
        <v>5</v>
      </c>
      <c r="AC14" t="str">
        <f t="shared" si="19"/>
        <v xml:space="preserve">["LP"] =  5; </v>
      </c>
      <c r="AD14" t="str">
        <f t="shared" si="20"/>
        <v>500</v>
      </c>
      <c r="AE14" t="str">
        <f t="shared" si="21"/>
        <v xml:space="preserve">["REP"] =  500; </v>
      </c>
      <c r="AF14">
        <f>IF(LEN(I14)&gt;0,VLOOKUP(I14,Faction!A$2:B$84,2,FALSE),1)</f>
        <v>11</v>
      </c>
      <c r="AG14" t="str">
        <f t="shared" si="22"/>
        <v xml:space="preserve">["FACTION"] = 11; </v>
      </c>
      <c r="AH14" t="str">
        <f t="shared" si="23"/>
        <v xml:space="preserve">["TIER"] = 3; </v>
      </c>
      <c r="AI14" t="str">
        <f t="shared" si="24"/>
        <v xml:space="preserve">["MIN_LVL"] = "30"; </v>
      </c>
      <c r="AJ14" t="str">
        <f t="shared" si="25"/>
        <v xml:space="preserve">["NAME"] = { ["EN"] = "Giant-slayer"; }; </v>
      </c>
      <c r="AK14" t="str">
        <f t="shared" si="26"/>
        <v xml:space="preserve">["LORE"] = { ["EN"] = "Defeat giants in the Trollshaws."; }; </v>
      </c>
      <c r="AL14" t="str">
        <f t="shared" si="27"/>
        <v xml:space="preserve">["SUMMARY"] = { ["EN"] = "Defeat 40 Giants in the Trollshaws"; }; </v>
      </c>
      <c r="AM14" t="str">
        <f t="shared" si="28"/>
        <v xml:space="preserve">["TITLE"] = { ["EN"] = "Giant-slayer"; }; </v>
      </c>
      <c r="AN14" t="str">
        <f t="shared" si="29"/>
        <v>};</v>
      </c>
    </row>
    <row r="15" spans="1:40" x14ac:dyDescent="0.25">
      <c r="A15">
        <v>1879071791</v>
      </c>
      <c r="B15">
        <v>14</v>
      </c>
      <c r="C15" t="s">
        <v>212</v>
      </c>
      <c r="D15" t="s">
        <v>33</v>
      </c>
      <c r="E15">
        <v>2000</v>
      </c>
      <c r="G15">
        <v>10</v>
      </c>
      <c r="H15">
        <v>700</v>
      </c>
      <c r="I15" t="s">
        <v>89</v>
      </c>
      <c r="J15" t="s">
        <v>312</v>
      </c>
      <c r="K15" t="s">
        <v>348</v>
      </c>
      <c r="L15">
        <v>2</v>
      </c>
      <c r="M15">
        <v>30</v>
      </c>
      <c r="P15" t="str">
        <f t="shared" si="7"/>
        <v>[14] = {["ID"] = 1879071791; }; -- Troll-slayer (Advanced)</v>
      </c>
      <c r="Q15" s="1" t="str">
        <f t="shared" si="8"/>
        <v>[14] = {["ID"] = 1879071791; ["SAVE_INDEX"] = 14; ["TYPE"] = 4; ["VXP"] = 2000; ["LP"] = 10; ["REP"] =  700; ["FACTION"] = 11; ["TIER"] = 2; ["MIN_LVL"] = "30"; ["NAME"] = { ["EN"] = "Troll-slayer (Advanced)"; }; ["LORE"] = { ["EN"] = "Defeat many trolls in the Trollshaws."; }; ["SUMMARY"] = { ["EN"] = "Defeat 160 Trolls in the Trollshaws"; }; };</v>
      </c>
      <c r="R15">
        <f t="shared" si="9"/>
        <v>14</v>
      </c>
      <c r="S15" t="str">
        <f t="shared" si="10"/>
        <v>[14] = {</v>
      </c>
      <c r="T15" t="str">
        <f t="shared" si="11"/>
        <v xml:space="preserve">["ID"] = 1879071791; </v>
      </c>
      <c r="U15" t="str">
        <f t="shared" si="12"/>
        <v xml:space="preserve">["ID"] = 1879071791; </v>
      </c>
      <c r="V15" t="str">
        <f t="shared" si="13"/>
        <v/>
      </c>
      <c r="W15" s="1" t="str">
        <f t="shared" si="14"/>
        <v xml:space="preserve">["SAVE_INDEX"] = 14; </v>
      </c>
      <c r="X15">
        <f>VLOOKUP(D15,Type!A$2:B$14,2,FALSE)</f>
        <v>4</v>
      </c>
      <c r="Y15" t="str">
        <f t="shared" si="15"/>
        <v xml:space="preserve">["TYPE"] = 4; </v>
      </c>
      <c r="Z15" t="str">
        <f t="shared" si="16"/>
        <v>2000</v>
      </c>
      <c r="AA15" t="str">
        <f t="shared" si="17"/>
        <v xml:space="preserve">["VXP"] = 2000; </v>
      </c>
      <c r="AB15" t="str">
        <f t="shared" si="18"/>
        <v>10</v>
      </c>
      <c r="AC15" t="str">
        <f t="shared" si="19"/>
        <v xml:space="preserve">["LP"] = 10; </v>
      </c>
      <c r="AD15" t="str">
        <f t="shared" si="20"/>
        <v>700</v>
      </c>
      <c r="AE15" t="str">
        <f t="shared" si="21"/>
        <v xml:space="preserve">["REP"] =  700; </v>
      </c>
      <c r="AF15">
        <f>IF(LEN(I15)&gt;0,VLOOKUP(I15,Faction!A$2:B$84,2,FALSE),1)</f>
        <v>11</v>
      </c>
      <c r="AG15" t="str">
        <f t="shared" si="22"/>
        <v xml:space="preserve">["FACTION"] = 11; </v>
      </c>
      <c r="AH15" t="str">
        <f t="shared" si="23"/>
        <v xml:space="preserve">["TIER"] = 2; </v>
      </c>
      <c r="AI15" t="str">
        <f t="shared" si="24"/>
        <v xml:space="preserve">["MIN_LVL"] = "30"; </v>
      </c>
      <c r="AJ15" t="str">
        <f t="shared" si="25"/>
        <v xml:space="preserve">["NAME"] = { ["EN"] = "Troll-slayer (Advanced)"; }; </v>
      </c>
      <c r="AK15" t="str">
        <f t="shared" si="26"/>
        <v xml:space="preserve">["LORE"] = { ["EN"] = "Defeat many trolls in the Trollshaws."; }; </v>
      </c>
      <c r="AL15" t="str">
        <f t="shared" si="27"/>
        <v xml:space="preserve">["SUMMARY"] = { ["EN"] = "Defeat 160 Trolls in the Trollshaws"; }; </v>
      </c>
      <c r="AM15" t="str">
        <f t="shared" si="28"/>
        <v/>
      </c>
      <c r="AN15" t="str">
        <f t="shared" si="29"/>
        <v>};</v>
      </c>
    </row>
    <row r="16" spans="1:40" x14ac:dyDescent="0.25">
      <c r="A16">
        <v>1879071790</v>
      </c>
      <c r="B16">
        <v>15</v>
      </c>
      <c r="C16" t="s">
        <v>210</v>
      </c>
      <c r="D16" t="s">
        <v>33</v>
      </c>
      <c r="F16" t="s">
        <v>210</v>
      </c>
      <c r="G16">
        <v>5</v>
      </c>
      <c r="H16">
        <v>500</v>
      </c>
      <c r="I16" t="s">
        <v>89</v>
      </c>
      <c r="J16" t="s">
        <v>311</v>
      </c>
      <c r="K16" t="s">
        <v>347</v>
      </c>
      <c r="L16">
        <v>3</v>
      </c>
      <c r="M16">
        <v>30</v>
      </c>
      <c r="P16" t="str">
        <f t="shared" si="7"/>
        <v>[15] = {["ID"] = 1879071790; }; -- Troll-slayer</v>
      </c>
      <c r="Q16" s="1" t="str">
        <f t="shared" si="8"/>
        <v>[15] = {["ID"] = 1879071790; ["SAVE_INDEX"] = 15; ["TYPE"] = 4; ["VXP"] =    0; ["LP"] =  5; ["REP"] =  500; ["FACTION"] = 11; ["TIER"] = 3; ["MIN_LVL"] = "30"; ["NAME"] = { ["EN"] = "Troll-slayer"; }; ["LORE"] = { ["EN"] = "Defeat trolls in the Trollshaws."; }; ["SUMMARY"] = { ["EN"] = "Defeat 80 Trolls in the Trollshaws"; }; ["TITLE"] = { ["EN"] = "Troll-slayer"; }; };</v>
      </c>
      <c r="R16">
        <f t="shared" si="9"/>
        <v>15</v>
      </c>
      <c r="S16" t="str">
        <f t="shared" si="10"/>
        <v>[15] = {</v>
      </c>
      <c r="T16" t="str">
        <f t="shared" si="11"/>
        <v xml:space="preserve">["ID"] = 1879071790; </v>
      </c>
      <c r="U16" t="str">
        <f t="shared" si="12"/>
        <v xml:space="preserve">["ID"] = 1879071790; </v>
      </c>
      <c r="V16" t="str">
        <f t="shared" si="13"/>
        <v/>
      </c>
      <c r="W16" s="1" t="str">
        <f t="shared" si="14"/>
        <v xml:space="preserve">["SAVE_INDEX"] = 15; </v>
      </c>
      <c r="X16">
        <f>VLOOKUP(D16,Type!A$2:B$14,2,FALSE)</f>
        <v>4</v>
      </c>
      <c r="Y16" t="str">
        <f t="shared" si="15"/>
        <v xml:space="preserve">["TYPE"] = 4; </v>
      </c>
      <c r="Z16" t="str">
        <f t="shared" si="16"/>
        <v>0</v>
      </c>
      <c r="AA16" t="str">
        <f t="shared" si="17"/>
        <v xml:space="preserve">["VXP"] =    0; </v>
      </c>
      <c r="AB16" t="str">
        <f t="shared" si="18"/>
        <v>5</v>
      </c>
      <c r="AC16" t="str">
        <f t="shared" si="19"/>
        <v xml:space="preserve">["LP"] =  5; </v>
      </c>
      <c r="AD16" t="str">
        <f t="shared" si="20"/>
        <v>500</v>
      </c>
      <c r="AE16" t="str">
        <f t="shared" si="21"/>
        <v xml:space="preserve">["REP"] =  500; </v>
      </c>
      <c r="AF16">
        <f>IF(LEN(I16)&gt;0,VLOOKUP(I16,Faction!A$2:B$84,2,FALSE),1)</f>
        <v>11</v>
      </c>
      <c r="AG16" t="str">
        <f t="shared" si="22"/>
        <v xml:space="preserve">["FACTION"] = 11; </v>
      </c>
      <c r="AH16" t="str">
        <f t="shared" si="23"/>
        <v xml:space="preserve">["TIER"] = 3; </v>
      </c>
      <c r="AI16" t="str">
        <f t="shared" si="24"/>
        <v xml:space="preserve">["MIN_LVL"] = "30"; </v>
      </c>
      <c r="AJ16" t="str">
        <f t="shared" si="25"/>
        <v xml:space="preserve">["NAME"] = { ["EN"] = "Troll-slayer"; }; </v>
      </c>
      <c r="AK16" t="str">
        <f t="shared" si="26"/>
        <v xml:space="preserve">["LORE"] = { ["EN"] = "Defeat trolls in the Trollshaws."; }; </v>
      </c>
      <c r="AL16" t="str">
        <f t="shared" si="27"/>
        <v xml:space="preserve">["SUMMARY"] = { ["EN"] = "Defeat 80 Trolls in the Trollshaws"; }; </v>
      </c>
      <c r="AM16" t="str">
        <f t="shared" si="28"/>
        <v xml:space="preserve">["TITLE"] = { ["EN"] = "Troll-slayer"; }; </v>
      </c>
      <c r="AN16" t="str">
        <f t="shared" si="29"/>
        <v>};</v>
      </c>
    </row>
    <row r="17" spans="1:40" x14ac:dyDescent="0.25">
      <c r="A17">
        <v>1879071793</v>
      </c>
      <c r="B17">
        <v>16</v>
      </c>
      <c r="C17" t="s">
        <v>221</v>
      </c>
      <c r="D17" t="s">
        <v>33</v>
      </c>
      <c r="E17">
        <v>2000</v>
      </c>
      <c r="G17">
        <v>10</v>
      </c>
      <c r="H17">
        <v>700</v>
      </c>
      <c r="I17" t="s">
        <v>89</v>
      </c>
      <c r="J17" t="s">
        <v>314</v>
      </c>
      <c r="K17" t="s">
        <v>350</v>
      </c>
      <c r="L17">
        <v>2</v>
      </c>
      <c r="M17">
        <v>30</v>
      </c>
      <c r="P17" t="str">
        <f t="shared" si="7"/>
        <v>[16] = {["ID"] = 1879071793; }; -- Wight-slayer (Advanced)</v>
      </c>
      <c r="Q17" s="1" t="str">
        <f t="shared" si="8"/>
        <v>[16] = {["ID"] = 1879071793; ["SAVE_INDEX"] = 16; ["TYPE"] = 4; ["VXP"] = 2000; ["LP"] = 10; ["REP"] =  700; ["FACTION"] = 11; ["TIER"] = 2; ["MIN_LVL"] = "30"; ["NAME"] = { ["EN"] = "Wight-slayer (Advanced)"; }; ["LORE"] = { ["EN"] = "Defeat many wights in the Trollshaws."; }; ["SUMMARY"] = { ["EN"] = "Defeat 120 Wights in the Trollshaws"; }; };</v>
      </c>
      <c r="R17">
        <f t="shared" si="9"/>
        <v>16</v>
      </c>
      <c r="S17" t="str">
        <f t="shared" si="10"/>
        <v>[16] = {</v>
      </c>
      <c r="T17" t="str">
        <f t="shared" si="11"/>
        <v xml:space="preserve">["ID"] = 1879071793; </v>
      </c>
      <c r="U17" t="str">
        <f t="shared" si="12"/>
        <v xml:space="preserve">["ID"] = 1879071793; </v>
      </c>
      <c r="V17" t="str">
        <f t="shared" si="13"/>
        <v/>
      </c>
      <c r="W17" s="1" t="str">
        <f t="shared" si="14"/>
        <v xml:space="preserve">["SAVE_INDEX"] = 16; </v>
      </c>
      <c r="X17">
        <f>VLOOKUP(D17,Type!A$2:B$14,2,FALSE)</f>
        <v>4</v>
      </c>
      <c r="Y17" t="str">
        <f t="shared" si="15"/>
        <v xml:space="preserve">["TYPE"] = 4; </v>
      </c>
      <c r="Z17" t="str">
        <f t="shared" si="16"/>
        <v>2000</v>
      </c>
      <c r="AA17" t="str">
        <f t="shared" si="17"/>
        <v xml:space="preserve">["VXP"] = 2000; </v>
      </c>
      <c r="AB17" t="str">
        <f t="shared" si="18"/>
        <v>10</v>
      </c>
      <c r="AC17" t="str">
        <f t="shared" si="19"/>
        <v xml:space="preserve">["LP"] = 10; </v>
      </c>
      <c r="AD17" t="str">
        <f t="shared" si="20"/>
        <v>700</v>
      </c>
      <c r="AE17" t="str">
        <f t="shared" si="21"/>
        <v xml:space="preserve">["REP"] =  700; </v>
      </c>
      <c r="AF17">
        <f>IF(LEN(I17)&gt;0,VLOOKUP(I17,Faction!A$2:B$84,2,FALSE),1)</f>
        <v>11</v>
      </c>
      <c r="AG17" t="str">
        <f t="shared" si="22"/>
        <v xml:space="preserve">["FACTION"] = 11; </v>
      </c>
      <c r="AH17" t="str">
        <f t="shared" si="23"/>
        <v xml:space="preserve">["TIER"] = 2; </v>
      </c>
      <c r="AI17" t="str">
        <f t="shared" si="24"/>
        <v xml:space="preserve">["MIN_LVL"] = "30"; </v>
      </c>
      <c r="AJ17" t="str">
        <f t="shared" si="25"/>
        <v xml:space="preserve">["NAME"] = { ["EN"] = "Wight-slayer (Advanced)"; }; </v>
      </c>
      <c r="AK17" t="str">
        <f t="shared" si="26"/>
        <v xml:space="preserve">["LORE"] = { ["EN"] = "Defeat many wights in the Trollshaws."; }; </v>
      </c>
      <c r="AL17" t="str">
        <f t="shared" si="27"/>
        <v xml:space="preserve">["SUMMARY"] = { ["EN"] = "Defeat 120 Wights in the Trollshaws"; }; </v>
      </c>
      <c r="AM17" t="str">
        <f t="shared" si="28"/>
        <v/>
      </c>
      <c r="AN17" t="str">
        <f t="shared" si="29"/>
        <v>};</v>
      </c>
    </row>
    <row r="18" spans="1:40" x14ac:dyDescent="0.25">
      <c r="A18">
        <v>1879071792</v>
      </c>
      <c r="B18">
        <v>17</v>
      </c>
      <c r="C18" t="s">
        <v>219</v>
      </c>
      <c r="D18" t="s">
        <v>33</v>
      </c>
      <c r="F18" t="s">
        <v>1576</v>
      </c>
      <c r="G18">
        <v>5</v>
      </c>
      <c r="H18">
        <v>500</v>
      </c>
      <c r="I18" t="s">
        <v>89</v>
      </c>
      <c r="J18" t="s">
        <v>313</v>
      </c>
      <c r="K18" t="s">
        <v>349</v>
      </c>
      <c r="L18">
        <v>3</v>
      </c>
      <c r="M18">
        <v>30</v>
      </c>
      <c r="P18" t="str">
        <f t="shared" si="7"/>
        <v>[17] = {["ID"] = 1879071792; }; -- Wight-slayer</v>
      </c>
      <c r="Q18" s="1" t="str">
        <f t="shared" si="8"/>
        <v>[17] = {["ID"] = 1879071792; ["SAVE_INDEX"] = 17; ["TYPE"] = 4; ["VXP"] =    0; ["LP"] =  5; ["REP"] =  500; ["FACTION"] = 11; ["TIER"] = 3; ["MIN_LVL"] = "30"; ["NAME"] = { ["EN"] = "Wight-slayer"; }; ["LORE"] = { ["EN"] = "Defeat wights in the Trollshaws."; }; ["SUMMARY"] = { ["EN"] = "Defeat 60 Wights in the Trollshaws"; }; ["TITLE"] = { ["EN"] = "the Purifier"; }; };</v>
      </c>
      <c r="R18">
        <f t="shared" si="9"/>
        <v>17</v>
      </c>
      <c r="S18" t="str">
        <f t="shared" si="10"/>
        <v>[17] = {</v>
      </c>
      <c r="T18" t="str">
        <f t="shared" si="11"/>
        <v xml:space="preserve">["ID"] = 1879071792; </v>
      </c>
      <c r="U18" t="str">
        <f t="shared" si="12"/>
        <v xml:space="preserve">["ID"] = 1879071792; </v>
      </c>
      <c r="V18" t="str">
        <f t="shared" si="13"/>
        <v/>
      </c>
      <c r="W18" s="1" t="str">
        <f t="shared" si="14"/>
        <v xml:space="preserve">["SAVE_INDEX"] = 17; </v>
      </c>
      <c r="X18">
        <f>VLOOKUP(D18,Type!A$2:B$14,2,FALSE)</f>
        <v>4</v>
      </c>
      <c r="Y18" t="str">
        <f t="shared" si="15"/>
        <v xml:space="preserve">["TYPE"] = 4; </v>
      </c>
      <c r="Z18" t="str">
        <f t="shared" si="16"/>
        <v>0</v>
      </c>
      <c r="AA18" t="str">
        <f t="shared" si="17"/>
        <v xml:space="preserve">["VXP"] =    0; </v>
      </c>
      <c r="AB18" t="str">
        <f t="shared" si="18"/>
        <v>5</v>
      </c>
      <c r="AC18" t="str">
        <f t="shared" si="19"/>
        <v xml:space="preserve">["LP"] =  5; </v>
      </c>
      <c r="AD18" t="str">
        <f t="shared" si="20"/>
        <v>500</v>
      </c>
      <c r="AE18" t="str">
        <f t="shared" si="21"/>
        <v xml:space="preserve">["REP"] =  500; </v>
      </c>
      <c r="AF18">
        <f>IF(LEN(I18)&gt;0,VLOOKUP(I18,Faction!A$2:B$84,2,FALSE),1)</f>
        <v>11</v>
      </c>
      <c r="AG18" t="str">
        <f t="shared" si="22"/>
        <v xml:space="preserve">["FACTION"] = 11; </v>
      </c>
      <c r="AH18" t="str">
        <f t="shared" si="23"/>
        <v xml:space="preserve">["TIER"] = 3; </v>
      </c>
      <c r="AI18" t="str">
        <f t="shared" si="24"/>
        <v xml:space="preserve">["MIN_LVL"] = "30"; </v>
      </c>
      <c r="AJ18" t="str">
        <f t="shared" si="25"/>
        <v xml:space="preserve">["NAME"] = { ["EN"] = "Wight-slayer"; }; </v>
      </c>
      <c r="AK18" t="str">
        <f t="shared" si="26"/>
        <v xml:space="preserve">["LORE"] = { ["EN"] = "Defeat wights in the Trollshaws."; }; </v>
      </c>
      <c r="AL18" t="str">
        <f t="shared" si="27"/>
        <v xml:space="preserve">["SUMMARY"] = { ["EN"] = "Defeat 60 Wights in the Trollshaws"; }; </v>
      </c>
      <c r="AM18" t="str">
        <f t="shared" si="28"/>
        <v xml:space="preserve">["TITLE"] = { ["EN"] = "the Purifier"; }; </v>
      </c>
      <c r="AN18" t="str">
        <f t="shared" si="29"/>
        <v>};</v>
      </c>
    </row>
    <row r="19" spans="1:40" x14ac:dyDescent="0.25">
      <c r="A19">
        <v>1879071795</v>
      </c>
      <c r="B19">
        <v>18</v>
      </c>
      <c r="C19" t="s">
        <v>51</v>
      </c>
      <c r="D19" t="s">
        <v>33</v>
      </c>
      <c r="E19">
        <v>2000</v>
      </c>
      <c r="G19">
        <v>10</v>
      </c>
      <c r="H19">
        <v>700</v>
      </c>
      <c r="I19" t="s">
        <v>89</v>
      </c>
      <c r="J19" t="s">
        <v>316</v>
      </c>
      <c r="K19" t="s">
        <v>352</v>
      </c>
      <c r="L19">
        <v>2</v>
      </c>
      <c r="M19">
        <v>30</v>
      </c>
      <c r="P19" t="str">
        <f t="shared" si="7"/>
        <v>[18] = {["ID"] = 1879071795; }; -- Wolf-slayer (Advanced)</v>
      </c>
      <c r="Q19" s="1" t="str">
        <f t="shared" si="8"/>
        <v>[18] = {["ID"] = 1879071795; ["SAVE_INDEX"] = 18; ["TYPE"] = 4; ["VXP"] = 2000; ["LP"] = 10; ["REP"] =  700; ["FACTION"] = 11; ["TIER"] = 2; ["MIN_LVL"] = "30"; ["NAME"] = { ["EN"] = "Wolf-slayer (Advanced)"; }; ["LORE"] = { ["EN"] = "Defeat many wolves in the Trollshaws."; }; ["SUMMARY"] = { ["EN"] = "Defeat 120 Wolves in the Trollshaws"; }; };</v>
      </c>
      <c r="R19">
        <f t="shared" si="9"/>
        <v>18</v>
      </c>
      <c r="S19" t="str">
        <f t="shared" si="10"/>
        <v>[18] = {</v>
      </c>
      <c r="T19" t="str">
        <f t="shared" si="11"/>
        <v xml:space="preserve">["ID"] = 1879071795; </v>
      </c>
      <c r="U19" t="str">
        <f t="shared" si="12"/>
        <v xml:space="preserve">["ID"] = 1879071795; </v>
      </c>
      <c r="V19" t="str">
        <f t="shared" si="13"/>
        <v/>
      </c>
      <c r="W19" s="1" t="str">
        <f t="shared" si="14"/>
        <v xml:space="preserve">["SAVE_INDEX"] = 18; </v>
      </c>
      <c r="X19">
        <f>VLOOKUP(D19,Type!A$2:B$14,2,FALSE)</f>
        <v>4</v>
      </c>
      <c r="Y19" t="str">
        <f t="shared" si="15"/>
        <v xml:space="preserve">["TYPE"] = 4; </v>
      </c>
      <c r="Z19" t="str">
        <f t="shared" si="16"/>
        <v>2000</v>
      </c>
      <c r="AA19" t="str">
        <f t="shared" si="17"/>
        <v xml:space="preserve">["VXP"] = 2000; </v>
      </c>
      <c r="AB19" t="str">
        <f t="shared" si="18"/>
        <v>10</v>
      </c>
      <c r="AC19" t="str">
        <f t="shared" si="19"/>
        <v xml:space="preserve">["LP"] = 10; </v>
      </c>
      <c r="AD19" t="str">
        <f t="shared" si="20"/>
        <v>700</v>
      </c>
      <c r="AE19" t="str">
        <f t="shared" si="21"/>
        <v xml:space="preserve">["REP"] =  700; </v>
      </c>
      <c r="AF19">
        <f>IF(LEN(I19)&gt;0,VLOOKUP(I19,Faction!A$2:B$84,2,FALSE),1)</f>
        <v>11</v>
      </c>
      <c r="AG19" t="str">
        <f t="shared" si="22"/>
        <v xml:space="preserve">["FACTION"] = 11; </v>
      </c>
      <c r="AH19" t="str">
        <f t="shared" si="23"/>
        <v xml:space="preserve">["TIER"] = 2; </v>
      </c>
      <c r="AI19" t="str">
        <f t="shared" si="24"/>
        <v xml:space="preserve">["MIN_LVL"] = "30"; </v>
      </c>
      <c r="AJ19" t="str">
        <f t="shared" si="25"/>
        <v xml:space="preserve">["NAME"] = { ["EN"] = "Wolf-slayer (Advanced)"; }; </v>
      </c>
      <c r="AK19" t="str">
        <f t="shared" si="26"/>
        <v xml:space="preserve">["LORE"] = { ["EN"] = "Defeat many wolves in the Trollshaws."; }; </v>
      </c>
      <c r="AL19" t="str">
        <f t="shared" si="27"/>
        <v xml:space="preserve">["SUMMARY"] = { ["EN"] = "Defeat 120 Wolves in the Trollshaws"; }; </v>
      </c>
      <c r="AM19" t="str">
        <f t="shared" si="28"/>
        <v/>
      </c>
      <c r="AN19" t="str">
        <f t="shared" si="29"/>
        <v>};</v>
      </c>
    </row>
    <row r="20" spans="1:40" x14ac:dyDescent="0.25">
      <c r="A20">
        <v>1879071794</v>
      </c>
      <c r="B20">
        <v>19</v>
      </c>
      <c r="C20" t="s">
        <v>49</v>
      </c>
      <c r="D20" t="s">
        <v>33</v>
      </c>
      <c r="F20" t="s">
        <v>1070</v>
      </c>
      <c r="G20">
        <v>5</v>
      </c>
      <c r="H20">
        <v>500</v>
      </c>
      <c r="I20" t="s">
        <v>89</v>
      </c>
      <c r="J20" t="s">
        <v>315</v>
      </c>
      <c r="K20" t="s">
        <v>351</v>
      </c>
      <c r="L20">
        <v>3</v>
      </c>
      <c r="M20">
        <v>30</v>
      </c>
      <c r="P20" t="str">
        <f t="shared" si="7"/>
        <v>[19] = {["ID"] = 1879071794; }; -- Wolf-slayer</v>
      </c>
      <c r="Q20" s="1" t="str">
        <f t="shared" si="8"/>
        <v>[19] = {["ID"] = 1879071794; ["SAVE_INDEX"] = 19; ["TYPE"] = 4; ["VXP"] =    0; ["LP"] =  5; ["REP"] =  500; ["FACTION"] = 11; ["TIER"] = 3; ["MIN_LVL"] = "30"; ["NAME"] = { ["EN"] = "Wolf-slayer"; }; ["LORE"] = { ["EN"] = "Defeat wolves in the Trollshaws."; }; ["SUMMARY"] = { ["EN"] = "Defeat 60 Wolves in the Trollshaws"; }; ["TITLE"] = { ["EN"] = "Tail-cleaver"; }; };</v>
      </c>
      <c r="R20">
        <f t="shared" si="9"/>
        <v>19</v>
      </c>
      <c r="S20" t="str">
        <f t="shared" si="10"/>
        <v>[19] = {</v>
      </c>
      <c r="T20" t="str">
        <f t="shared" si="11"/>
        <v xml:space="preserve">["ID"] = 1879071794; </v>
      </c>
      <c r="U20" t="str">
        <f t="shared" si="12"/>
        <v xml:space="preserve">["ID"] = 1879071794; </v>
      </c>
      <c r="V20" t="str">
        <f t="shared" si="13"/>
        <v/>
      </c>
      <c r="W20" s="1" t="str">
        <f t="shared" si="14"/>
        <v xml:space="preserve">["SAVE_INDEX"] = 19; </v>
      </c>
      <c r="X20">
        <f>VLOOKUP(D20,Type!A$2:B$14,2,FALSE)</f>
        <v>4</v>
      </c>
      <c r="Y20" t="str">
        <f t="shared" si="15"/>
        <v xml:space="preserve">["TYPE"] = 4; </v>
      </c>
      <c r="Z20" t="str">
        <f t="shared" si="16"/>
        <v>0</v>
      </c>
      <c r="AA20" t="str">
        <f t="shared" si="17"/>
        <v xml:space="preserve">["VXP"] =    0; </v>
      </c>
      <c r="AB20" t="str">
        <f t="shared" si="18"/>
        <v>5</v>
      </c>
      <c r="AC20" t="str">
        <f t="shared" si="19"/>
        <v xml:space="preserve">["LP"] =  5; </v>
      </c>
      <c r="AD20" t="str">
        <f t="shared" si="20"/>
        <v>500</v>
      </c>
      <c r="AE20" t="str">
        <f t="shared" si="21"/>
        <v xml:space="preserve">["REP"] =  500; </v>
      </c>
      <c r="AF20">
        <f>IF(LEN(I20)&gt;0,VLOOKUP(I20,Faction!A$2:B$84,2,FALSE),1)</f>
        <v>11</v>
      </c>
      <c r="AG20" t="str">
        <f t="shared" si="22"/>
        <v xml:space="preserve">["FACTION"] = 11; </v>
      </c>
      <c r="AH20" t="str">
        <f t="shared" si="23"/>
        <v xml:space="preserve">["TIER"] = 3; </v>
      </c>
      <c r="AI20" t="str">
        <f t="shared" si="24"/>
        <v xml:space="preserve">["MIN_LVL"] = "30"; </v>
      </c>
      <c r="AJ20" t="str">
        <f t="shared" si="25"/>
        <v xml:space="preserve">["NAME"] = { ["EN"] = "Wolf-slayer"; }; </v>
      </c>
      <c r="AK20" t="str">
        <f t="shared" si="26"/>
        <v xml:space="preserve">["LORE"] = { ["EN"] = "Defeat wolves in the Trollshaws."; }; </v>
      </c>
      <c r="AL20" t="str">
        <f t="shared" si="27"/>
        <v xml:space="preserve">["SUMMARY"] = { ["EN"] = "Defeat 60 Wolves in the Trollshaws"; }; </v>
      </c>
      <c r="AM20" t="str">
        <f t="shared" si="28"/>
        <v xml:space="preserve">["TITLE"] = { ["EN"] = "Tail-cleaver"; }; </v>
      </c>
      <c r="AN20" t="str">
        <f t="shared" si="29"/>
        <v>};</v>
      </c>
    </row>
    <row r="21" spans="1:40" x14ac:dyDescent="0.25">
      <c r="A21">
        <v>1879071797</v>
      </c>
      <c r="B21">
        <v>20</v>
      </c>
      <c r="C21" t="s">
        <v>284</v>
      </c>
      <c r="D21" t="s">
        <v>33</v>
      </c>
      <c r="E21">
        <v>2000</v>
      </c>
      <c r="G21">
        <v>10</v>
      </c>
      <c r="H21">
        <v>700</v>
      </c>
      <c r="I21" t="s">
        <v>89</v>
      </c>
      <c r="J21" t="s">
        <v>318</v>
      </c>
      <c r="K21" t="s">
        <v>353</v>
      </c>
      <c r="L21">
        <v>2</v>
      </c>
      <c r="M21">
        <v>30</v>
      </c>
      <c r="P21" t="str">
        <f t="shared" si="7"/>
        <v>[20] = {["ID"] = 1879071797; }; -- Worm-slayer (Advanced)</v>
      </c>
      <c r="Q21" s="1" t="str">
        <f t="shared" si="8"/>
        <v>[20] = {["ID"] = 1879071797; ["SAVE_INDEX"] = 20; ["TYPE"] = 4; ["VXP"] = 2000; ["LP"] = 10; ["REP"] =  700; ["FACTION"] = 11; ["TIER"] = 2; ["MIN_LVL"] = "30"; ["NAME"] = { ["EN"] = "Worm-slayer (Advanced)"; }; ["LORE"] = { ["EN"] = "Defeat many worms in the Trollshaws."; }; ["SUMMARY"] = { ["EN"] = "Defeat 160 Worms in the Trollshaws"; }; };</v>
      </c>
      <c r="R21">
        <f t="shared" si="9"/>
        <v>20</v>
      </c>
      <c r="S21" t="str">
        <f t="shared" si="10"/>
        <v>[20] = {</v>
      </c>
      <c r="T21" t="str">
        <f t="shared" si="11"/>
        <v xml:space="preserve">["ID"] = 1879071797; </v>
      </c>
      <c r="U21" t="str">
        <f t="shared" si="12"/>
        <v xml:space="preserve">["ID"] = 1879071797; </v>
      </c>
      <c r="V21" t="str">
        <f t="shared" si="13"/>
        <v/>
      </c>
      <c r="W21" s="1" t="str">
        <f t="shared" si="14"/>
        <v xml:space="preserve">["SAVE_INDEX"] = 20; </v>
      </c>
      <c r="X21">
        <f>VLOOKUP(D21,Type!A$2:B$14,2,FALSE)</f>
        <v>4</v>
      </c>
      <c r="Y21" t="str">
        <f t="shared" si="15"/>
        <v xml:space="preserve">["TYPE"] = 4; </v>
      </c>
      <c r="Z21" t="str">
        <f t="shared" si="16"/>
        <v>2000</v>
      </c>
      <c r="AA21" t="str">
        <f t="shared" si="17"/>
        <v xml:space="preserve">["VXP"] = 2000; </v>
      </c>
      <c r="AB21" t="str">
        <f t="shared" si="18"/>
        <v>10</v>
      </c>
      <c r="AC21" t="str">
        <f t="shared" si="19"/>
        <v xml:space="preserve">["LP"] = 10; </v>
      </c>
      <c r="AD21" t="str">
        <f t="shared" si="20"/>
        <v>700</v>
      </c>
      <c r="AE21" t="str">
        <f t="shared" si="21"/>
        <v xml:space="preserve">["REP"] =  700; </v>
      </c>
      <c r="AF21">
        <f>IF(LEN(I21)&gt;0,VLOOKUP(I21,Faction!A$2:B$84,2,FALSE),1)</f>
        <v>11</v>
      </c>
      <c r="AG21" t="str">
        <f t="shared" si="22"/>
        <v xml:space="preserve">["FACTION"] = 11; </v>
      </c>
      <c r="AH21" t="str">
        <f t="shared" si="23"/>
        <v xml:space="preserve">["TIER"] = 2; </v>
      </c>
      <c r="AI21" t="str">
        <f t="shared" si="24"/>
        <v xml:space="preserve">["MIN_LVL"] = "30"; </v>
      </c>
      <c r="AJ21" t="str">
        <f t="shared" si="25"/>
        <v xml:space="preserve">["NAME"] = { ["EN"] = "Worm-slayer (Advanced)"; }; </v>
      </c>
      <c r="AK21" t="str">
        <f t="shared" si="26"/>
        <v xml:space="preserve">["LORE"] = { ["EN"] = "Defeat many worms in the Trollshaws."; }; </v>
      </c>
      <c r="AL21" t="str">
        <f t="shared" si="27"/>
        <v xml:space="preserve">["SUMMARY"] = { ["EN"] = "Defeat 160 Worms in the Trollshaws"; }; </v>
      </c>
      <c r="AM21" t="str">
        <f t="shared" si="28"/>
        <v/>
      </c>
      <c r="AN21" t="str">
        <f t="shared" si="29"/>
        <v>};</v>
      </c>
    </row>
    <row r="22" spans="1:40" x14ac:dyDescent="0.25">
      <c r="A22">
        <v>1879071796</v>
      </c>
      <c r="B22">
        <v>21</v>
      </c>
      <c r="C22" t="s">
        <v>282</v>
      </c>
      <c r="D22" t="s">
        <v>33</v>
      </c>
      <c r="F22" t="s">
        <v>1071</v>
      </c>
      <c r="G22">
        <v>5</v>
      </c>
      <c r="H22">
        <v>500</v>
      </c>
      <c r="I22" t="s">
        <v>89</v>
      </c>
      <c r="J22" t="s">
        <v>317</v>
      </c>
      <c r="K22" t="s">
        <v>1111</v>
      </c>
      <c r="L22">
        <v>3</v>
      </c>
      <c r="M22">
        <v>30</v>
      </c>
      <c r="P22" t="str">
        <f t="shared" si="7"/>
        <v>[21] = {["ID"] = 1879071796; }; -- Worm-slayer</v>
      </c>
      <c r="Q22" s="1" t="str">
        <f t="shared" si="8"/>
        <v>[21] = {["ID"] = 1879071796; ["SAVE_INDEX"] = 21; ["TYPE"] = 4; ["VXP"] =    0; ["LP"] =  5; ["REP"] =  500; ["FACTION"] = 11; ["TIER"] = 3; ["MIN_LVL"] = "30"; ["NAME"] = { ["EN"] = "Worm-slayer"; }; ["LORE"] = { ["EN"] = "Defeat worms in the Trollshaws"; }; ["SUMMARY"] = { ["EN"] = "Defeat 80 Worms in the Trollshaws"; }; ["TITLE"] = { ["EN"] = "Worm-carver"; }; };</v>
      </c>
      <c r="R22">
        <f t="shared" si="9"/>
        <v>21</v>
      </c>
      <c r="S22" t="str">
        <f t="shared" si="10"/>
        <v>[21] = {</v>
      </c>
      <c r="T22" t="str">
        <f t="shared" si="11"/>
        <v xml:space="preserve">["ID"] = 1879071796; </v>
      </c>
      <c r="U22" t="str">
        <f t="shared" si="12"/>
        <v xml:space="preserve">["ID"] = 1879071796; </v>
      </c>
      <c r="V22" t="str">
        <f t="shared" si="13"/>
        <v/>
      </c>
      <c r="W22" s="1" t="str">
        <f t="shared" si="14"/>
        <v xml:space="preserve">["SAVE_INDEX"] = 21; </v>
      </c>
      <c r="X22">
        <f>VLOOKUP(D22,Type!A$2:B$14,2,FALSE)</f>
        <v>4</v>
      </c>
      <c r="Y22" t="str">
        <f t="shared" si="15"/>
        <v xml:space="preserve">["TYPE"] = 4; </v>
      </c>
      <c r="Z22" t="str">
        <f t="shared" si="16"/>
        <v>0</v>
      </c>
      <c r="AA22" t="str">
        <f t="shared" si="17"/>
        <v xml:space="preserve">["VXP"] =    0; </v>
      </c>
      <c r="AB22" t="str">
        <f t="shared" si="18"/>
        <v>5</v>
      </c>
      <c r="AC22" t="str">
        <f t="shared" si="19"/>
        <v xml:space="preserve">["LP"] =  5; </v>
      </c>
      <c r="AD22" t="str">
        <f t="shared" si="20"/>
        <v>500</v>
      </c>
      <c r="AE22" t="str">
        <f t="shared" si="21"/>
        <v xml:space="preserve">["REP"] =  500; </v>
      </c>
      <c r="AF22">
        <f>IF(LEN(I22)&gt;0,VLOOKUP(I22,Faction!A$2:B$84,2,FALSE),1)</f>
        <v>11</v>
      </c>
      <c r="AG22" t="str">
        <f t="shared" si="22"/>
        <v xml:space="preserve">["FACTION"] = 11; </v>
      </c>
      <c r="AH22" t="str">
        <f t="shared" si="23"/>
        <v xml:space="preserve">["TIER"] = 3; </v>
      </c>
      <c r="AI22" t="str">
        <f t="shared" si="24"/>
        <v xml:space="preserve">["MIN_LVL"] = "30"; </v>
      </c>
      <c r="AJ22" t="str">
        <f t="shared" si="25"/>
        <v xml:space="preserve">["NAME"] = { ["EN"] = "Worm-slayer"; }; </v>
      </c>
      <c r="AK22" t="str">
        <f t="shared" si="26"/>
        <v xml:space="preserve">["LORE"] = { ["EN"] = "Defeat worms in the Trollshaws"; }; </v>
      </c>
      <c r="AL22" t="str">
        <f t="shared" si="27"/>
        <v xml:space="preserve">["SUMMARY"] = { ["EN"] = "Defeat 80 Worms in the Trollshaws"; }; </v>
      </c>
      <c r="AM22" t="str">
        <f t="shared" si="28"/>
        <v xml:space="preserve">["TITLE"] = { ["EN"] = "Worm-carver"; }; </v>
      </c>
      <c r="AN22" t="str">
        <f t="shared" si="29"/>
        <v>};</v>
      </c>
    </row>
    <row r="23" spans="1:40" x14ac:dyDescent="0.25">
      <c r="C23" s="2" t="s">
        <v>1263</v>
      </c>
      <c r="D23" s="2" t="s">
        <v>1185</v>
      </c>
      <c r="N23">
        <v>252</v>
      </c>
      <c r="P23" t="str">
        <f t="shared" si="7"/>
        <v>[22] = {["CAT_ID"] = 252; }; -- The Angle of Mitheithel</v>
      </c>
      <c r="Q23" s="1" t="str">
        <f t="shared" si="8"/>
        <v>[22] = {                     ["TYPE"] = 14; ["VXP"] =    0; ["LP"] =  0; ["REP"] =    0; ["FACTION"] =  1; ["TIER"] = 0; ["NAME"] = { ["EN"] = "The Angle of Mitheithel"; }; ["LORE"] = { ["EN"] = ""; }; ["SUMMARY"] = { ["EN"] = ""; }; };</v>
      </c>
      <c r="R23">
        <f t="shared" si="9"/>
        <v>22</v>
      </c>
      <c r="S23" t="str">
        <f t="shared" si="10"/>
        <v>[22] = {</v>
      </c>
      <c r="T23" t="str">
        <f t="shared" si="11"/>
        <v xml:space="preserve">                     </v>
      </c>
      <c r="U23" t="str">
        <f t="shared" si="12"/>
        <v/>
      </c>
      <c r="V23" t="str">
        <f t="shared" si="13"/>
        <v xml:space="preserve">["CAT_ID"] = 252; </v>
      </c>
      <c r="W23" s="1" t="str">
        <f t="shared" si="14"/>
        <v/>
      </c>
      <c r="X23">
        <f>VLOOKUP(D23,Type!A$2:B$14,2,FALSE)</f>
        <v>14</v>
      </c>
      <c r="Y23" t="str">
        <f t="shared" si="15"/>
        <v xml:space="preserve">["TYPE"] = 14; </v>
      </c>
      <c r="Z23" t="str">
        <f t="shared" si="16"/>
        <v>0</v>
      </c>
      <c r="AA23" t="str">
        <f t="shared" si="17"/>
        <v xml:space="preserve">["VXP"] =    0; </v>
      </c>
      <c r="AB23" t="str">
        <f t="shared" si="18"/>
        <v>0</v>
      </c>
      <c r="AC23" t="str">
        <f t="shared" si="19"/>
        <v xml:space="preserve">["LP"] =  0; </v>
      </c>
      <c r="AD23" t="str">
        <f t="shared" si="20"/>
        <v>0</v>
      </c>
      <c r="AE23" t="str">
        <f t="shared" si="21"/>
        <v xml:space="preserve">["REP"] =    0; </v>
      </c>
      <c r="AF23">
        <f>IF(LEN(I23)&gt;0,VLOOKUP(I23,Faction!A$2:B$84,2,FALSE),1)</f>
        <v>1</v>
      </c>
      <c r="AG23" t="str">
        <f t="shared" si="22"/>
        <v xml:space="preserve">["FACTION"] =  1; </v>
      </c>
      <c r="AH23" t="str">
        <f t="shared" si="23"/>
        <v xml:space="preserve">["TIER"] = 0; </v>
      </c>
      <c r="AI23" t="str">
        <f t="shared" si="24"/>
        <v/>
      </c>
      <c r="AJ23" t="str">
        <f t="shared" si="25"/>
        <v xml:space="preserve">["NAME"] = { ["EN"] = "The Angle of Mitheithel"; }; </v>
      </c>
      <c r="AK23" t="str">
        <f t="shared" si="26"/>
        <v xml:space="preserve">["LORE"] = { ["EN"] = ""; }; </v>
      </c>
      <c r="AL23" t="str">
        <f t="shared" si="27"/>
        <v xml:space="preserve">["SUMMARY"] = { ["EN"] = ""; }; </v>
      </c>
      <c r="AM23" t="str">
        <f t="shared" si="28"/>
        <v/>
      </c>
      <c r="AN23" t="str">
        <f t="shared" si="29"/>
        <v>};</v>
      </c>
    </row>
    <row r="24" spans="1:40" x14ac:dyDescent="0.25">
      <c r="A24">
        <v>1879443682</v>
      </c>
      <c r="B24">
        <v>23</v>
      </c>
      <c r="C24" t="s">
        <v>1264</v>
      </c>
      <c r="D24" t="s">
        <v>70</v>
      </c>
      <c r="E24">
        <v>4000</v>
      </c>
      <c r="F24" t="s">
        <v>1266</v>
      </c>
      <c r="G24">
        <v>10</v>
      </c>
      <c r="H24">
        <v>700</v>
      </c>
      <c r="I24" t="s">
        <v>1267</v>
      </c>
      <c r="J24" t="s">
        <v>1270</v>
      </c>
      <c r="K24" t="s">
        <v>1271</v>
      </c>
      <c r="L24">
        <v>0</v>
      </c>
      <c r="M24">
        <v>30</v>
      </c>
      <c r="P24" t="str">
        <f t="shared" si="7"/>
        <v>[23] = {["ID"] = 1879443682; }; -- Deeds of the Angle</v>
      </c>
      <c r="Q24" s="1" t="str">
        <f t="shared" si="8"/>
        <v>[23] = {["ID"] = 1879443682; ["SAVE_INDEX"] = 23; ["TYPE"] = 7; ["VXP"] = 4000; ["LP"] = 10; ["REP"] =  700; ["FACTION"] = 83; ["TIER"] = 0; ["MIN_LVL"] = "30"; ["NAME"] = { ["EN"] = "Deeds of the Angle"; }; ["LORE"] = { ["EN"] = "There is much to do while adventuring in the Angle."; }; ["SUMMARY"] = { ["EN"] = "Complete 3 deeds"; }; ["TITLE"] = { ["EN"] = "Steward of the Angle"; }; };</v>
      </c>
      <c r="R24">
        <f t="shared" si="9"/>
        <v>23</v>
      </c>
      <c r="S24" t="str">
        <f t="shared" si="10"/>
        <v>[23] = {</v>
      </c>
      <c r="T24" t="str">
        <f t="shared" si="11"/>
        <v xml:space="preserve">["ID"] = 1879443682; </v>
      </c>
      <c r="U24" t="str">
        <f t="shared" si="12"/>
        <v xml:space="preserve">["ID"] = 1879443682; </v>
      </c>
      <c r="V24" t="str">
        <f t="shared" si="13"/>
        <v/>
      </c>
      <c r="W24" s="1" t="str">
        <f t="shared" si="14"/>
        <v xml:space="preserve">["SAVE_INDEX"] = 23; </v>
      </c>
      <c r="X24">
        <f>VLOOKUP(D24,Type!A$2:B$14,2,FALSE)</f>
        <v>7</v>
      </c>
      <c r="Y24" t="str">
        <f t="shared" si="15"/>
        <v xml:space="preserve">["TYPE"] = 7; </v>
      </c>
      <c r="Z24" t="str">
        <f t="shared" si="16"/>
        <v>4000</v>
      </c>
      <c r="AA24" t="str">
        <f t="shared" si="17"/>
        <v xml:space="preserve">["VXP"] = 4000; </v>
      </c>
      <c r="AB24" t="str">
        <f t="shared" si="18"/>
        <v>10</v>
      </c>
      <c r="AC24" t="str">
        <f t="shared" si="19"/>
        <v xml:space="preserve">["LP"] = 10; </v>
      </c>
      <c r="AD24" t="str">
        <f t="shared" si="20"/>
        <v>700</v>
      </c>
      <c r="AE24" t="str">
        <f t="shared" si="21"/>
        <v xml:space="preserve">["REP"] =  700; </v>
      </c>
      <c r="AF24">
        <f>IF(LEN(I24)&gt;0,VLOOKUP(I24,Faction!A$2:B$84,2,FALSE),1)</f>
        <v>83</v>
      </c>
      <c r="AG24" t="str">
        <f t="shared" si="22"/>
        <v xml:space="preserve">["FACTION"] = 83; </v>
      </c>
      <c r="AH24" t="str">
        <f t="shared" si="23"/>
        <v xml:space="preserve">["TIER"] = 0; </v>
      </c>
      <c r="AI24" t="str">
        <f t="shared" si="24"/>
        <v xml:space="preserve">["MIN_LVL"] = "30"; </v>
      </c>
      <c r="AJ24" t="str">
        <f t="shared" si="25"/>
        <v xml:space="preserve">["NAME"] = { ["EN"] = "Deeds of the Angle"; }; </v>
      </c>
      <c r="AK24" t="str">
        <f t="shared" si="26"/>
        <v xml:space="preserve">["LORE"] = { ["EN"] = "There is much to do while adventuring in the Angle."; }; </v>
      </c>
      <c r="AL24" t="str">
        <f t="shared" si="27"/>
        <v xml:space="preserve">["SUMMARY"] = { ["EN"] = "Complete 3 deeds"; }; </v>
      </c>
      <c r="AM24" t="str">
        <f t="shared" si="28"/>
        <v xml:space="preserve">["TITLE"] = { ["EN"] = "Steward of the Angle"; }; </v>
      </c>
      <c r="AN24" t="str">
        <f t="shared" si="29"/>
        <v>};</v>
      </c>
    </row>
    <row r="25" spans="1:40" x14ac:dyDescent="0.25">
      <c r="A25">
        <v>1879443656</v>
      </c>
      <c r="B25">
        <v>24</v>
      </c>
      <c r="C25" t="s">
        <v>1272</v>
      </c>
      <c r="D25" t="s">
        <v>17</v>
      </c>
      <c r="E25">
        <v>2000</v>
      </c>
      <c r="F25" t="s">
        <v>1273</v>
      </c>
      <c r="G25">
        <v>10</v>
      </c>
      <c r="H25">
        <v>700</v>
      </c>
      <c r="I25" t="s">
        <v>1267</v>
      </c>
      <c r="J25" t="s">
        <v>1274</v>
      </c>
      <c r="K25" t="s">
        <v>1275</v>
      </c>
      <c r="L25">
        <v>1</v>
      </c>
      <c r="M25">
        <v>30</v>
      </c>
      <c r="P25" t="str">
        <f t="shared" si="7"/>
        <v>[24] = {["ID"] = 1879443656; }; -- Explorer of the Angle</v>
      </c>
      <c r="Q25" s="1" t="str">
        <f t="shared" si="8"/>
        <v>[24] = {["ID"] = 1879443656; ["SAVE_INDEX"] = 24; ["TYPE"] = 3; ["VXP"] = 2000; ["LP"] = 10; ["REP"] =  700; ["FACTION"] = 83; ["TIER"] = 1; ["MIN_LVL"] = "30"; ["NAME"] = { ["EN"] = "Explorer of the Angle"; }; ["LORE"] = { ["EN"] = "Explore the sites and ruins of the Angle."; }; ["SUMMARY"] = { ["EN"] = "Complete 2 deeds"; }; ["TITLE"] = { ["EN"] = "Scout of the Angle"; }; };</v>
      </c>
      <c r="R25">
        <f t="shared" si="9"/>
        <v>24</v>
      </c>
      <c r="S25" t="str">
        <f t="shared" si="10"/>
        <v>[24] = {</v>
      </c>
      <c r="T25" t="str">
        <f t="shared" si="11"/>
        <v xml:space="preserve">["ID"] = 1879443656; </v>
      </c>
      <c r="U25" t="str">
        <f t="shared" si="12"/>
        <v xml:space="preserve">["ID"] = 1879443656; </v>
      </c>
      <c r="V25" t="str">
        <f t="shared" si="13"/>
        <v/>
      </c>
      <c r="W25" s="1" t="str">
        <f t="shared" si="14"/>
        <v xml:space="preserve">["SAVE_INDEX"] = 24; </v>
      </c>
      <c r="X25">
        <f>VLOOKUP(D25,Type!A$2:B$14,2,FALSE)</f>
        <v>3</v>
      </c>
      <c r="Y25" t="str">
        <f t="shared" si="15"/>
        <v xml:space="preserve">["TYPE"] = 3; </v>
      </c>
      <c r="Z25" t="str">
        <f t="shared" si="16"/>
        <v>2000</v>
      </c>
      <c r="AA25" t="str">
        <f t="shared" si="17"/>
        <v xml:space="preserve">["VXP"] = 2000; </v>
      </c>
      <c r="AB25" t="str">
        <f t="shared" si="18"/>
        <v>10</v>
      </c>
      <c r="AC25" t="str">
        <f t="shared" si="19"/>
        <v xml:space="preserve">["LP"] = 10; </v>
      </c>
      <c r="AD25" t="str">
        <f t="shared" si="20"/>
        <v>700</v>
      </c>
      <c r="AE25" t="str">
        <f t="shared" si="21"/>
        <v xml:space="preserve">["REP"] =  700; </v>
      </c>
      <c r="AF25">
        <f>IF(LEN(I25)&gt;0,VLOOKUP(I25,Faction!A$2:B$84,2,FALSE),1)</f>
        <v>83</v>
      </c>
      <c r="AG25" t="str">
        <f t="shared" si="22"/>
        <v xml:space="preserve">["FACTION"] = 83; </v>
      </c>
      <c r="AH25" t="str">
        <f t="shared" si="23"/>
        <v xml:space="preserve">["TIER"] = 1; </v>
      </c>
      <c r="AI25" t="str">
        <f t="shared" si="24"/>
        <v xml:space="preserve">["MIN_LVL"] = "30"; </v>
      </c>
      <c r="AJ25" t="str">
        <f t="shared" si="25"/>
        <v xml:space="preserve">["NAME"] = { ["EN"] = "Explorer of the Angle"; }; </v>
      </c>
      <c r="AK25" t="str">
        <f t="shared" si="26"/>
        <v xml:space="preserve">["LORE"] = { ["EN"] = "Explore the sites and ruins of the Angle."; }; </v>
      </c>
      <c r="AL25" t="str">
        <f t="shared" si="27"/>
        <v xml:space="preserve">["SUMMARY"] = { ["EN"] = "Complete 2 deeds"; }; </v>
      </c>
      <c r="AM25" t="str">
        <f t="shared" si="28"/>
        <v xml:space="preserve">["TITLE"] = { ["EN"] = "Scout of the Angle"; }; </v>
      </c>
      <c r="AN25" t="str">
        <f t="shared" si="29"/>
        <v>};</v>
      </c>
    </row>
    <row r="26" spans="1:40" x14ac:dyDescent="0.25">
      <c r="A26">
        <v>1879443654</v>
      </c>
      <c r="B26">
        <v>25</v>
      </c>
      <c r="C26" t="s">
        <v>1276</v>
      </c>
      <c r="D26" t="s">
        <v>17</v>
      </c>
      <c r="E26">
        <v>1000</v>
      </c>
      <c r="G26">
        <v>5</v>
      </c>
      <c r="H26">
        <v>500</v>
      </c>
      <c r="I26" t="s">
        <v>1267</v>
      </c>
      <c r="J26" t="s">
        <v>1277</v>
      </c>
      <c r="K26" t="s">
        <v>1278</v>
      </c>
      <c r="L26">
        <v>2</v>
      </c>
      <c r="M26">
        <v>30</v>
      </c>
      <c r="P26" t="str">
        <f t="shared" si="7"/>
        <v>[25] = {["ID"] = 1879443654; }; -- Sites of the Angle</v>
      </c>
      <c r="Q26" s="1" t="str">
        <f t="shared" si="8"/>
        <v>[25] = {["ID"] = 1879443654; ["SAVE_INDEX"] = 25; ["TYPE"] = 3; ["VXP"] = 1000; ["LP"] =  5; ["REP"] =  500; ["FACTION"] = 83; ["TIER"] = 2; ["MIN_LVL"] = "30"; ["NAME"] = { ["EN"] = "Sites of the Angle"; }; ["LORE"] = { ["EN"] = "Explore the points of interests within the Angle."; }; ["SUMMARY"] = { ["EN"] = "Find the 5 sites in the Angle"; }; };</v>
      </c>
      <c r="R26">
        <f t="shared" si="9"/>
        <v>25</v>
      </c>
      <c r="S26" t="str">
        <f t="shared" si="10"/>
        <v>[25] = {</v>
      </c>
      <c r="T26" t="str">
        <f t="shared" si="11"/>
        <v xml:space="preserve">["ID"] = 1879443654; </v>
      </c>
      <c r="U26" t="str">
        <f t="shared" si="12"/>
        <v xml:space="preserve">["ID"] = 1879443654; </v>
      </c>
      <c r="V26" t="str">
        <f t="shared" si="13"/>
        <v/>
      </c>
      <c r="W26" s="1" t="str">
        <f t="shared" si="14"/>
        <v xml:space="preserve">["SAVE_INDEX"] = 25; </v>
      </c>
      <c r="X26">
        <f>VLOOKUP(D26,Type!A$2:B$14,2,FALSE)</f>
        <v>3</v>
      </c>
      <c r="Y26" t="str">
        <f t="shared" si="15"/>
        <v xml:space="preserve">["TYPE"] = 3; </v>
      </c>
      <c r="Z26" t="str">
        <f t="shared" si="16"/>
        <v>1000</v>
      </c>
      <c r="AA26" t="str">
        <f t="shared" si="17"/>
        <v xml:space="preserve">["VXP"] = 1000; </v>
      </c>
      <c r="AB26" t="str">
        <f t="shared" si="18"/>
        <v>5</v>
      </c>
      <c r="AC26" t="str">
        <f t="shared" si="19"/>
        <v xml:space="preserve">["LP"] =  5; </v>
      </c>
      <c r="AD26" t="str">
        <f t="shared" si="20"/>
        <v>500</v>
      </c>
      <c r="AE26" t="str">
        <f t="shared" si="21"/>
        <v xml:space="preserve">["REP"] =  500; </v>
      </c>
      <c r="AF26">
        <f>IF(LEN(I26)&gt;0,VLOOKUP(I26,Faction!A$2:B$84,2,FALSE),1)</f>
        <v>83</v>
      </c>
      <c r="AG26" t="str">
        <f t="shared" si="22"/>
        <v xml:space="preserve">["FACTION"] = 83; </v>
      </c>
      <c r="AH26" t="str">
        <f t="shared" si="23"/>
        <v xml:space="preserve">["TIER"] = 2; </v>
      </c>
      <c r="AI26" t="str">
        <f t="shared" si="24"/>
        <v xml:space="preserve">["MIN_LVL"] = "30"; </v>
      </c>
      <c r="AJ26" t="str">
        <f t="shared" si="25"/>
        <v xml:space="preserve">["NAME"] = { ["EN"] = "Sites of the Angle"; }; </v>
      </c>
      <c r="AK26" t="str">
        <f t="shared" si="26"/>
        <v xml:space="preserve">["LORE"] = { ["EN"] = "Explore the points of interests within the Angle."; }; </v>
      </c>
      <c r="AL26" t="str">
        <f t="shared" si="27"/>
        <v xml:space="preserve">["SUMMARY"] = { ["EN"] = "Find the 5 sites in the Angle"; }; </v>
      </c>
      <c r="AM26" t="str">
        <f t="shared" si="28"/>
        <v/>
      </c>
      <c r="AN26" t="str">
        <f t="shared" si="29"/>
        <v>};</v>
      </c>
    </row>
    <row r="27" spans="1:40" x14ac:dyDescent="0.25">
      <c r="A27">
        <v>1879443655</v>
      </c>
      <c r="B27">
        <v>26</v>
      </c>
      <c r="C27" t="s">
        <v>1279</v>
      </c>
      <c r="D27" t="s">
        <v>17</v>
      </c>
      <c r="E27">
        <v>1000</v>
      </c>
      <c r="G27">
        <v>5</v>
      </c>
      <c r="H27">
        <v>500</v>
      </c>
      <c r="I27" t="s">
        <v>1267</v>
      </c>
      <c r="J27" t="s">
        <v>1281</v>
      </c>
      <c r="K27" t="s">
        <v>1280</v>
      </c>
      <c r="L27">
        <v>2</v>
      </c>
      <c r="M27">
        <v>30</v>
      </c>
      <c r="P27" t="str">
        <f t="shared" si="7"/>
        <v>[26] = {["ID"] = 1879443655; }; -- Enemies of the Angle</v>
      </c>
      <c r="Q27" s="1" t="str">
        <f t="shared" si="8"/>
        <v>[26] = {["ID"] = 1879443655; ["SAVE_INDEX"] = 26; ["TYPE"] = 3; ["VXP"] = 1000; ["LP"] =  5; ["REP"] =  500; ["FACTION"] = 83; ["TIER"] = 2; ["MIN_LVL"] = "30"; ["NAME"] = { ["EN"] = "Enemies of the Angle"; }; ["LORE"] = { ["EN"] = "Explore the enemy encampments found within the Angle."; }; ["SUMMARY"] = { ["EN"] = "Find the 4 enemy encampments in the Angle"; }; };</v>
      </c>
      <c r="R27">
        <f t="shared" si="9"/>
        <v>26</v>
      </c>
      <c r="S27" t="str">
        <f t="shared" si="10"/>
        <v>[26] = {</v>
      </c>
      <c r="T27" t="str">
        <f t="shared" si="11"/>
        <v xml:space="preserve">["ID"] = 1879443655; </v>
      </c>
      <c r="U27" t="str">
        <f t="shared" si="12"/>
        <v xml:space="preserve">["ID"] = 1879443655; </v>
      </c>
      <c r="V27" t="str">
        <f t="shared" si="13"/>
        <v/>
      </c>
      <c r="W27" s="1" t="str">
        <f t="shared" si="14"/>
        <v xml:space="preserve">["SAVE_INDEX"] = 26; </v>
      </c>
      <c r="X27">
        <f>VLOOKUP(D27,Type!A$2:B$14,2,FALSE)</f>
        <v>3</v>
      </c>
      <c r="Y27" t="str">
        <f t="shared" si="15"/>
        <v xml:space="preserve">["TYPE"] = 3; </v>
      </c>
      <c r="Z27" t="str">
        <f t="shared" si="16"/>
        <v>1000</v>
      </c>
      <c r="AA27" t="str">
        <f t="shared" si="17"/>
        <v xml:space="preserve">["VXP"] = 1000; </v>
      </c>
      <c r="AB27" t="str">
        <f t="shared" si="18"/>
        <v>5</v>
      </c>
      <c r="AC27" t="str">
        <f t="shared" si="19"/>
        <v xml:space="preserve">["LP"] =  5; </v>
      </c>
      <c r="AD27" t="str">
        <f t="shared" si="20"/>
        <v>500</v>
      </c>
      <c r="AE27" t="str">
        <f t="shared" si="21"/>
        <v xml:space="preserve">["REP"] =  500; </v>
      </c>
      <c r="AF27">
        <f>IF(LEN(I27)&gt;0,VLOOKUP(I27,Faction!A$2:B$84,2,FALSE),1)</f>
        <v>83</v>
      </c>
      <c r="AG27" t="str">
        <f t="shared" si="22"/>
        <v xml:space="preserve">["FACTION"] = 83; </v>
      </c>
      <c r="AH27" t="str">
        <f t="shared" si="23"/>
        <v xml:space="preserve">["TIER"] = 2; </v>
      </c>
      <c r="AI27" t="str">
        <f t="shared" si="24"/>
        <v xml:space="preserve">["MIN_LVL"] = "30"; </v>
      </c>
      <c r="AJ27" t="str">
        <f t="shared" si="25"/>
        <v xml:space="preserve">["NAME"] = { ["EN"] = "Enemies of the Angle"; }; </v>
      </c>
      <c r="AK27" t="str">
        <f t="shared" si="26"/>
        <v xml:space="preserve">["LORE"] = { ["EN"] = "Explore the enemy encampments found within the Angle."; }; </v>
      </c>
      <c r="AL27" t="str">
        <f t="shared" si="27"/>
        <v xml:space="preserve">["SUMMARY"] = { ["EN"] = "Find the 4 enemy encampments in the Angle"; }; </v>
      </c>
      <c r="AM27" t="str">
        <f t="shared" si="28"/>
        <v/>
      </c>
      <c r="AN27" t="str">
        <f t="shared" si="29"/>
        <v>};</v>
      </c>
    </row>
    <row r="28" spans="1:40" x14ac:dyDescent="0.25">
      <c r="A28">
        <v>1879443648</v>
      </c>
      <c r="B28">
        <v>27</v>
      </c>
      <c r="C28" t="s">
        <v>1282</v>
      </c>
      <c r="D28" t="s">
        <v>69</v>
      </c>
      <c r="E28">
        <v>2000</v>
      </c>
      <c r="F28" t="s">
        <v>1285</v>
      </c>
      <c r="G28">
        <v>5</v>
      </c>
      <c r="H28">
        <v>500</v>
      </c>
      <c r="I28" t="s">
        <v>1267</v>
      </c>
      <c r="J28" t="s">
        <v>1284</v>
      </c>
      <c r="K28" t="s">
        <v>1283</v>
      </c>
      <c r="L28">
        <v>1</v>
      </c>
      <c r="M28">
        <v>30</v>
      </c>
      <c r="P28" t="str">
        <f t="shared" si="7"/>
        <v>[27] = {["ID"] = 1879443648; }; -- Quests of the Angle</v>
      </c>
      <c r="Q28" s="1" t="str">
        <f t="shared" si="8"/>
        <v>[27] = {["ID"] = 1879443648; ["SAVE_INDEX"] = 27; ["TYPE"] = 6; ["VXP"] = 2000; ["LP"] =  5; ["REP"] =  500; ["FACTION"] = 83; ["TIER"] = 1; ["MIN_LVL"] = "30"; ["NAME"] = { ["EN"] = "Quests of the Angle"; }; ["LORE"] = { ["EN"] = "Complete many quests in the Angle."; }; ["SUMMARY"] = { ["EN"] = "Complete 25 quests in the Angle"; }; ["TITLE"] = { ["EN"] = "Hero of the Angle"; }; };</v>
      </c>
      <c r="R28">
        <f t="shared" si="9"/>
        <v>27</v>
      </c>
      <c r="S28" t="str">
        <f t="shared" si="10"/>
        <v>[27] = {</v>
      </c>
      <c r="T28" t="str">
        <f t="shared" si="11"/>
        <v xml:space="preserve">["ID"] = 1879443648; </v>
      </c>
      <c r="U28" t="str">
        <f t="shared" si="12"/>
        <v xml:space="preserve">["ID"] = 1879443648; </v>
      </c>
      <c r="V28" t="str">
        <f t="shared" si="13"/>
        <v/>
      </c>
      <c r="W28" s="1" t="str">
        <f t="shared" si="14"/>
        <v xml:space="preserve">["SAVE_INDEX"] = 27; </v>
      </c>
      <c r="X28">
        <f>VLOOKUP(D28,Type!A$2:B$14,2,FALSE)</f>
        <v>6</v>
      </c>
      <c r="Y28" t="str">
        <f t="shared" si="15"/>
        <v xml:space="preserve">["TYPE"] = 6; </v>
      </c>
      <c r="Z28" t="str">
        <f t="shared" si="16"/>
        <v>2000</v>
      </c>
      <c r="AA28" t="str">
        <f t="shared" si="17"/>
        <v xml:space="preserve">["VXP"] = 2000; </v>
      </c>
      <c r="AB28" t="str">
        <f t="shared" si="18"/>
        <v>5</v>
      </c>
      <c r="AC28" t="str">
        <f t="shared" si="19"/>
        <v xml:space="preserve">["LP"] =  5; </v>
      </c>
      <c r="AD28" t="str">
        <f t="shared" si="20"/>
        <v>500</v>
      </c>
      <c r="AE28" t="str">
        <f t="shared" si="21"/>
        <v xml:space="preserve">["REP"] =  500; </v>
      </c>
      <c r="AF28">
        <f>IF(LEN(I28)&gt;0,VLOOKUP(I28,Faction!A$2:B$84,2,FALSE),1)</f>
        <v>83</v>
      </c>
      <c r="AG28" t="str">
        <f t="shared" si="22"/>
        <v xml:space="preserve">["FACTION"] = 83; </v>
      </c>
      <c r="AH28" t="str">
        <f t="shared" si="23"/>
        <v xml:space="preserve">["TIER"] = 1; </v>
      </c>
      <c r="AI28" t="str">
        <f t="shared" si="24"/>
        <v xml:space="preserve">["MIN_LVL"] = "30"; </v>
      </c>
      <c r="AJ28" t="str">
        <f t="shared" si="25"/>
        <v xml:space="preserve">["NAME"] = { ["EN"] = "Quests of the Angle"; }; </v>
      </c>
      <c r="AK28" t="str">
        <f t="shared" si="26"/>
        <v xml:space="preserve">["LORE"] = { ["EN"] = "Complete many quests in the Angle."; }; </v>
      </c>
      <c r="AL28" t="str">
        <f t="shared" si="27"/>
        <v xml:space="preserve">["SUMMARY"] = { ["EN"] = "Complete 25 quests in the Angle"; }; </v>
      </c>
      <c r="AM28" t="str">
        <f t="shared" si="28"/>
        <v xml:space="preserve">["TITLE"] = { ["EN"] = "Hero of the Angle"; }; </v>
      </c>
      <c r="AN28" t="str">
        <f t="shared" si="29"/>
        <v>};</v>
      </c>
    </row>
    <row r="29" spans="1:40" x14ac:dyDescent="0.25">
      <c r="A29">
        <v>1879443680</v>
      </c>
      <c r="B29">
        <v>28</v>
      </c>
      <c r="C29" t="s">
        <v>1286</v>
      </c>
      <c r="D29" t="s">
        <v>33</v>
      </c>
      <c r="E29">
        <v>3000</v>
      </c>
      <c r="F29" t="s">
        <v>1289</v>
      </c>
      <c r="G29">
        <v>10</v>
      </c>
      <c r="H29">
        <v>700</v>
      </c>
      <c r="I29" t="s">
        <v>1267</v>
      </c>
      <c r="J29" t="s">
        <v>1288</v>
      </c>
      <c r="K29" t="s">
        <v>1287</v>
      </c>
      <c r="L29">
        <v>1</v>
      </c>
      <c r="M29">
        <v>30</v>
      </c>
      <c r="P29" t="str">
        <f t="shared" si="7"/>
        <v>[28] = {["ID"] = 1879443680; }; -- Slayer of the Angle</v>
      </c>
      <c r="Q29" s="1" t="str">
        <f t="shared" si="8"/>
        <v>[28] = {["ID"] = 1879443680; ["SAVE_INDEX"] = 28; ["TYPE"] = 4; ["VXP"] = 3000; ["LP"] = 10; ["REP"] =  700; ["FACTION"] = 83; ["TIER"] = 1; ["MIN_LVL"] = "30"; ["NAME"] = { ["EN"] = "Slayer of the Angle"; }; ["LORE"] = { ["EN"] = "The Angle hosts a variety of dangerous creatures and enemies."; }; ["SUMMARY"] = { ["EN"] = "Complete 4 deeds"; }; ["TITLE"] = { ["EN"] = "Protector of the Angle"; }; };</v>
      </c>
      <c r="R29">
        <f t="shared" si="9"/>
        <v>28</v>
      </c>
      <c r="S29" t="str">
        <f t="shared" si="10"/>
        <v>[28] = {</v>
      </c>
      <c r="T29" t="str">
        <f t="shared" si="11"/>
        <v xml:space="preserve">["ID"] = 1879443680; </v>
      </c>
      <c r="U29" t="str">
        <f t="shared" si="12"/>
        <v xml:space="preserve">["ID"] = 1879443680; </v>
      </c>
      <c r="V29" t="str">
        <f t="shared" si="13"/>
        <v/>
      </c>
      <c r="W29" s="1" t="str">
        <f t="shared" si="14"/>
        <v xml:space="preserve">["SAVE_INDEX"] = 28; </v>
      </c>
      <c r="X29">
        <f>VLOOKUP(D29,Type!A$2:B$14,2,FALSE)</f>
        <v>4</v>
      </c>
      <c r="Y29" t="str">
        <f t="shared" si="15"/>
        <v xml:space="preserve">["TYPE"] = 4; </v>
      </c>
      <c r="Z29" t="str">
        <f t="shared" si="16"/>
        <v>3000</v>
      </c>
      <c r="AA29" t="str">
        <f t="shared" si="17"/>
        <v xml:space="preserve">["VXP"] = 3000; </v>
      </c>
      <c r="AB29" t="str">
        <f t="shared" si="18"/>
        <v>10</v>
      </c>
      <c r="AC29" t="str">
        <f t="shared" si="19"/>
        <v xml:space="preserve">["LP"] = 10; </v>
      </c>
      <c r="AD29" t="str">
        <f t="shared" si="20"/>
        <v>700</v>
      </c>
      <c r="AE29" t="str">
        <f t="shared" si="21"/>
        <v xml:space="preserve">["REP"] =  700; </v>
      </c>
      <c r="AF29">
        <f>IF(LEN(I29)&gt;0,VLOOKUP(I29,Faction!A$2:B$84,2,FALSE),1)</f>
        <v>83</v>
      </c>
      <c r="AG29" t="str">
        <f t="shared" si="22"/>
        <v xml:space="preserve">["FACTION"] = 83; </v>
      </c>
      <c r="AH29" t="str">
        <f t="shared" si="23"/>
        <v xml:space="preserve">["TIER"] = 1; </v>
      </c>
      <c r="AI29" t="str">
        <f t="shared" si="24"/>
        <v xml:space="preserve">["MIN_LVL"] = "30"; </v>
      </c>
      <c r="AJ29" t="str">
        <f t="shared" si="25"/>
        <v xml:space="preserve">["NAME"] = { ["EN"] = "Slayer of the Angle"; }; </v>
      </c>
      <c r="AK29" t="str">
        <f t="shared" si="26"/>
        <v xml:space="preserve">["LORE"] = { ["EN"] = "The Angle hosts a variety of dangerous creatures and enemies."; }; </v>
      </c>
      <c r="AL29" t="str">
        <f t="shared" si="27"/>
        <v xml:space="preserve">["SUMMARY"] = { ["EN"] = "Complete 4 deeds"; }; </v>
      </c>
      <c r="AM29" t="str">
        <f t="shared" si="28"/>
        <v xml:space="preserve">["TITLE"] = { ["EN"] = "Protector of the Angle"; }; </v>
      </c>
      <c r="AN29" t="str">
        <f t="shared" si="29"/>
        <v>};</v>
      </c>
    </row>
    <row r="30" spans="1:40" x14ac:dyDescent="0.25">
      <c r="A30">
        <v>1879443653</v>
      </c>
      <c r="B30">
        <v>29</v>
      </c>
      <c r="C30" t="s">
        <v>1290</v>
      </c>
      <c r="D30" t="s">
        <v>33</v>
      </c>
      <c r="E30">
        <v>2000</v>
      </c>
      <c r="G30">
        <v>5</v>
      </c>
      <c r="H30">
        <v>700</v>
      </c>
      <c r="I30" t="s">
        <v>1267</v>
      </c>
      <c r="J30" t="s">
        <v>1292</v>
      </c>
      <c r="K30" t="s">
        <v>1291</v>
      </c>
      <c r="L30">
        <v>2</v>
      </c>
      <c r="M30">
        <v>30</v>
      </c>
      <c r="P30" t="str">
        <f t="shared" si="7"/>
        <v>[29] = {["ID"] = 1879443653; }; -- Beast-slayer of the Angle (Advanced)</v>
      </c>
      <c r="Q30" s="1" t="str">
        <f t="shared" si="8"/>
        <v>[29] = {["ID"] = 1879443653; ["SAVE_INDEX"] = 29; ["TYPE"] = 4; ["VXP"] = 2000; ["LP"] =  5; ["REP"] =  700; ["FACTION"] = 83; ["TIER"] = 2; ["MIN_LVL"] = "30"; ["NAME"] = { ["EN"] = "Beast-slayer of the Angle (Advanced)"; }; ["LORE"] = { ["EN"] = "Defeat many beasts in the Angle."; }; ["SUMMARY"] = { ["EN"] = "Defeat 160 beasts in the Angle"; }; };</v>
      </c>
      <c r="R30">
        <f t="shared" si="9"/>
        <v>29</v>
      </c>
      <c r="S30" t="str">
        <f t="shared" si="10"/>
        <v>[29] = {</v>
      </c>
      <c r="T30" t="str">
        <f t="shared" si="11"/>
        <v xml:space="preserve">["ID"] = 1879443653; </v>
      </c>
      <c r="U30" t="str">
        <f t="shared" si="12"/>
        <v xml:space="preserve">["ID"] = 1879443653; </v>
      </c>
      <c r="V30" t="str">
        <f t="shared" si="13"/>
        <v/>
      </c>
      <c r="W30" s="1" t="str">
        <f t="shared" si="14"/>
        <v xml:space="preserve">["SAVE_INDEX"] = 29; </v>
      </c>
      <c r="X30">
        <f>VLOOKUP(D30,Type!A$2:B$14,2,FALSE)</f>
        <v>4</v>
      </c>
      <c r="Y30" t="str">
        <f t="shared" si="15"/>
        <v xml:space="preserve">["TYPE"] = 4; </v>
      </c>
      <c r="Z30" t="str">
        <f t="shared" si="16"/>
        <v>2000</v>
      </c>
      <c r="AA30" t="str">
        <f t="shared" si="17"/>
        <v xml:space="preserve">["VXP"] = 2000; </v>
      </c>
      <c r="AB30" t="str">
        <f t="shared" si="18"/>
        <v>5</v>
      </c>
      <c r="AC30" t="str">
        <f t="shared" si="19"/>
        <v xml:space="preserve">["LP"] =  5; </v>
      </c>
      <c r="AD30" t="str">
        <f t="shared" si="20"/>
        <v>700</v>
      </c>
      <c r="AE30" t="str">
        <f t="shared" si="21"/>
        <v xml:space="preserve">["REP"] =  700; </v>
      </c>
      <c r="AF30">
        <f>IF(LEN(I30)&gt;0,VLOOKUP(I30,Faction!A$2:B$84,2,FALSE),1)</f>
        <v>83</v>
      </c>
      <c r="AG30" t="str">
        <f t="shared" si="22"/>
        <v xml:space="preserve">["FACTION"] = 83; </v>
      </c>
      <c r="AH30" t="str">
        <f t="shared" si="23"/>
        <v xml:space="preserve">["TIER"] = 2; </v>
      </c>
      <c r="AI30" t="str">
        <f t="shared" si="24"/>
        <v xml:space="preserve">["MIN_LVL"] = "30"; </v>
      </c>
      <c r="AJ30" t="str">
        <f t="shared" si="25"/>
        <v xml:space="preserve">["NAME"] = { ["EN"] = "Beast-slayer of the Angle (Advanced)"; }; </v>
      </c>
      <c r="AK30" t="str">
        <f t="shared" si="26"/>
        <v xml:space="preserve">["LORE"] = { ["EN"] = "Defeat many beasts in the Angle."; }; </v>
      </c>
      <c r="AL30" t="str">
        <f t="shared" si="27"/>
        <v xml:space="preserve">["SUMMARY"] = { ["EN"] = "Defeat 160 beasts in the Angle"; }; </v>
      </c>
      <c r="AM30" t="str">
        <f t="shared" si="28"/>
        <v/>
      </c>
      <c r="AN30" t="str">
        <f t="shared" si="29"/>
        <v>};</v>
      </c>
    </row>
    <row r="31" spans="1:40" x14ac:dyDescent="0.25">
      <c r="A31">
        <v>1879443649</v>
      </c>
      <c r="B31">
        <v>30</v>
      </c>
      <c r="C31" t="s">
        <v>1293</v>
      </c>
      <c r="D31" t="s">
        <v>33</v>
      </c>
      <c r="G31">
        <v>5</v>
      </c>
      <c r="H31">
        <v>500</v>
      </c>
      <c r="I31" t="s">
        <v>1267</v>
      </c>
      <c r="J31" t="s">
        <v>1294</v>
      </c>
      <c r="K31" t="s">
        <v>1291</v>
      </c>
      <c r="L31">
        <v>3</v>
      </c>
      <c r="M31">
        <v>30</v>
      </c>
      <c r="P31" t="str">
        <f t="shared" si="7"/>
        <v>[30] = {["ID"] = 1879443649; }; -- Beast-slayer of the Angle</v>
      </c>
      <c r="Q31" s="1" t="str">
        <f t="shared" si="8"/>
        <v>[30] = {["ID"] = 1879443649; ["SAVE_INDEX"] = 30; ["TYPE"] = 4; ["VXP"] =    0; ["LP"] =  5; ["REP"] =  500; ["FACTION"] = 83; ["TIER"] = 3; ["MIN_LVL"] = "30"; ["NAME"] = { ["EN"] = "Beast-slayer of the Angle"; }; ["LORE"] = { ["EN"] = "Defeat many beasts in the Angle."; }; ["SUMMARY"] = { ["EN"] = "Defeat 80 beasts in the Angle"; }; };</v>
      </c>
      <c r="R31">
        <f t="shared" si="9"/>
        <v>30</v>
      </c>
      <c r="S31" t="str">
        <f t="shared" si="10"/>
        <v>[30] = {</v>
      </c>
      <c r="T31" t="str">
        <f t="shared" si="11"/>
        <v xml:space="preserve">["ID"] = 1879443649; </v>
      </c>
      <c r="U31" t="str">
        <f t="shared" si="12"/>
        <v xml:space="preserve">["ID"] = 1879443649; </v>
      </c>
      <c r="V31" t="str">
        <f t="shared" si="13"/>
        <v/>
      </c>
      <c r="W31" s="1" t="str">
        <f t="shared" si="14"/>
        <v xml:space="preserve">["SAVE_INDEX"] = 30; </v>
      </c>
      <c r="X31">
        <f>VLOOKUP(D31,Type!A$2:B$14,2,FALSE)</f>
        <v>4</v>
      </c>
      <c r="Y31" t="str">
        <f t="shared" si="15"/>
        <v xml:space="preserve">["TYPE"] = 4; </v>
      </c>
      <c r="Z31" t="str">
        <f t="shared" si="16"/>
        <v>0</v>
      </c>
      <c r="AA31" t="str">
        <f t="shared" si="17"/>
        <v xml:space="preserve">["VXP"] =    0; </v>
      </c>
      <c r="AB31" t="str">
        <f t="shared" si="18"/>
        <v>5</v>
      </c>
      <c r="AC31" t="str">
        <f t="shared" si="19"/>
        <v xml:space="preserve">["LP"] =  5; </v>
      </c>
      <c r="AD31" t="str">
        <f t="shared" si="20"/>
        <v>500</v>
      </c>
      <c r="AE31" t="str">
        <f t="shared" si="21"/>
        <v xml:space="preserve">["REP"] =  500; </v>
      </c>
      <c r="AF31">
        <f>IF(LEN(I31)&gt;0,VLOOKUP(I31,Faction!A$2:B$84,2,FALSE),1)</f>
        <v>83</v>
      </c>
      <c r="AG31" t="str">
        <f t="shared" si="22"/>
        <v xml:space="preserve">["FACTION"] = 83; </v>
      </c>
      <c r="AH31" t="str">
        <f t="shared" si="23"/>
        <v xml:space="preserve">["TIER"] = 3; </v>
      </c>
      <c r="AI31" t="str">
        <f t="shared" si="24"/>
        <v xml:space="preserve">["MIN_LVL"] = "30"; </v>
      </c>
      <c r="AJ31" t="str">
        <f t="shared" si="25"/>
        <v xml:space="preserve">["NAME"] = { ["EN"] = "Beast-slayer of the Angle"; }; </v>
      </c>
      <c r="AK31" t="str">
        <f t="shared" si="26"/>
        <v xml:space="preserve">["LORE"] = { ["EN"] = "Defeat many beasts in the Angle."; }; </v>
      </c>
      <c r="AL31" t="str">
        <f t="shared" si="27"/>
        <v xml:space="preserve">["SUMMARY"] = { ["EN"] = "Defeat 80 beasts in the Angle"; }; </v>
      </c>
      <c r="AM31" t="str">
        <f t="shared" si="28"/>
        <v/>
      </c>
      <c r="AN31" t="str">
        <f t="shared" si="29"/>
        <v>};</v>
      </c>
    </row>
    <row r="32" spans="1:40" x14ac:dyDescent="0.25">
      <c r="A32">
        <v>1879443683</v>
      </c>
      <c r="B32">
        <v>31</v>
      </c>
      <c r="C32" t="s">
        <v>1295</v>
      </c>
      <c r="D32" t="s">
        <v>33</v>
      </c>
      <c r="E32">
        <v>2000</v>
      </c>
      <c r="G32">
        <v>5</v>
      </c>
      <c r="H32">
        <v>700</v>
      </c>
      <c r="I32" t="s">
        <v>1267</v>
      </c>
      <c r="J32" t="s">
        <v>1297</v>
      </c>
      <c r="K32" t="s">
        <v>1296</v>
      </c>
      <c r="L32">
        <v>2</v>
      </c>
      <c r="M32">
        <v>30</v>
      </c>
      <c r="P32" t="str">
        <f t="shared" si="7"/>
        <v>[31] = {["ID"] = 1879443683; }; -- Dead-slayer of the Angle (Advanced)</v>
      </c>
      <c r="Q32" s="1" t="str">
        <f t="shared" si="8"/>
        <v>[31] = {["ID"] = 1879443683; ["SAVE_INDEX"] = 31; ["TYPE"] = 4; ["VXP"] = 2000; ["LP"] =  5; ["REP"] =  700; ["FACTION"] = 83; ["TIER"] = 2; ["MIN_LVL"] = "30"; ["NAME"] = { ["EN"] = "Dead-slayer of the Angle (Advanced)"; }; ["LORE"] = { ["EN"] = "Defeat many of the Dead in the Angle."; }; ["SUMMARY"] = { ["EN"] = "Defeat 80 of the Dead in the Angle"; }; };</v>
      </c>
      <c r="R32">
        <f t="shared" si="9"/>
        <v>31</v>
      </c>
      <c r="S32" t="str">
        <f t="shared" si="10"/>
        <v>[31] = {</v>
      </c>
      <c r="T32" t="str">
        <f t="shared" si="11"/>
        <v xml:space="preserve">["ID"] = 1879443683; </v>
      </c>
      <c r="U32" t="str">
        <f t="shared" si="12"/>
        <v xml:space="preserve">["ID"] = 1879443683; </v>
      </c>
      <c r="V32" t="str">
        <f t="shared" si="13"/>
        <v/>
      </c>
      <c r="W32" s="1" t="str">
        <f t="shared" si="14"/>
        <v xml:space="preserve">["SAVE_INDEX"] = 31; </v>
      </c>
      <c r="X32">
        <f>VLOOKUP(D32,Type!A$2:B$14,2,FALSE)</f>
        <v>4</v>
      </c>
      <c r="Y32" t="str">
        <f t="shared" si="15"/>
        <v xml:space="preserve">["TYPE"] = 4; </v>
      </c>
      <c r="Z32" t="str">
        <f t="shared" si="16"/>
        <v>2000</v>
      </c>
      <c r="AA32" t="str">
        <f t="shared" si="17"/>
        <v xml:space="preserve">["VXP"] = 2000; </v>
      </c>
      <c r="AB32" t="str">
        <f t="shared" si="18"/>
        <v>5</v>
      </c>
      <c r="AC32" t="str">
        <f t="shared" si="19"/>
        <v xml:space="preserve">["LP"] =  5; </v>
      </c>
      <c r="AD32" t="str">
        <f t="shared" si="20"/>
        <v>700</v>
      </c>
      <c r="AE32" t="str">
        <f t="shared" si="21"/>
        <v xml:space="preserve">["REP"] =  700; </v>
      </c>
      <c r="AF32">
        <f>IF(LEN(I32)&gt;0,VLOOKUP(I32,Faction!A$2:B$84,2,FALSE),1)</f>
        <v>83</v>
      </c>
      <c r="AG32" t="str">
        <f t="shared" si="22"/>
        <v xml:space="preserve">["FACTION"] = 83; </v>
      </c>
      <c r="AH32" t="str">
        <f t="shared" si="23"/>
        <v xml:space="preserve">["TIER"] = 2; </v>
      </c>
      <c r="AI32" t="str">
        <f t="shared" si="24"/>
        <v xml:space="preserve">["MIN_LVL"] = "30"; </v>
      </c>
      <c r="AJ32" t="str">
        <f t="shared" si="25"/>
        <v xml:space="preserve">["NAME"] = { ["EN"] = "Dead-slayer of the Angle (Advanced)"; }; </v>
      </c>
      <c r="AK32" t="str">
        <f t="shared" si="26"/>
        <v xml:space="preserve">["LORE"] = { ["EN"] = "Defeat many of the Dead in the Angle."; }; </v>
      </c>
      <c r="AL32" t="str">
        <f t="shared" si="27"/>
        <v xml:space="preserve">["SUMMARY"] = { ["EN"] = "Defeat 80 of the Dead in the Angle"; }; </v>
      </c>
      <c r="AM32" t="str">
        <f t="shared" si="28"/>
        <v/>
      </c>
      <c r="AN32" t="str">
        <f t="shared" si="29"/>
        <v>};</v>
      </c>
    </row>
    <row r="33" spans="1:40" x14ac:dyDescent="0.25">
      <c r="A33">
        <v>1879443685</v>
      </c>
      <c r="B33">
        <v>32</v>
      </c>
      <c r="C33" t="s">
        <v>1298</v>
      </c>
      <c r="D33" t="s">
        <v>33</v>
      </c>
      <c r="G33">
        <v>5</v>
      </c>
      <c r="H33">
        <v>500</v>
      </c>
      <c r="I33" t="s">
        <v>1267</v>
      </c>
      <c r="J33" t="s">
        <v>1299</v>
      </c>
      <c r="K33" t="s">
        <v>1296</v>
      </c>
      <c r="L33">
        <v>3</v>
      </c>
      <c r="M33">
        <v>30</v>
      </c>
      <c r="P33" t="str">
        <f t="shared" si="7"/>
        <v>[32] = {["ID"] = 1879443685; }; -- Dead-slayer of the Angle</v>
      </c>
      <c r="Q33" s="1" t="str">
        <f t="shared" si="8"/>
        <v>[32] = {["ID"] = 1879443685; ["SAVE_INDEX"] = 32; ["TYPE"] = 4; ["VXP"] =    0; ["LP"] =  5; ["REP"] =  500; ["FACTION"] = 83; ["TIER"] = 3; ["MIN_LVL"] = "30"; ["NAME"] = { ["EN"] = "Dead-slayer of the Angle"; }; ["LORE"] = { ["EN"] = "Defeat many of the Dead in the Angle."; }; ["SUMMARY"] = { ["EN"] = "Defeat 40 of the Dead in the Angle"; }; };</v>
      </c>
      <c r="R33">
        <f t="shared" si="9"/>
        <v>32</v>
      </c>
      <c r="S33" t="str">
        <f t="shared" si="10"/>
        <v>[32] = {</v>
      </c>
      <c r="T33" t="str">
        <f t="shared" si="11"/>
        <v xml:space="preserve">["ID"] = 1879443685; </v>
      </c>
      <c r="U33" t="str">
        <f t="shared" si="12"/>
        <v xml:space="preserve">["ID"] = 1879443685; </v>
      </c>
      <c r="V33" t="str">
        <f t="shared" si="13"/>
        <v/>
      </c>
      <c r="W33" s="1" t="str">
        <f t="shared" si="14"/>
        <v xml:space="preserve">["SAVE_INDEX"] = 32; </v>
      </c>
      <c r="X33">
        <f>VLOOKUP(D33,Type!A$2:B$14,2,FALSE)</f>
        <v>4</v>
      </c>
      <c r="Y33" t="str">
        <f t="shared" si="15"/>
        <v xml:space="preserve">["TYPE"] = 4; </v>
      </c>
      <c r="Z33" t="str">
        <f t="shared" si="16"/>
        <v>0</v>
      </c>
      <c r="AA33" t="str">
        <f t="shared" si="17"/>
        <v xml:space="preserve">["VXP"] =    0; </v>
      </c>
      <c r="AB33" t="str">
        <f t="shared" si="18"/>
        <v>5</v>
      </c>
      <c r="AC33" t="str">
        <f t="shared" si="19"/>
        <v xml:space="preserve">["LP"] =  5; </v>
      </c>
      <c r="AD33" t="str">
        <f t="shared" si="20"/>
        <v>500</v>
      </c>
      <c r="AE33" t="str">
        <f t="shared" si="21"/>
        <v xml:space="preserve">["REP"] =  500; </v>
      </c>
      <c r="AF33">
        <f>IF(LEN(I33)&gt;0,VLOOKUP(I33,Faction!A$2:B$84,2,FALSE),1)</f>
        <v>83</v>
      </c>
      <c r="AG33" t="str">
        <f t="shared" si="22"/>
        <v xml:space="preserve">["FACTION"] = 83; </v>
      </c>
      <c r="AH33" t="str">
        <f t="shared" si="23"/>
        <v xml:space="preserve">["TIER"] = 3; </v>
      </c>
      <c r="AI33" t="str">
        <f t="shared" si="24"/>
        <v xml:space="preserve">["MIN_LVL"] = "30"; </v>
      </c>
      <c r="AJ33" t="str">
        <f t="shared" si="25"/>
        <v xml:space="preserve">["NAME"] = { ["EN"] = "Dead-slayer of the Angle"; }; </v>
      </c>
      <c r="AK33" t="str">
        <f t="shared" si="26"/>
        <v xml:space="preserve">["LORE"] = { ["EN"] = "Defeat many of the Dead in the Angle."; }; </v>
      </c>
      <c r="AL33" t="str">
        <f t="shared" si="27"/>
        <v xml:space="preserve">["SUMMARY"] = { ["EN"] = "Defeat 40 of the Dead in the Angle"; }; </v>
      </c>
      <c r="AM33" t="str">
        <f t="shared" si="28"/>
        <v/>
      </c>
      <c r="AN33" t="str">
        <f t="shared" si="29"/>
        <v>};</v>
      </c>
    </row>
    <row r="34" spans="1:40" x14ac:dyDescent="0.25">
      <c r="A34">
        <v>1879443684</v>
      </c>
      <c r="B34">
        <v>33</v>
      </c>
      <c r="C34" t="s">
        <v>1300</v>
      </c>
      <c r="D34" t="s">
        <v>33</v>
      </c>
      <c r="E34">
        <v>2000</v>
      </c>
      <c r="G34">
        <v>5</v>
      </c>
      <c r="H34">
        <v>700</v>
      </c>
      <c r="I34" t="s">
        <v>1267</v>
      </c>
      <c r="J34" t="s">
        <v>1302</v>
      </c>
      <c r="K34" t="s">
        <v>1301</v>
      </c>
      <c r="L34">
        <v>2</v>
      </c>
      <c r="M34">
        <v>30</v>
      </c>
      <c r="P34" t="str">
        <f t="shared" si="7"/>
        <v>[33] = {["ID"] = 1879443684; }; -- Evil Man Slayer of the Angle (Advanced)</v>
      </c>
      <c r="Q34" s="1" t="str">
        <f t="shared" si="8"/>
        <v>[33] = {["ID"] = 1879443684; ["SAVE_INDEX"] = 33; ["TYPE"] = 4; ["VXP"] = 2000; ["LP"] =  5; ["REP"] =  700; ["FACTION"] = 83; ["TIER"] = 2; ["MIN_LVL"] = "30"; ["NAME"] = { ["EN"] = "Evil Man Slayer of the Angle (Advanced)"; }; ["LORE"] = { ["EN"] = "Defeat many evil Men in the Angle."; }; ["SUMMARY"] = { ["EN"] = "Defeat 120 evil Men in the Angle"; }; };</v>
      </c>
      <c r="R34">
        <f t="shared" si="9"/>
        <v>33</v>
      </c>
      <c r="S34" t="str">
        <f t="shared" si="10"/>
        <v>[33] = {</v>
      </c>
      <c r="T34" t="str">
        <f t="shared" si="11"/>
        <v xml:space="preserve">["ID"] = 1879443684; </v>
      </c>
      <c r="U34" t="str">
        <f t="shared" si="12"/>
        <v xml:space="preserve">["ID"] = 1879443684; </v>
      </c>
      <c r="V34" t="str">
        <f t="shared" si="13"/>
        <v/>
      </c>
      <c r="W34" s="1" t="str">
        <f t="shared" si="14"/>
        <v xml:space="preserve">["SAVE_INDEX"] = 33; </v>
      </c>
      <c r="X34">
        <f>VLOOKUP(D34,Type!A$2:B$14,2,FALSE)</f>
        <v>4</v>
      </c>
      <c r="Y34" t="str">
        <f t="shared" si="15"/>
        <v xml:space="preserve">["TYPE"] = 4; </v>
      </c>
      <c r="Z34" t="str">
        <f t="shared" si="16"/>
        <v>2000</v>
      </c>
      <c r="AA34" t="str">
        <f t="shared" si="17"/>
        <v xml:space="preserve">["VXP"] = 2000; </v>
      </c>
      <c r="AB34" t="str">
        <f t="shared" si="18"/>
        <v>5</v>
      </c>
      <c r="AC34" t="str">
        <f t="shared" si="19"/>
        <v xml:space="preserve">["LP"] =  5; </v>
      </c>
      <c r="AD34" t="str">
        <f t="shared" si="20"/>
        <v>700</v>
      </c>
      <c r="AE34" t="str">
        <f t="shared" si="21"/>
        <v xml:space="preserve">["REP"] =  700; </v>
      </c>
      <c r="AF34">
        <f>IF(LEN(I34)&gt;0,VLOOKUP(I34,Faction!A$2:B$84,2,FALSE),1)</f>
        <v>83</v>
      </c>
      <c r="AG34" t="str">
        <f t="shared" si="22"/>
        <v xml:space="preserve">["FACTION"] = 83; </v>
      </c>
      <c r="AH34" t="str">
        <f t="shared" si="23"/>
        <v xml:space="preserve">["TIER"] = 2; </v>
      </c>
      <c r="AI34" t="str">
        <f t="shared" si="24"/>
        <v xml:space="preserve">["MIN_LVL"] = "30"; </v>
      </c>
      <c r="AJ34" t="str">
        <f t="shared" si="25"/>
        <v xml:space="preserve">["NAME"] = { ["EN"] = "Evil Man Slayer of the Angle (Advanced)"; }; </v>
      </c>
      <c r="AK34" t="str">
        <f t="shared" si="26"/>
        <v xml:space="preserve">["LORE"] = { ["EN"] = "Defeat many evil Men in the Angle."; }; </v>
      </c>
      <c r="AL34" t="str">
        <f t="shared" si="27"/>
        <v xml:space="preserve">["SUMMARY"] = { ["EN"] = "Defeat 120 evil Men in the Angle"; }; </v>
      </c>
      <c r="AM34" t="str">
        <f t="shared" si="28"/>
        <v/>
      </c>
      <c r="AN34" t="str">
        <f t="shared" si="29"/>
        <v>};</v>
      </c>
    </row>
    <row r="35" spans="1:40" x14ac:dyDescent="0.25">
      <c r="A35">
        <v>1879443681</v>
      </c>
      <c r="B35">
        <v>34</v>
      </c>
      <c r="C35" t="s">
        <v>1303</v>
      </c>
      <c r="D35" t="s">
        <v>33</v>
      </c>
      <c r="G35">
        <v>5</v>
      </c>
      <c r="H35">
        <v>500</v>
      </c>
      <c r="I35" t="s">
        <v>1267</v>
      </c>
      <c r="J35" t="s">
        <v>1304</v>
      </c>
      <c r="K35" t="s">
        <v>1301</v>
      </c>
      <c r="L35">
        <v>3</v>
      </c>
      <c r="M35">
        <v>30</v>
      </c>
      <c r="P35" t="str">
        <f t="shared" si="7"/>
        <v>[34] = {["ID"] = 1879443681; }; -- Evil Man Slayer of the Angle</v>
      </c>
      <c r="Q35" s="1" t="str">
        <f t="shared" si="8"/>
        <v>[34] = {["ID"] = 1879443681; ["SAVE_INDEX"] = 34; ["TYPE"] = 4; ["VXP"] =    0; ["LP"] =  5; ["REP"] =  500; ["FACTION"] = 83; ["TIER"] = 3; ["MIN_LVL"] = "30"; ["NAME"] = { ["EN"] = "Evil Man Slayer of the Angle"; }; ["LORE"] = { ["EN"] = "Defeat many evil Men in the Angle."; }; ["SUMMARY"] = { ["EN"] = "Defeat 60 evil Men in the Angle"; }; };</v>
      </c>
      <c r="R35">
        <f t="shared" si="9"/>
        <v>34</v>
      </c>
      <c r="S35" t="str">
        <f t="shared" si="10"/>
        <v>[34] = {</v>
      </c>
      <c r="T35" t="str">
        <f t="shared" si="11"/>
        <v xml:space="preserve">["ID"] = 1879443681; </v>
      </c>
      <c r="U35" t="str">
        <f t="shared" si="12"/>
        <v xml:space="preserve">["ID"] = 1879443681; </v>
      </c>
      <c r="V35" t="str">
        <f t="shared" si="13"/>
        <v/>
      </c>
      <c r="W35" s="1" t="str">
        <f t="shared" si="14"/>
        <v xml:space="preserve">["SAVE_INDEX"] = 34; </v>
      </c>
      <c r="X35">
        <f>VLOOKUP(D35,Type!A$2:B$14,2,FALSE)</f>
        <v>4</v>
      </c>
      <c r="Y35" t="str">
        <f t="shared" si="15"/>
        <v xml:space="preserve">["TYPE"] = 4; </v>
      </c>
      <c r="Z35" t="str">
        <f t="shared" si="16"/>
        <v>0</v>
      </c>
      <c r="AA35" t="str">
        <f t="shared" si="17"/>
        <v xml:space="preserve">["VXP"] =    0; </v>
      </c>
      <c r="AB35" t="str">
        <f t="shared" si="18"/>
        <v>5</v>
      </c>
      <c r="AC35" t="str">
        <f t="shared" si="19"/>
        <v xml:space="preserve">["LP"] =  5; </v>
      </c>
      <c r="AD35" t="str">
        <f t="shared" si="20"/>
        <v>500</v>
      </c>
      <c r="AE35" t="str">
        <f t="shared" si="21"/>
        <v xml:space="preserve">["REP"] =  500; </v>
      </c>
      <c r="AF35">
        <f>IF(LEN(I35)&gt;0,VLOOKUP(I35,Faction!A$2:B$84,2,FALSE),1)</f>
        <v>83</v>
      </c>
      <c r="AG35" t="str">
        <f t="shared" si="22"/>
        <v xml:space="preserve">["FACTION"] = 83; </v>
      </c>
      <c r="AH35" t="str">
        <f t="shared" si="23"/>
        <v xml:space="preserve">["TIER"] = 3; </v>
      </c>
      <c r="AI35" t="str">
        <f t="shared" si="24"/>
        <v xml:space="preserve">["MIN_LVL"] = "30"; </v>
      </c>
      <c r="AJ35" t="str">
        <f t="shared" si="25"/>
        <v xml:space="preserve">["NAME"] = { ["EN"] = "Evil Man Slayer of the Angle"; }; </v>
      </c>
      <c r="AK35" t="str">
        <f t="shared" si="26"/>
        <v xml:space="preserve">["LORE"] = { ["EN"] = "Defeat many evil Men in the Angle."; }; </v>
      </c>
      <c r="AL35" t="str">
        <f t="shared" si="27"/>
        <v xml:space="preserve">["SUMMARY"] = { ["EN"] = "Defeat 60 evil Men in the Angle"; }; </v>
      </c>
      <c r="AM35" t="str">
        <f t="shared" si="28"/>
        <v/>
      </c>
      <c r="AN35" t="str">
        <f t="shared" si="29"/>
        <v>};</v>
      </c>
    </row>
    <row r="36" spans="1:40" x14ac:dyDescent="0.25">
      <c r="A36">
        <v>1879443668</v>
      </c>
      <c r="B36">
        <v>35</v>
      </c>
      <c r="C36" t="s">
        <v>1305</v>
      </c>
      <c r="D36" t="s">
        <v>33</v>
      </c>
      <c r="E36">
        <v>2000</v>
      </c>
      <c r="G36">
        <v>5</v>
      </c>
      <c r="H36">
        <v>700</v>
      </c>
      <c r="I36" t="s">
        <v>1267</v>
      </c>
      <c r="J36" t="s">
        <v>1307</v>
      </c>
      <c r="K36" t="s">
        <v>1306</v>
      </c>
      <c r="L36">
        <v>2</v>
      </c>
      <c r="M36">
        <v>30</v>
      </c>
      <c r="P36" t="str">
        <f t="shared" si="7"/>
        <v>[35] = {["ID"] = 1879443668; }; -- Orc-kind Slayer of the Angle (Advanced)</v>
      </c>
      <c r="Q36" s="1" t="str">
        <f t="shared" si="8"/>
        <v>[35] = {["ID"] = 1879443668; ["SAVE_INDEX"] = 35; ["TYPE"] = 4; ["VXP"] = 2000; ["LP"] =  5; ["REP"] =  700; ["FACTION"] = 83; ["TIER"] = 2; ["MIN_LVL"] = "30"; ["NAME"] = { ["EN"] = "Orc-kind Slayer of the Angle (Advanced)"; }; ["LORE"] = { ["EN"] = "Defeat many Orc-kind in the Angle."; }; ["SUMMARY"] = { ["EN"] = "Defeat 160 Orc-kind in the Angle"; }; };</v>
      </c>
      <c r="R36">
        <f t="shared" si="9"/>
        <v>35</v>
      </c>
      <c r="S36" t="str">
        <f t="shared" si="10"/>
        <v>[35] = {</v>
      </c>
      <c r="T36" t="str">
        <f t="shared" si="11"/>
        <v xml:space="preserve">["ID"] = 1879443668; </v>
      </c>
      <c r="U36" t="str">
        <f t="shared" si="12"/>
        <v xml:space="preserve">["ID"] = 1879443668; </v>
      </c>
      <c r="V36" t="str">
        <f t="shared" si="13"/>
        <v/>
      </c>
      <c r="W36" s="1" t="str">
        <f t="shared" si="14"/>
        <v xml:space="preserve">["SAVE_INDEX"] = 35; </v>
      </c>
      <c r="X36">
        <f>VLOOKUP(D36,Type!A$2:B$14,2,FALSE)</f>
        <v>4</v>
      </c>
      <c r="Y36" t="str">
        <f t="shared" si="15"/>
        <v xml:space="preserve">["TYPE"] = 4; </v>
      </c>
      <c r="Z36" t="str">
        <f t="shared" si="16"/>
        <v>2000</v>
      </c>
      <c r="AA36" t="str">
        <f t="shared" si="17"/>
        <v xml:space="preserve">["VXP"] = 2000; </v>
      </c>
      <c r="AB36" t="str">
        <f t="shared" si="18"/>
        <v>5</v>
      </c>
      <c r="AC36" t="str">
        <f t="shared" si="19"/>
        <v xml:space="preserve">["LP"] =  5; </v>
      </c>
      <c r="AD36" t="str">
        <f t="shared" si="20"/>
        <v>700</v>
      </c>
      <c r="AE36" t="str">
        <f t="shared" si="21"/>
        <v xml:space="preserve">["REP"] =  700; </v>
      </c>
      <c r="AF36">
        <f>IF(LEN(I36)&gt;0,VLOOKUP(I36,Faction!A$2:B$84,2,FALSE),1)</f>
        <v>83</v>
      </c>
      <c r="AG36" t="str">
        <f t="shared" si="22"/>
        <v xml:space="preserve">["FACTION"] = 83; </v>
      </c>
      <c r="AH36" t="str">
        <f t="shared" si="23"/>
        <v xml:space="preserve">["TIER"] = 2; </v>
      </c>
      <c r="AI36" t="str">
        <f t="shared" si="24"/>
        <v xml:space="preserve">["MIN_LVL"] = "30"; </v>
      </c>
      <c r="AJ36" t="str">
        <f t="shared" si="25"/>
        <v xml:space="preserve">["NAME"] = { ["EN"] = "Orc-kind Slayer of the Angle (Advanced)"; }; </v>
      </c>
      <c r="AK36" t="str">
        <f t="shared" si="26"/>
        <v xml:space="preserve">["LORE"] = { ["EN"] = "Defeat many Orc-kind in the Angle."; }; </v>
      </c>
      <c r="AL36" t="str">
        <f t="shared" si="27"/>
        <v xml:space="preserve">["SUMMARY"] = { ["EN"] = "Defeat 160 Orc-kind in the Angle"; }; </v>
      </c>
      <c r="AM36" t="str">
        <f t="shared" si="28"/>
        <v/>
      </c>
      <c r="AN36" t="str">
        <f t="shared" si="29"/>
        <v>};</v>
      </c>
    </row>
    <row r="37" spans="1:40" x14ac:dyDescent="0.25">
      <c r="A37">
        <v>1879443667</v>
      </c>
      <c r="B37">
        <v>36</v>
      </c>
      <c r="C37" t="s">
        <v>1308</v>
      </c>
      <c r="D37" t="s">
        <v>33</v>
      </c>
      <c r="G37">
        <v>5</v>
      </c>
      <c r="H37">
        <v>500</v>
      </c>
      <c r="I37" t="s">
        <v>1267</v>
      </c>
      <c r="J37" t="s">
        <v>1309</v>
      </c>
      <c r="K37" t="s">
        <v>1306</v>
      </c>
      <c r="L37">
        <v>3</v>
      </c>
      <c r="M37">
        <v>30</v>
      </c>
      <c r="P37" t="str">
        <f t="shared" si="7"/>
        <v>[36] = {["ID"] = 1879443667; }; -- Orc-kind Slayer of the Angle</v>
      </c>
      <c r="Q37" s="1" t="str">
        <f t="shared" si="8"/>
        <v>[36] = {["ID"] = 1879443667; ["SAVE_INDEX"] = 36; ["TYPE"] = 4; ["VXP"] =    0; ["LP"] =  5; ["REP"] =  500; ["FACTION"] = 83; ["TIER"] = 3; ["MIN_LVL"] = "30"; ["NAME"] = { ["EN"] = "Orc-kind Slayer of the Angle"; }; ["LORE"] = { ["EN"] = "Defeat many Orc-kind in the Angle."; }; ["SUMMARY"] = { ["EN"] = "Defeat 80 Orc-kind in the Angle"; }; };</v>
      </c>
      <c r="R37">
        <f t="shared" si="9"/>
        <v>36</v>
      </c>
      <c r="S37" t="str">
        <f t="shared" si="10"/>
        <v>[36] = {</v>
      </c>
      <c r="T37" t="str">
        <f t="shared" si="11"/>
        <v xml:space="preserve">["ID"] = 1879443667; </v>
      </c>
      <c r="U37" t="str">
        <f t="shared" si="12"/>
        <v xml:space="preserve">["ID"] = 1879443667; </v>
      </c>
      <c r="V37" t="str">
        <f t="shared" si="13"/>
        <v/>
      </c>
      <c r="W37" s="1" t="str">
        <f t="shared" si="14"/>
        <v xml:space="preserve">["SAVE_INDEX"] = 36; </v>
      </c>
      <c r="X37">
        <f>VLOOKUP(D37,Type!A$2:B$14,2,FALSE)</f>
        <v>4</v>
      </c>
      <c r="Y37" t="str">
        <f t="shared" si="15"/>
        <v xml:space="preserve">["TYPE"] = 4; </v>
      </c>
      <c r="Z37" t="str">
        <f t="shared" si="16"/>
        <v>0</v>
      </c>
      <c r="AA37" t="str">
        <f t="shared" si="17"/>
        <v xml:space="preserve">["VXP"] =    0; </v>
      </c>
      <c r="AB37" t="str">
        <f t="shared" si="18"/>
        <v>5</v>
      </c>
      <c r="AC37" t="str">
        <f t="shared" si="19"/>
        <v xml:space="preserve">["LP"] =  5; </v>
      </c>
      <c r="AD37" t="str">
        <f t="shared" si="20"/>
        <v>500</v>
      </c>
      <c r="AE37" t="str">
        <f t="shared" si="21"/>
        <v xml:space="preserve">["REP"] =  500; </v>
      </c>
      <c r="AF37">
        <f>IF(LEN(I37)&gt;0,VLOOKUP(I37,Faction!A$2:B$84,2,FALSE),1)</f>
        <v>83</v>
      </c>
      <c r="AG37" t="str">
        <f t="shared" si="22"/>
        <v xml:space="preserve">["FACTION"] = 83; </v>
      </c>
      <c r="AH37" t="str">
        <f t="shared" si="23"/>
        <v xml:space="preserve">["TIER"] = 3; </v>
      </c>
      <c r="AI37" t="str">
        <f t="shared" si="24"/>
        <v xml:space="preserve">["MIN_LVL"] = "30"; </v>
      </c>
      <c r="AJ37" t="str">
        <f t="shared" si="25"/>
        <v xml:space="preserve">["NAME"] = { ["EN"] = "Orc-kind Slayer of the Angle"; }; </v>
      </c>
      <c r="AK37" t="str">
        <f t="shared" si="26"/>
        <v xml:space="preserve">["LORE"] = { ["EN"] = "Defeat many Orc-kind in the Angle."; }; </v>
      </c>
      <c r="AL37" t="str">
        <f t="shared" si="27"/>
        <v xml:space="preserve">["SUMMARY"] = { ["EN"] = "Defeat 80 Orc-kind in the Angle"; }; </v>
      </c>
      <c r="AM37" t="str">
        <f t="shared" si="28"/>
        <v/>
      </c>
      <c r="AN37" t="str">
        <f t="shared" si="29"/>
        <v>};</v>
      </c>
    </row>
    <row r="38" spans="1:40" x14ac:dyDescent="0.25">
      <c r="C38" s="2" t="s">
        <v>1348</v>
      </c>
      <c r="D38" s="2" t="s">
        <v>1185</v>
      </c>
      <c r="N38">
        <v>253</v>
      </c>
      <c r="P38" t="str">
        <f t="shared" si="7"/>
        <v>[37] = {["CAT_ID"] = 253; }; -- Further Adventures</v>
      </c>
      <c r="Q38" s="1" t="str">
        <f t="shared" si="8"/>
        <v>[37] = {                     ["TYPE"] = 14; ["VXP"] =    0; ["LP"] =  0; ["REP"] =    0; ["FACTION"] =  1; ["TIER"] = 0; ["NAME"] = { ["EN"] = "Further Adventures"; }; ["LORE"] = { ["EN"] = ""; }; ["SUMMARY"] = { ["EN"] = ""; }; };</v>
      </c>
      <c r="R38">
        <f t="shared" si="9"/>
        <v>37</v>
      </c>
      <c r="S38" t="str">
        <f t="shared" si="10"/>
        <v>[37] = {</v>
      </c>
      <c r="T38" t="str">
        <f t="shared" si="11"/>
        <v xml:space="preserve">                     </v>
      </c>
      <c r="U38" t="str">
        <f t="shared" si="12"/>
        <v/>
      </c>
      <c r="V38" t="str">
        <f t="shared" si="13"/>
        <v xml:space="preserve">["CAT_ID"] = 253; </v>
      </c>
      <c r="W38" s="1" t="str">
        <f t="shared" si="14"/>
        <v/>
      </c>
      <c r="X38">
        <f>VLOOKUP(D38,Type!A$2:B$14,2,FALSE)</f>
        <v>14</v>
      </c>
      <c r="Y38" t="str">
        <f t="shared" si="15"/>
        <v xml:space="preserve">["TYPE"] = 14; </v>
      </c>
      <c r="Z38" t="str">
        <f t="shared" si="16"/>
        <v>0</v>
      </c>
      <c r="AA38" t="str">
        <f t="shared" si="17"/>
        <v xml:space="preserve">["VXP"] =    0; </v>
      </c>
      <c r="AB38" t="str">
        <f t="shared" si="18"/>
        <v>0</v>
      </c>
      <c r="AC38" t="str">
        <f t="shared" si="19"/>
        <v xml:space="preserve">["LP"] =  0; </v>
      </c>
      <c r="AD38" t="str">
        <f t="shared" si="20"/>
        <v>0</v>
      </c>
      <c r="AE38" t="str">
        <f t="shared" si="21"/>
        <v xml:space="preserve">["REP"] =    0; </v>
      </c>
      <c r="AF38">
        <f>IF(LEN(I38)&gt;0,VLOOKUP(I38,Faction!A$2:B$84,2,FALSE),1)</f>
        <v>1</v>
      </c>
      <c r="AG38" t="str">
        <f t="shared" si="22"/>
        <v xml:space="preserve">["FACTION"] =  1; </v>
      </c>
      <c r="AH38" t="str">
        <f t="shared" si="23"/>
        <v xml:space="preserve">["TIER"] = 0; </v>
      </c>
      <c r="AI38" t="str">
        <f t="shared" si="24"/>
        <v/>
      </c>
      <c r="AJ38" t="str">
        <f t="shared" si="25"/>
        <v xml:space="preserve">["NAME"] = { ["EN"] = "Further Adventures"; }; </v>
      </c>
      <c r="AK38" t="str">
        <f t="shared" si="26"/>
        <v xml:space="preserve">["LORE"] = { ["EN"] = ""; }; </v>
      </c>
      <c r="AL38" t="str">
        <f t="shared" si="27"/>
        <v xml:space="preserve">["SUMMARY"] = { ["EN"] = ""; }; </v>
      </c>
      <c r="AM38" t="str">
        <f t="shared" si="28"/>
        <v/>
      </c>
      <c r="AN38" t="str">
        <f t="shared" si="29"/>
        <v>};</v>
      </c>
    </row>
    <row r="39" spans="1:40" x14ac:dyDescent="0.25">
      <c r="A39">
        <v>1879418460</v>
      </c>
      <c r="B39">
        <v>22</v>
      </c>
      <c r="C39" t="s">
        <v>1256</v>
      </c>
      <c r="D39" t="s">
        <v>69</v>
      </c>
      <c r="E39">
        <v>3000</v>
      </c>
      <c r="F39" t="s">
        <v>1257</v>
      </c>
      <c r="I39" t="s">
        <v>80</v>
      </c>
      <c r="J39" t="s">
        <v>1258</v>
      </c>
      <c r="K39" t="s">
        <v>1259</v>
      </c>
      <c r="L39">
        <v>0</v>
      </c>
      <c r="M39">
        <v>20</v>
      </c>
      <c r="P39" t="str">
        <f t="shared" si="7"/>
        <v>[38] = {["ID"] = 1879418460; }; -- The Further Adventures of Bilbo Baggins</v>
      </c>
      <c r="Q39" s="1" t="str">
        <f t="shared" si="8"/>
        <v>[38] = {["ID"] = 1879418460; ["SAVE_INDEX"] = 22; ["TYPE"] = 6; ["VXP"] = 3000; ["LP"] =  0; ["REP"] =    0; ["FACTION"] =  1; ["TIER"] = 0; ["MIN_LVL"] = "20"; ["NAME"] = { ["EN"] = "The Further Adventures of Bilbo Baggins"; }; ["LORE"] = { ["EN"] = "Noted author and adventurer Bilbo Baggins intended to spend the rest of his days in the peace and quiet of Rivendell, home to Lord Elrond and haven of the Elves, but sometimes adventures come calling...."; }; ["SUMMARY"] = { ["EN"] = "Complete 10 chapters of The Further Adventures of Bilbo Baggins."; }; ["TITLE"] = { ["EN"] = "Back Again"; }; };</v>
      </c>
      <c r="R39">
        <f t="shared" si="9"/>
        <v>38</v>
      </c>
      <c r="S39" t="str">
        <f t="shared" si="10"/>
        <v>[38] = {</v>
      </c>
      <c r="T39" t="str">
        <f t="shared" si="11"/>
        <v xml:space="preserve">["ID"] = 1879418460; </v>
      </c>
      <c r="U39" t="str">
        <f t="shared" si="12"/>
        <v xml:space="preserve">["ID"] = 1879418460; </v>
      </c>
      <c r="V39" t="str">
        <f t="shared" si="13"/>
        <v/>
      </c>
      <c r="W39" s="1" t="str">
        <f t="shared" si="14"/>
        <v xml:space="preserve">["SAVE_INDEX"] = 22; </v>
      </c>
      <c r="X39">
        <f>VLOOKUP(D39,Type!A$2:B$14,2,FALSE)</f>
        <v>6</v>
      </c>
      <c r="Y39" t="str">
        <f t="shared" si="15"/>
        <v xml:space="preserve">["TYPE"] = 6; </v>
      </c>
      <c r="Z39" t="str">
        <f t="shared" si="16"/>
        <v>3000</v>
      </c>
      <c r="AA39" t="str">
        <f t="shared" si="17"/>
        <v xml:space="preserve">["VXP"] = 3000; </v>
      </c>
      <c r="AB39" t="str">
        <f t="shared" si="18"/>
        <v>0</v>
      </c>
      <c r="AC39" t="str">
        <f t="shared" si="19"/>
        <v xml:space="preserve">["LP"] =  0; </v>
      </c>
      <c r="AD39" t="str">
        <f t="shared" si="20"/>
        <v>0</v>
      </c>
      <c r="AE39" t="str">
        <f t="shared" si="21"/>
        <v xml:space="preserve">["REP"] =    0; </v>
      </c>
      <c r="AF39">
        <f>IF(LEN(I39)&gt;0,VLOOKUP(I39,Faction!A$2:B$84,2,FALSE),1)</f>
        <v>1</v>
      </c>
      <c r="AG39" t="str">
        <f t="shared" si="22"/>
        <v xml:space="preserve">["FACTION"] =  1; </v>
      </c>
      <c r="AH39" t="str">
        <f t="shared" si="23"/>
        <v xml:space="preserve">["TIER"] = 0; </v>
      </c>
      <c r="AI39" t="str">
        <f t="shared" si="24"/>
        <v xml:space="preserve">["MIN_LVL"] = "20"; </v>
      </c>
      <c r="AJ39" t="str">
        <f t="shared" si="25"/>
        <v xml:space="preserve">["NAME"] = { ["EN"] = "The Further Adventures of Bilbo Baggins"; }; </v>
      </c>
      <c r="AK39" t="str">
        <f t="shared" si="26"/>
        <v xml:space="preserve">["LORE"] = { ["EN"] = "Noted author and adventurer Bilbo Baggins intended to spend the rest of his days in the peace and quiet of Rivendell, home to Lord Elrond and haven of the Elves, but sometimes adventures come calling...."; }; </v>
      </c>
      <c r="AL39" t="str">
        <f t="shared" si="27"/>
        <v xml:space="preserve">["SUMMARY"] = { ["EN"] = "Complete 10 chapters of The Further Adventures of Bilbo Baggins."; }; </v>
      </c>
      <c r="AM39" t="str">
        <f t="shared" si="28"/>
        <v xml:space="preserve">["TITLE"] = { ["EN"] = "Back Again"; }; </v>
      </c>
      <c r="AN39" t="str">
        <f t="shared" si="29"/>
        <v>};</v>
      </c>
    </row>
    <row r="40" spans="1:40" x14ac:dyDescent="0.25">
      <c r="A40">
        <v>1879449435</v>
      </c>
      <c r="B40">
        <v>37</v>
      </c>
      <c r="C40" t="s">
        <v>1349</v>
      </c>
      <c r="D40" t="s">
        <v>69</v>
      </c>
      <c r="E40">
        <v>3000</v>
      </c>
      <c r="F40" t="s">
        <v>1352</v>
      </c>
      <c r="I40" t="s">
        <v>80</v>
      </c>
      <c r="J40" t="s">
        <v>1351</v>
      </c>
      <c r="K40" t="s">
        <v>1350</v>
      </c>
      <c r="M40">
        <v>20</v>
      </c>
      <c r="P40" t="str">
        <f t="shared" si="7"/>
        <v>[39] = {["ID"] = 1879449435; }; -- The Further Adventures of Elladan and Elrohir</v>
      </c>
      <c r="Q40" s="1" t="str">
        <f t="shared" si="8"/>
        <v>[39] = {["ID"] = 1879449435; ["SAVE_INDEX"] = 37; ["TYPE"] = 6; ["VXP"] = 3000; ["LP"] =  0; ["REP"] =    0; ["FACTION"] =  1; ["TIER"] = 0; ["MIN_LVL"] = "20"; ["NAME"] = { ["EN"] = "The Further Adventures of Elladan and Elrohir"; }; ["LORE"] = { ["EN"] = "As unrest begins to spread into Eriador, Lord Elrond entrusts his sons, Elladan and Elrohir, with a secret errand that will take them to Lothlórien. The twins are no strangers to adventure, but even the most seasoned of travellers cannot completely avoid trouble."; }; ["SUMMARY"] = { ["EN"] = "Complete 5 chapters of The Further Adventures of Elladan and Elrohir."; }; ["TITLE"] = { ["EN"] = "Brothers' Keeper"; }; };</v>
      </c>
      <c r="R40">
        <f t="shared" si="9"/>
        <v>39</v>
      </c>
      <c r="S40" t="str">
        <f t="shared" si="10"/>
        <v>[39] = {</v>
      </c>
      <c r="T40" t="str">
        <f t="shared" si="11"/>
        <v xml:space="preserve">["ID"] = 1879449435; </v>
      </c>
      <c r="U40" t="str">
        <f t="shared" si="12"/>
        <v xml:space="preserve">["ID"] = 1879449435; </v>
      </c>
      <c r="V40" t="str">
        <f t="shared" si="13"/>
        <v/>
      </c>
      <c r="W40" s="1" t="str">
        <f t="shared" si="14"/>
        <v xml:space="preserve">["SAVE_INDEX"] = 37; </v>
      </c>
      <c r="X40">
        <f>VLOOKUP(D40,Type!A$2:B$14,2,FALSE)</f>
        <v>6</v>
      </c>
      <c r="Y40" t="str">
        <f t="shared" si="15"/>
        <v xml:space="preserve">["TYPE"] = 6; </v>
      </c>
      <c r="Z40" t="str">
        <f t="shared" si="16"/>
        <v>3000</v>
      </c>
      <c r="AA40" t="str">
        <f t="shared" si="17"/>
        <v xml:space="preserve">["VXP"] = 3000; </v>
      </c>
      <c r="AB40" t="str">
        <f t="shared" si="18"/>
        <v>0</v>
      </c>
      <c r="AC40" t="str">
        <f t="shared" si="19"/>
        <v xml:space="preserve">["LP"] =  0; </v>
      </c>
      <c r="AD40" t="str">
        <f t="shared" si="20"/>
        <v>0</v>
      </c>
      <c r="AE40" t="str">
        <f t="shared" si="21"/>
        <v xml:space="preserve">["REP"] =    0; </v>
      </c>
      <c r="AF40">
        <f>IF(LEN(I40)&gt;0,VLOOKUP(I40,Faction!A$2:B$84,2,FALSE),1)</f>
        <v>1</v>
      </c>
      <c r="AG40" t="str">
        <f t="shared" si="22"/>
        <v xml:space="preserve">["FACTION"] =  1; </v>
      </c>
      <c r="AH40" t="str">
        <f t="shared" si="23"/>
        <v xml:space="preserve">["TIER"] = 0; </v>
      </c>
      <c r="AI40" t="str">
        <f t="shared" si="24"/>
        <v xml:space="preserve">["MIN_LVL"] = "20"; </v>
      </c>
      <c r="AJ40" t="str">
        <f t="shared" si="25"/>
        <v xml:space="preserve">["NAME"] = { ["EN"] = "The Further Adventures of Elladan and Elrohir"; }; </v>
      </c>
      <c r="AK40" t="str">
        <f t="shared" si="26"/>
        <v xml:space="preserve">["LORE"] = { ["EN"] = "As unrest begins to spread into Eriador, Lord Elrond entrusts his sons, Elladan and Elrohir, with a secret errand that will take them to Lothlórien. The twins are no strangers to adventure, but even the most seasoned of travellers cannot completely avoid trouble."; }; </v>
      </c>
      <c r="AL40" t="str">
        <f t="shared" si="27"/>
        <v xml:space="preserve">["SUMMARY"] = { ["EN"] = "Complete 5 chapters of The Further Adventures of Elladan and Elrohir."; }; </v>
      </c>
      <c r="AM40" t="str">
        <f t="shared" si="28"/>
        <v xml:space="preserve">["TITLE"] = { ["EN"] = "Brothers' Keeper"; }; </v>
      </c>
      <c r="AN40" t="str">
        <f t="shared" si="29"/>
        <v>};</v>
      </c>
    </row>
    <row r="41" spans="1:40" x14ac:dyDescent="0.25">
      <c r="P41" t="str">
        <f t="shared" si="7"/>
        <v xml:space="preserve">[40] = {}; -- </v>
      </c>
      <c r="Q41" s="1" t="e">
        <f t="shared" si="8"/>
        <v>#N/A</v>
      </c>
      <c r="R41">
        <f t="shared" si="9"/>
        <v>40</v>
      </c>
      <c r="S41" t="str">
        <f t="shared" si="10"/>
        <v>[40] = {</v>
      </c>
      <c r="T41" t="str">
        <f t="shared" si="11"/>
        <v xml:space="preserve">                     </v>
      </c>
      <c r="U41" t="str">
        <f t="shared" si="12"/>
        <v/>
      </c>
      <c r="V41" t="str">
        <f t="shared" si="13"/>
        <v/>
      </c>
      <c r="W41" s="1" t="str">
        <f t="shared" si="14"/>
        <v/>
      </c>
      <c r="X41" t="e">
        <f>VLOOKUP(D41,Type!A$2:B$14,2,FALSE)</f>
        <v>#N/A</v>
      </c>
      <c r="Y41" t="e">
        <f t="shared" si="15"/>
        <v>#N/A</v>
      </c>
      <c r="Z41" t="str">
        <f t="shared" si="16"/>
        <v>0</v>
      </c>
      <c r="AA41" t="str">
        <f t="shared" si="17"/>
        <v xml:space="preserve">["VXP"] =    0; </v>
      </c>
      <c r="AB41" t="str">
        <f t="shared" si="18"/>
        <v>0</v>
      </c>
      <c r="AC41" t="str">
        <f t="shared" si="19"/>
        <v xml:space="preserve">["LP"] =  0; </v>
      </c>
      <c r="AD41" t="str">
        <f t="shared" si="20"/>
        <v>0</v>
      </c>
      <c r="AE41" t="str">
        <f t="shared" si="21"/>
        <v xml:space="preserve">["REP"] =    0; </v>
      </c>
      <c r="AF41">
        <f>IF(LEN(I41)&gt;0,VLOOKUP(I41,Faction!A$2:B$84,2,FALSE),1)</f>
        <v>1</v>
      </c>
      <c r="AG41" t="str">
        <f t="shared" si="22"/>
        <v xml:space="preserve">["FACTION"] =  1; </v>
      </c>
      <c r="AH41" t="str">
        <f t="shared" si="23"/>
        <v xml:space="preserve">["TIER"] = 0; </v>
      </c>
      <c r="AI41" t="str">
        <f t="shared" si="24"/>
        <v/>
      </c>
      <c r="AJ41" t="str">
        <f t="shared" si="25"/>
        <v xml:space="preserve">["NAME"] = { ["EN"] = ""; }; </v>
      </c>
      <c r="AK41" t="str">
        <f t="shared" si="26"/>
        <v xml:space="preserve">["LORE"] = { ["EN"] = ""; }; </v>
      </c>
      <c r="AL41" t="str">
        <f t="shared" si="27"/>
        <v xml:space="preserve">["SUMMARY"] = { ["EN"] = ""; }; </v>
      </c>
      <c r="AM41" t="str">
        <f t="shared" si="28"/>
        <v/>
      </c>
      <c r="AN41" t="str">
        <f t="shared" si="29"/>
        <v>};</v>
      </c>
    </row>
    <row r="42" spans="1:40" x14ac:dyDescent="0.25">
      <c r="W42" s="1"/>
    </row>
    <row r="43" spans="1:40" x14ac:dyDescent="0.25">
      <c r="A43" t="s">
        <v>1265</v>
      </c>
      <c r="W43" s="1"/>
    </row>
    <row r="44" spans="1:40" x14ac:dyDescent="0.25">
      <c r="A44">
        <f>MAX(B2:B41)+1</f>
        <v>38</v>
      </c>
      <c r="W44" s="1"/>
    </row>
    <row r="45" spans="1:40" x14ac:dyDescent="0.25">
      <c r="W45" s="1"/>
    </row>
    <row r="46" spans="1:40" x14ac:dyDescent="0.25">
      <c r="W46" s="1"/>
    </row>
    <row r="47" spans="1:40" x14ac:dyDescent="0.25">
      <c r="W47" s="1"/>
    </row>
    <row r="48" spans="1:40" x14ac:dyDescent="0.25">
      <c r="W48" s="1"/>
    </row>
    <row r="49" spans="23:23" x14ac:dyDescent="0.25">
      <c r="W49" s="1"/>
    </row>
    <row r="50" spans="23:23" x14ac:dyDescent="0.25">
      <c r="W50" s="1"/>
    </row>
    <row r="51" spans="23:23" x14ac:dyDescent="0.25">
      <c r="W51" s="1"/>
    </row>
    <row r="52" spans="23:23" x14ac:dyDescent="0.25">
      <c r="W52" s="1"/>
    </row>
    <row r="53" spans="23:23" x14ac:dyDescent="0.25">
      <c r="W53" s="1"/>
    </row>
    <row r="54" spans="23:23" x14ac:dyDescent="0.25">
      <c r="W54" s="1"/>
    </row>
    <row r="55" spans="23:23" x14ac:dyDescent="0.25">
      <c r="W55" s="1"/>
    </row>
    <row r="56" spans="23:23" x14ac:dyDescent="0.25">
      <c r="W56" s="1"/>
    </row>
    <row r="57" spans="23:23" x14ac:dyDescent="0.25">
      <c r="W57" s="1"/>
    </row>
    <row r="58" spans="23:23" x14ac:dyDescent="0.25">
      <c r="W58" s="1"/>
    </row>
    <row r="59" spans="23:23" x14ac:dyDescent="0.25">
      <c r="W59" s="1"/>
    </row>
    <row r="60" spans="23:23" x14ac:dyDescent="0.25">
      <c r="W60" s="1"/>
    </row>
    <row r="61" spans="23:23" x14ac:dyDescent="0.25">
      <c r="W61" s="1"/>
    </row>
    <row r="62" spans="23:23" x14ac:dyDescent="0.25">
      <c r="W62" s="1"/>
    </row>
    <row r="63" spans="23:23" x14ac:dyDescent="0.25">
      <c r="W63" s="1"/>
    </row>
    <row r="64" spans="23:23" x14ac:dyDescent="0.25">
      <c r="W64" s="1"/>
    </row>
    <row r="65" spans="23:23" x14ac:dyDescent="0.25">
      <c r="W65" s="1"/>
    </row>
    <row r="66" spans="23:23" x14ac:dyDescent="0.25">
      <c r="W66" s="1"/>
    </row>
    <row r="67" spans="23:23" x14ac:dyDescent="0.25">
      <c r="W67" s="1"/>
    </row>
    <row r="68" spans="23:23" x14ac:dyDescent="0.25">
      <c r="W68" s="1"/>
    </row>
    <row r="69" spans="23:23" x14ac:dyDescent="0.25">
      <c r="W69" s="1"/>
    </row>
    <row r="70" spans="23:23" x14ac:dyDescent="0.25">
      <c r="W70" s="1"/>
    </row>
    <row r="71" spans="23:23" x14ac:dyDescent="0.25">
      <c r="W71" s="1"/>
    </row>
    <row r="72" spans="23:23" x14ac:dyDescent="0.25">
      <c r="W72" s="1"/>
    </row>
    <row r="73" spans="23:23" x14ac:dyDescent="0.25">
      <c r="W73" s="1"/>
    </row>
    <row r="74" spans="23:23" x14ac:dyDescent="0.25">
      <c r="W74" s="1"/>
    </row>
    <row r="75" spans="23:23" x14ac:dyDescent="0.25">
      <c r="W75" s="1"/>
    </row>
    <row r="76" spans="23:23" x14ac:dyDescent="0.25">
      <c r="W76" s="1"/>
    </row>
    <row r="77" spans="23:23" x14ac:dyDescent="0.25">
      <c r="W77" s="1"/>
    </row>
    <row r="78" spans="23:23" x14ac:dyDescent="0.25">
      <c r="W78" s="1"/>
    </row>
    <row r="79" spans="23:23" x14ac:dyDescent="0.25">
      <c r="W79" s="1"/>
    </row>
    <row r="80" spans="23:23" x14ac:dyDescent="0.25">
      <c r="W80" s="1"/>
    </row>
    <row r="81" spans="23:23" x14ac:dyDescent="0.25">
      <c r="W81" s="1"/>
    </row>
    <row r="82" spans="23:23" x14ac:dyDescent="0.25">
      <c r="W82" s="1"/>
    </row>
    <row r="83" spans="23:23" x14ac:dyDescent="0.25">
      <c r="W83" s="1"/>
    </row>
    <row r="84" spans="23:23" x14ac:dyDescent="0.25">
      <c r="W84" s="1"/>
    </row>
    <row r="85" spans="23:23" x14ac:dyDescent="0.25">
      <c r="W85" s="1"/>
    </row>
    <row r="86" spans="23:23" x14ac:dyDescent="0.25">
      <c r="W86" s="1"/>
    </row>
    <row r="87" spans="23:23" x14ac:dyDescent="0.25">
      <c r="W87" s="1"/>
    </row>
    <row r="88" spans="23:23" x14ac:dyDescent="0.25">
      <c r="W88" s="1"/>
    </row>
    <row r="89" spans="23:23" x14ac:dyDescent="0.25">
      <c r="W89" s="1"/>
    </row>
    <row r="90" spans="23:23" x14ac:dyDescent="0.25">
      <c r="W90" s="1"/>
    </row>
    <row r="91" spans="23:23" x14ac:dyDescent="0.25">
      <c r="W91" s="1"/>
    </row>
    <row r="92" spans="23:23" x14ac:dyDescent="0.25">
      <c r="W92" s="1"/>
    </row>
    <row r="93" spans="23:23" x14ac:dyDescent="0.25">
      <c r="W93" s="1"/>
    </row>
    <row r="94" spans="23:23" x14ac:dyDescent="0.25">
      <c r="W94" s="1"/>
    </row>
    <row r="95" spans="23:23" x14ac:dyDescent="0.25">
      <c r="W95" s="1"/>
    </row>
    <row r="96" spans="23:23" x14ac:dyDescent="0.25">
      <c r="W96" s="1"/>
    </row>
    <row r="97" spans="23:23" x14ac:dyDescent="0.25">
      <c r="W97" s="1"/>
    </row>
    <row r="98" spans="23:23" x14ac:dyDescent="0.25">
      <c r="W98" s="1"/>
    </row>
    <row r="99" spans="23:23" x14ac:dyDescent="0.25">
      <c r="W99" s="1"/>
    </row>
    <row r="100" spans="23:23" x14ac:dyDescent="0.25">
      <c r="W100" s="1"/>
    </row>
    <row r="101" spans="23:23" x14ac:dyDescent="0.25">
      <c r="W101" s="1"/>
    </row>
    <row r="102" spans="23:23" x14ac:dyDescent="0.25">
      <c r="W102" s="1"/>
    </row>
    <row r="103" spans="23:23" x14ac:dyDescent="0.25">
      <c r="W103" s="1"/>
    </row>
    <row r="104" spans="23:23" x14ac:dyDescent="0.25">
      <c r="W104" s="1"/>
    </row>
    <row r="105" spans="23:23" x14ac:dyDescent="0.25">
      <c r="W105" s="1"/>
    </row>
    <row r="106" spans="23:23" x14ac:dyDescent="0.25">
      <c r="W106" s="1"/>
    </row>
    <row r="107" spans="23:23" x14ac:dyDescent="0.25">
      <c r="W107" s="1"/>
    </row>
    <row r="108" spans="23:23" x14ac:dyDescent="0.25">
      <c r="W108" s="1"/>
    </row>
    <row r="109" spans="23:23" x14ac:dyDescent="0.25">
      <c r="W109" s="1"/>
    </row>
    <row r="110" spans="23:23" x14ac:dyDescent="0.25">
      <c r="W110" s="1"/>
    </row>
    <row r="111" spans="23:23" x14ac:dyDescent="0.25">
      <c r="W111" s="1"/>
    </row>
    <row r="112" spans="23:23" x14ac:dyDescent="0.25">
      <c r="W112" s="1"/>
    </row>
    <row r="113" spans="23:23" x14ac:dyDescent="0.25">
      <c r="W113" s="1"/>
    </row>
    <row r="114" spans="23:23" x14ac:dyDescent="0.25">
      <c r="W114" s="1"/>
    </row>
    <row r="115" spans="23:23" x14ac:dyDescent="0.25">
      <c r="W115" s="1"/>
    </row>
    <row r="116" spans="23:23" x14ac:dyDescent="0.25">
      <c r="W116" s="1"/>
    </row>
    <row r="117" spans="23:23" x14ac:dyDescent="0.25">
      <c r="W117" s="1"/>
    </row>
    <row r="118" spans="23:23" x14ac:dyDescent="0.25">
      <c r="W118" s="1"/>
    </row>
    <row r="119" spans="23:23" x14ac:dyDescent="0.25">
      <c r="W119" s="1"/>
    </row>
    <row r="120" spans="23:23" x14ac:dyDescent="0.25">
      <c r="W120" s="1"/>
    </row>
    <row r="121" spans="23:23" x14ac:dyDescent="0.25">
      <c r="W121" s="1"/>
    </row>
    <row r="122" spans="23:23" x14ac:dyDescent="0.25">
      <c r="W122" s="1"/>
    </row>
    <row r="123" spans="23:23" x14ac:dyDescent="0.25">
      <c r="W123" s="1"/>
    </row>
    <row r="124" spans="23:23" x14ac:dyDescent="0.25">
      <c r="W124" s="1"/>
    </row>
    <row r="125" spans="23:23" x14ac:dyDescent="0.25">
      <c r="W125" s="1"/>
    </row>
    <row r="126" spans="23:23" x14ac:dyDescent="0.25">
      <c r="W126" s="1"/>
    </row>
    <row r="127" spans="23:23" x14ac:dyDescent="0.25">
      <c r="W127" s="1"/>
    </row>
    <row r="128" spans="23:23" x14ac:dyDescent="0.25">
      <c r="W128" s="1"/>
    </row>
    <row r="129" spans="23:23" x14ac:dyDescent="0.25">
      <c r="W129" s="1"/>
    </row>
    <row r="130" spans="23:23" x14ac:dyDescent="0.25">
      <c r="W130" s="1"/>
    </row>
    <row r="131" spans="23:23" x14ac:dyDescent="0.25">
      <c r="W131" s="1"/>
    </row>
    <row r="132" spans="23:23" x14ac:dyDescent="0.25">
      <c r="W132" s="1"/>
    </row>
    <row r="133" spans="23:23" x14ac:dyDescent="0.25">
      <c r="W133" s="1"/>
    </row>
    <row r="134" spans="23:23" x14ac:dyDescent="0.25">
      <c r="W134" s="1"/>
    </row>
    <row r="135" spans="23:23" x14ac:dyDescent="0.25">
      <c r="W135" s="1"/>
    </row>
    <row r="136" spans="23:23" x14ac:dyDescent="0.25">
      <c r="W136" s="1"/>
    </row>
    <row r="137" spans="23:23" x14ac:dyDescent="0.25">
      <c r="W137" s="1"/>
    </row>
    <row r="138" spans="23:23" x14ac:dyDescent="0.25">
      <c r="W138" s="1"/>
    </row>
    <row r="139" spans="23:23" x14ac:dyDescent="0.25">
      <c r="W139" s="1"/>
    </row>
    <row r="140" spans="23:23" x14ac:dyDescent="0.25">
      <c r="W140" s="1"/>
    </row>
    <row r="141" spans="23:23" x14ac:dyDescent="0.25">
      <c r="W141" s="1"/>
    </row>
    <row r="142" spans="23:23" x14ac:dyDescent="0.25">
      <c r="W142" s="1"/>
    </row>
    <row r="143" spans="23:23" x14ac:dyDescent="0.25">
      <c r="W143" s="1"/>
    </row>
    <row r="144" spans="23:23" x14ac:dyDescent="0.25">
      <c r="W144" s="1"/>
    </row>
    <row r="145" spans="23:23" x14ac:dyDescent="0.25">
      <c r="W145" s="1"/>
    </row>
    <row r="146" spans="23:23" x14ac:dyDescent="0.25">
      <c r="W146" s="1"/>
    </row>
    <row r="147" spans="23:23" x14ac:dyDescent="0.25">
      <c r="W147" s="1"/>
    </row>
    <row r="148" spans="23:23" x14ac:dyDescent="0.25">
      <c r="W148" s="1"/>
    </row>
    <row r="149" spans="23:23" x14ac:dyDescent="0.25">
      <c r="W149" s="1"/>
    </row>
    <row r="150" spans="23:23" x14ac:dyDescent="0.25">
      <c r="W150" s="1"/>
    </row>
    <row r="151" spans="23:23" x14ac:dyDescent="0.25">
      <c r="W151" s="1"/>
    </row>
    <row r="152" spans="23:23" x14ac:dyDescent="0.25">
      <c r="W152" s="1"/>
    </row>
    <row r="153" spans="23:23" x14ac:dyDescent="0.25">
      <c r="W153" s="1"/>
    </row>
    <row r="154" spans="23:23" x14ac:dyDescent="0.25">
      <c r="W154" s="1"/>
    </row>
    <row r="155" spans="23:23" x14ac:dyDescent="0.25">
      <c r="W155" s="1"/>
    </row>
    <row r="156" spans="23:23" x14ac:dyDescent="0.25">
      <c r="W156" s="1"/>
    </row>
    <row r="157" spans="23:23" x14ac:dyDescent="0.25">
      <c r="W157" s="1"/>
    </row>
    <row r="158" spans="23:23" x14ac:dyDescent="0.25">
      <c r="W158" s="1"/>
    </row>
    <row r="159" spans="23:23" x14ac:dyDescent="0.25">
      <c r="W159" s="1"/>
    </row>
    <row r="160" spans="23:23" x14ac:dyDescent="0.25">
      <c r="W160" s="1"/>
    </row>
    <row r="161" spans="23:23" x14ac:dyDescent="0.25">
      <c r="W161" s="1"/>
    </row>
    <row r="162" spans="23:23" x14ac:dyDescent="0.25">
      <c r="W162" s="1"/>
    </row>
    <row r="163" spans="23:23" x14ac:dyDescent="0.25">
      <c r="W163" s="1"/>
    </row>
    <row r="164" spans="23:23" x14ac:dyDescent="0.25">
      <c r="W164" s="1"/>
    </row>
    <row r="165" spans="23:23" x14ac:dyDescent="0.25">
      <c r="W165" s="1"/>
    </row>
    <row r="166" spans="23:23" x14ac:dyDescent="0.25">
      <c r="W166" s="1"/>
    </row>
    <row r="167" spans="23:23" x14ac:dyDescent="0.25">
      <c r="W167" s="1"/>
    </row>
    <row r="168" spans="23:23" x14ac:dyDescent="0.25">
      <c r="W168" s="1"/>
    </row>
    <row r="169" spans="23:23" x14ac:dyDescent="0.25">
      <c r="W169" s="1"/>
    </row>
    <row r="170" spans="23:23" x14ac:dyDescent="0.25">
      <c r="W170" s="1"/>
    </row>
    <row r="171" spans="23:23" x14ac:dyDescent="0.25">
      <c r="W171" s="1"/>
    </row>
    <row r="172" spans="23:23" x14ac:dyDescent="0.25">
      <c r="W172" s="1"/>
    </row>
    <row r="173" spans="23:23" x14ac:dyDescent="0.25">
      <c r="W173" s="1"/>
    </row>
    <row r="174" spans="23:23" x14ac:dyDescent="0.25">
      <c r="W174" s="1"/>
    </row>
    <row r="175" spans="23:23" x14ac:dyDescent="0.25">
      <c r="W175" s="1"/>
    </row>
    <row r="176" spans="23:23" x14ac:dyDescent="0.25">
      <c r="W176" s="1"/>
    </row>
    <row r="177" spans="23:23" x14ac:dyDescent="0.25">
      <c r="W177" s="1"/>
    </row>
    <row r="178" spans="23:23" x14ac:dyDescent="0.25">
      <c r="W178" s="1"/>
    </row>
    <row r="179" spans="23:23" x14ac:dyDescent="0.25">
      <c r="W179" s="1"/>
    </row>
    <row r="180" spans="23:23" x14ac:dyDescent="0.25">
      <c r="W180" s="1"/>
    </row>
    <row r="181" spans="23:23" x14ac:dyDescent="0.25">
      <c r="W181" s="1"/>
    </row>
    <row r="182" spans="23:23" x14ac:dyDescent="0.25">
      <c r="W182" s="1"/>
    </row>
    <row r="183" spans="23:23" x14ac:dyDescent="0.25">
      <c r="W183" s="1"/>
    </row>
    <row r="184" spans="23:23" x14ac:dyDescent="0.25">
      <c r="W184" s="1"/>
    </row>
    <row r="185" spans="23:23" x14ac:dyDescent="0.25">
      <c r="W185" s="1"/>
    </row>
    <row r="186" spans="23:23" x14ac:dyDescent="0.25">
      <c r="W186" s="1"/>
    </row>
    <row r="187" spans="23:23" x14ac:dyDescent="0.25">
      <c r="W187" s="1"/>
    </row>
    <row r="188" spans="23:23" x14ac:dyDescent="0.25">
      <c r="W188" s="1"/>
    </row>
    <row r="189" spans="23:23" x14ac:dyDescent="0.25">
      <c r="W189" s="1"/>
    </row>
    <row r="190" spans="23:23" x14ac:dyDescent="0.25">
      <c r="W190" s="1"/>
    </row>
    <row r="191" spans="23:23" x14ac:dyDescent="0.25">
      <c r="W191" s="1"/>
    </row>
    <row r="192" spans="23:23" x14ac:dyDescent="0.25">
      <c r="W192" s="1"/>
    </row>
    <row r="193" spans="23:23" x14ac:dyDescent="0.25">
      <c r="W193" s="1"/>
    </row>
    <row r="194" spans="23:23" x14ac:dyDescent="0.25">
      <c r="W194" s="1"/>
    </row>
    <row r="195" spans="23:23" x14ac:dyDescent="0.25">
      <c r="W195" s="1"/>
    </row>
    <row r="196" spans="23:23" x14ac:dyDescent="0.25">
      <c r="W196" s="1"/>
    </row>
    <row r="197" spans="23:23" x14ac:dyDescent="0.25">
      <c r="W197" s="1"/>
    </row>
    <row r="198" spans="23:23" x14ac:dyDescent="0.25">
      <c r="W198" s="1"/>
    </row>
    <row r="199" spans="23:23" x14ac:dyDescent="0.25">
      <c r="W199" s="1"/>
    </row>
    <row r="200" spans="23:23" x14ac:dyDescent="0.25">
      <c r="W200" s="1"/>
    </row>
    <row r="201" spans="23:23" x14ac:dyDescent="0.25">
      <c r="W201" s="1"/>
    </row>
    <row r="202" spans="23:23" x14ac:dyDescent="0.25">
      <c r="W202" s="1"/>
    </row>
    <row r="203" spans="23:23" x14ac:dyDescent="0.25">
      <c r="W203" s="1"/>
    </row>
    <row r="204" spans="23:23" x14ac:dyDescent="0.25">
      <c r="W204" s="1"/>
    </row>
    <row r="205" spans="23:23" x14ac:dyDescent="0.25">
      <c r="W205" s="1"/>
    </row>
    <row r="206" spans="23:23" x14ac:dyDescent="0.25">
      <c r="W206" s="1"/>
    </row>
    <row r="207" spans="23:23" x14ac:dyDescent="0.25">
      <c r="W207" s="1"/>
    </row>
    <row r="208" spans="23:23" x14ac:dyDescent="0.25">
      <c r="W208" s="1"/>
    </row>
    <row r="209" spans="23:23" x14ac:dyDescent="0.25">
      <c r="W209" s="1"/>
    </row>
    <row r="210" spans="23:23" x14ac:dyDescent="0.25">
      <c r="W210" s="1"/>
    </row>
    <row r="211" spans="23:23" x14ac:dyDescent="0.25">
      <c r="W211" s="1"/>
    </row>
    <row r="212" spans="23:23" x14ac:dyDescent="0.25">
      <c r="W212" s="1"/>
    </row>
    <row r="213" spans="23:23" x14ac:dyDescent="0.25">
      <c r="W213" s="1"/>
    </row>
    <row r="214" spans="23:23" x14ac:dyDescent="0.25">
      <c r="W214" s="1"/>
    </row>
    <row r="215" spans="23:23" x14ac:dyDescent="0.25">
      <c r="W215" s="1"/>
    </row>
    <row r="216" spans="23:23" x14ac:dyDescent="0.25">
      <c r="W216" s="1"/>
    </row>
    <row r="217" spans="23:23" x14ac:dyDescent="0.25">
      <c r="W217" s="1"/>
    </row>
    <row r="218" spans="23:23" x14ac:dyDescent="0.25">
      <c r="W218" s="1"/>
    </row>
    <row r="219" spans="23:23" x14ac:dyDescent="0.25">
      <c r="W219" s="1"/>
    </row>
    <row r="220" spans="23:23" x14ac:dyDescent="0.25">
      <c r="W220" s="1"/>
    </row>
    <row r="221" spans="23:23" x14ac:dyDescent="0.25">
      <c r="W221" s="1"/>
    </row>
    <row r="222" spans="23:23" x14ac:dyDescent="0.25">
      <c r="W222" s="1"/>
    </row>
    <row r="223" spans="23:23" x14ac:dyDescent="0.25">
      <c r="W223" s="1"/>
    </row>
    <row r="224" spans="23:23" x14ac:dyDescent="0.25">
      <c r="W224" s="1"/>
    </row>
    <row r="225" spans="23:23" x14ac:dyDescent="0.25">
      <c r="W225" s="1"/>
    </row>
    <row r="226" spans="23:23" x14ac:dyDescent="0.25">
      <c r="W226" s="1"/>
    </row>
    <row r="227" spans="23:23" x14ac:dyDescent="0.25">
      <c r="W227" s="1"/>
    </row>
    <row r="228" spans="23:23" x14ac:dyDescent="0.25">
      <c r="W228" s="1"/>
    </row>
    <row r="229" spans="23:23" x14ac:dyDescent="0.25">
      <c r="W229" s="1"/>
    </row>
    <row r="230" spans="23:23" x14ac:dyDescent="0.25">
      <c r="W230" s="1"/>
    </row>
    <row r="231" spans="23:23" x14ac:dyDescent="0.25">
      <c r="W231" s="1"/>
    </row>
    <row r="232" spans="23:23" x14ac:dyDescent="0.25">
      <c r="W232" s="1"/>
    </row>
    <row r="233" spans="23:23" x14ac:dyDescent="0.25">
      <c r="W233" s="1"/>
    </row>
    <row r="234" spans="23:23" x14ac:dyDescent="0.25">
      <c r="W234" s="1"/>
    </row>
    <row r="235" spans="23:23" x14ac:dyDescent="0.25">
      <c r="W235" s="1"/>
    </row>
    <row r="236" spans="23:23" x14ac:dyDescent="0.25">
      <c r="W236" s="1"/>
    </row>
    <row r="237" spans="23:23" x14ac:dyDescent="0.25">
      <c r="W237" s="1"/>
    </row>
    <row r="238" spans="23:23" x14ac:dyDescent="0.25">
      <c r="W238" s="1"/>
    </row>
    <row r="239" spans="23:23" x14ac:dyDescent="0.25">
      <c r="W239" s="1"/>
    </row>
    <row r="240" spans="23:23" x14ac:dyDescent="0.25">
      <c r="W240" s="1"/>
    </row>
    <row r="241" spans="23:23" x14ac:dyDescent="0.25">
      <c r="W241" s="1"/>
    </row>
    <row r="242" spans="23:23" x14ac:dyDescent="0.25">
      <c r="W242" s="1"/>
    </row>
    <row r="243" spans="23:23" x14ac:dyDescent="0.25">
      <c r="W243" s="1"/>
    </row>
    <row r="244" spans="23:23" x14ac:dyDescent="0.25">
      <c r="W244" s="1"/>
    </row>
    <row r="245" spans="23:23" x14ac:dyDescent="0.25">
      <c r="W245" s="1"/>
    </row>
    <row r="246" spans="23:23" x14ac:dyDescent="0.25">
      <c r="W246" s="1"/>
    </row>
    <row r="247" spans="23:23" x14ac:dyDescent="0.25">
      <c r="W247" s="1"/>
    </row>
    <row r="248" spans="23:23" x14ac:dyDescent="0.25">
      <c r="W248" s="1"/>
    </row>
    <row r="249" spans="23:23" x14ac:dyDescent="0.25">
      <c r="W249" s="1"/>
    </row>
    <row r="250" spans="23:23" x14ac:dyDescent="0.25">
      <c r="W250" s="1"/>
    </row>
    <row r="251" spans="23:23" x14ac:dyDescent="0.25">
      <c r="W251" s="1"/>
    </row>
    <row r="252" spans="23:23" x14ac:dyDescent="0.25">
      <c r="W252" s="1"/>
    </row>
    <row r="253" spans="23:23" x14ac:dyDescent="0.25">
      <c r="W253" s="1"/>
    </row>
    <row r="254" spans="23:23" x14ac:dyDescent="0.25">
      <c r="W254" s="1"/>
    </row>
    <row r="255" spans="23:23" x14ac:dyDescent="0.25">
      <c r="W255" s="1"/>
    </row>
    <row r="256" spans="23:23" x14ac:dyDescent="0.25">
      <c r="W256" s="1"/>
    </row>
    <row r="257" spans="23:23" x14ac:dyDescent="0.25">
      <c r="W257" s="1"/>
    </row>
    <row r="258" spans="23:23" x14ac:dyDescent="0.25">
      <c r="W258" s="1"/>
    </row>
    <row r="259" spans="23:23" x14ac:dyDescent="0.25">
      <c r="W259" s="1"/>
    </row>
    <row r="260" spans="23:23" x14ac:dyDescent="0.25">
      <c r="W260" s="1"/>
    </row>
    <row r="261" spans="23:23" x14ac:dyDescent="0.25">
      <c r="W261" s="1"/>
    </row>
    <row r="262" spans="23:23" x14ac:dyDescent="0.25">
      <c r="W262" s="1"/>
    </row>
    <row r="263" spans="23:23" x14ac:dyDescent="0.25">
      <c r="W263" s="1"/>
    </row>
    <row r="264" spans="23:23" x14ac:dyDescent="0.25">
      <c r="W264" s="1"/>
    </row>
    <row r="265" spans="23:23" x14ac:dyDescent="0.25">
      <c r="W265" s="1"/>
    </row>
    <row r="266" spans="23:23" x14ac:dyDescent="0.25">
      <c r="W266" s="1"/>
    </row>
    <row r="267" spans="23:23" x14ac:dyDescent="0.25">
      <c r="W267" s="1"/>
    </row>
    <row r="268" spans="23:23" x14ac:dyDescent="0.25">
      <c r="W268" s="1"/>
    </row>
    <row r="269" spans="23:23" x14ac:dyDescent="0.25">
      <c r="W269" s="1"/>
    </row>
    <row r="270" spans="23:23" x14ac:dyDescent="0.25">
      <c r="W270" s="1"/>
    </row>
    <row r="271" spans="23:23" x14ac:dyDescent="0.25">
      <c r="W271" s="1"/>
    </row>
    <row r="272" spans="23:23" x14ac:dyDescent="0.25">
      <c r="W272" s="1"/>
    </row>
    <row r="273" spans="23:23" x14ac:dyDescent="0.25">
      <c r="W273" s="1"/>
    </row>
    <row r="274" spans="23:23" x14ac:dyDescent="0.25">
      <c r="W274" s="1"/>
    </row>
    <row r="275" spans="23:23" x14ac:dyDescent="0.25">
      <c r="W275" s="1"/>
    </row>
    <row r="276" spans="23:23" x14ac:dyDescent="0.25">
      <c r="W276" s="1"/>
    </row>
    <row r="277" spans="23:23" x14ac:dyDescent="0.25">
      <c r="W277" s="1"/>
    </row>
    <row r="278" spans="23:23" x14ac:dyDescent="0.25">
      <c r="W278" s="1"/>
    </row>
    <row r="279" spans="23:23" x14ac:dyDescent="0.25">
      <c r="W279" s="1"/>
    </row>
    <row r="280" spans="23:23" x14ac:dyDescent="0.25">
      <c r="W280" s="1"/>
    </row>
    <row r="281" spans="23:23" x14ac:dyDescent="0.25">
      <c r="W281" s="1"/>
    </row>
    <row r="282" spans="23:23" x14ac:dyDescent="0.25">
      <c r="W282" s="1"/>
    </row>
    <row r="283" spans="23:23" x14ac:dyDescent="0.25">
      <c r="W283" s="1"/>
    </row>
    <row r="284" spans="23:23" x14ac:dyDescent="0.25">
      <c r="W284" s="1"/>
    </row>
    <row r="285" spans="23:23" x14ac:dyDescent="0.25">
      <c r="W285" s="1"/>
    </row>
    <row r="286" spans="23:23" x14ac:dyDescent="0.25">
      <c r="W286" s="1"/>
    </row>
    <row r="287" spans="23:23" x14ac:dyDescent="0.25">
      <c r="W287" s="1"/>
    </row>
    <row r="288" spans="23:23" x14ac:dyDescent="0.25">
      <c r="W288" s="1"/>
    </row>
    <row r="289" spans="23:23" x14ac:dyDescent="0.25">
      <c r="W289" s="1"/>
    </row>
    <row r="290" spans="23:23" x14ac:dyDescent="0.25">
      <c r="W290" s="1"/>
    </row>
    <row r="291" spans="23:23" x14ac:dyDescent="0.25">
      <c r="W291" s="1"/>
    </row>
    <row r="292" spans="23:23" x14ac:dyDescent="0.25">
      <c r="W292" s="1"/>
    </row>
    <row r="293" spans="23:23" x14ac:dyDescent="0.25">
      <c r="W293" s="1"/>
    </row>
  </sheetData>
  <conditionalFormatting sqref="B1">
    <cfRule type="duplicateValues" dxfId="25" priority="2"/>
  </conditionalFormatting>
  <conditionalFormatting sqref="B1:B1048576">
    <cfRule type="duplicateValues" dxfId="24"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Type</vt:lpstr>
      <vt:lpstr>Faction</vt:lpstr>
      <vt:lpstr>Bree-land</vt:lpstr>
      <vt:lpstr>Shire</vt:lpstr>
      <vt:lpstr>Ered Luin</vt:lpstr>
      <vt:lpstr>Swanfleet &amp; Cardolan</vt:lpstr>
      <vt:lpstr>Lone-lands</vt:lpstr>
      <vt:lpstr>North Downs</vt:lpstr>
      <vt:lpstr>Trollshaws</vt:lpstr>
      <vt:lpstr>Misty Mountains</vt:lpstr>
      <vt:lpstr>Evendim</vt:lpstr>
      <vt:lpstr>Angmar</vt:lpstr>
      <vt:lpstr>Forochel</vt:lpstr>
      <vt:lpstr>Eregion</vt:lpstr>
      <vt:lpstr>Enedwaith</vt:lpstr>
      <vt:lpstr>Dunland</vt:lpstr>
      <vt:lpstr>&lt;template&gt;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dcterms:created xsi:type="dcterms:W3CDTF">2020-12-13T06:08:19Z</dcterms:created>
  <dcterms:modified xsi:type="dcterms:W3CDTF">2023-11-21T20:22:58Z</dcterms:modified>
</cp:coreProperties>
</file>