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DeedTracker\SourceFiles\"/>
    </mc:Choice>
  </mc:AlternateContent>
  <xr:revisionPtr revIDLastSave="0" documentId="13_ncr:1_{1C224602-4AF3-4C7E-A330-4C486EA8D0AA}" xr6:coauthVersionLast="46" xr6:coauthVersionMax="46" xr10:uidLastSave="{00000000-0000-0000-0000-000000000000}"/>
  <bookViews>
    <workbookView xWindow="1485" yWindow="330" windowWidth="27150" windowHeight="14550" tabRatio="913" activeTab="1" xr2:uid="{00000000-000D-0000-FFFF-FFFF00000000}"/>
  </bookViews>
  <sheets>
    <sheet name="Deed Log Page Tabs" sheetId="2" r:id="rId1"/>
    <sheet name="Chat Regions" sheetId="1" r:id="rId2"/>
    <sheet name="Instances" sheetId="6" r:id="rId3"/>
    <sheet name="Adjacent Reg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S3" i="1"/>
  <c r="R3" i="1" s="1"/>
  <c r="U3" i="1"/>
  <c r="T3" i="1" s="1"/>
  <c r="V3" i="1"/>
  <c r="W3" i="1"/>
  <c r="Y3" i="1"/>
  <c r="X3" i="1" s="1"/>
  <c r="Z3" i="1"/>
  <c r="AA3" i="1"/>
  <c r="AC3" i="1"/>
  <c r="AB3" i="1" s="1"/>
  <c r="AD3" i="1"/>
  <c r="AE3" i="1"/>
  <c r="Q4" i="1"/>
  <c r="S4" i="1"/>
  <c r="U4" i="1"/>
  <c r="T4" i="1" s="1"/>
  <c r="V4" i="1"/>
  <c r="W4" i="1"/>
  <c r="Y4" i="1"/>
  <c r="X4" i="1" s="1"/>
  <c r="Z4" i="1"/>
  <c r="AA4" i="1"/>
  <c r="AC4" i="1"/>
  <c r="AB4" i="1" s="1"/>
  <c r="AD4" i="1"/>
  <c r="AE4" i="1"/>
  <c r="Q5" i="1"/>
  <c r="S5" i="1"/>
  <c r="U5" i="1"/>
  <c r="T5" i="1" s="1"/>
  <c r="V5" i="1"/>
  <c r="W5" i="1"/>
  <c r="Y5" i="1"/>
  <c r="X5" i="1" s="1"/>
  <c r="Z5" i="1"/>
  <c r="AA5" i="1"/>
  <c r="AC5" i="1"/>
  <c r="AB5" i="1" s="1"/>
  <c r="AD5" i="1"/>
  <c r="AE5" i="1"/>
  <c r="Q6" i="1"/>
  <c r="S6" i="1"/>
  <c r="U6" i="1"/>
  <c r="T6" i="1" s="1"/>
  <c r="V6" i="1"/>
  <c r="W6" i="1"/>
  <c r="Y6" i="1"/>
  <c r="Z6" i="1"/>
  <c r="AA6" i="1"/>
  <c r="AC6" i="1"/>
  <c r="AB6" i="1" s="1"/>
  <c r="AD6" i="1"/>
  <c r="AE6" i="1"/>
  <c r="Q7" i="1"/>
  <c r="S7" i="1"/>
  <c r="U7" i="1"/>
  <c r="T7" i="1" s="1"/>
  <c r="V7" i="1"/>
  <c r="W7" i="1"/>
  <c r="Y7" i="1"/>
  <c r="X7" i="1" s="1"/>
  <c r="Z7" i="1"/>
  <c r="AA7" i="1"/>
  <c r="AC7" i="1"/>
  <c r="AB7" i="1" s="1"/>
  <c r="AD7" i="1"/>
  <c r="AE7" i="1"/>
  <c r="Q8" i="1"/>
  <c r="S8" i="1"/>
  <c r="U8" i="1"/>
  <c r="T8" i="1" s="1"/>
  <c r="V8" i="1"/>
  <c r="W8" i="1"/>
  <c r="Y8" i="1"/>
  <c r="Z8" i="1"/>
  <c r="AA8" i="1"/>
  <c r="AC8" i="1"/>
  <c r="AB8" i="1" s="1"/>
  <c r="AD8" i="1"/>
  <c r="AE8" i="1"/>
  <c r="Q9" i="1"/>
  <c r="S9" i="1"/>
  <c r="R9" i="1" s="1"/>
  <c r="U9" i="1"/>
  <c r="T9" i="1" s="1"/>
  <c r="V9" i="1"/>
  <c r="W9" i="1"/>
  <c r="Y9" i="1"/>
  <c r="X9" i="1" s="1"/>
  <c r="Z9" i="1"/>
  <c r="AA9" i="1"/>
  <c r="AC9" i="1"/>
  <c r="AB9" i="1" s="1"/>
  <c r="AD9" i="1"/>
  <c r="AE9" i="1"/>
  <c r="Q10" i="1"/>
  <c r="S10" i="1"/>
  <c r="U10" i="1"/>
  <c r="T10" i="1" s="1"/>
  <c r="V10" i="1"/>
  <c r="W10" i="1"/>
  <c r="Z10" i="1"/>
  <c r="Y10" i="1" s="1"/>
  <c r="X10" i="1" s="1"/>
  <c r="AA10" i="1"/>
  <c r="AC10" i="1"/>
  <c r="AB10" i="1" s="1"/>
  <c r="AD10" i="1"/>
  <c r="AE10" i="1"/>
  <c r="Q11" i="1"/>
  <c r="S11" i="1"/>
  <c r="U11" i="1"/>
  <c r="T11" i="1" s="1"/>
  <c r="V11" i="1"/>
  <c r="W11" i="1"/>
  <c r="Y11" i="1"/>
  <c r="Z11" i="1"/>
  <c r="AA11" i="1"/>
  <c r="AC11" i="1"/>
  <c r="AB11" i="1" s="1"/>
  <c r="AD11" i="1"/>
  <c r="AE11" i="1"/>
  <c r="Q12" i="1"/>
  <c r="S12" i="1"/>
  <c r="R12" i="1" s="1"/>
  <c r="U12" i="1"/>
  <c r="T12" i="1" s="1"/>
  <c r="V12" i="1"/>
  <c r="W12" i="1"/>
  <c r="Z12" i="1"/>
  <c r="Y12" i="1" s="1"/>
  <c r="X12" i="1" s="1"/>
  <c r="AA12" i="1"/>
  <c r="AC12" i="1"/>
  <c r="AB12" i="1" s="1"/>
  <c r="AD12" i="1"/>
  <c r="AE12" i="1"/>
  <c r="Q13" i="1"/>
  <c r="S13" i="1"/>
  <c r="U13" i="1"/>
  <c r="T13" i="1" s="1"/>
  <c r="V13" i="1"/>
  <c r="W13" i="1"/>
  <c r="Z13" i="1"/>
  <c r="Y13" i="1" s="1"/>
  <c r="X13" i="1" s="1"/>
  <c r="AA13" i="1"/>
  <c r="AC13" i="1"/>
  <c r="AB13" i="1" s="1"/>
  <c r="AD13" i="1"/>
  <c r="AE13" i="1"/>
  <c r="Q14" i="1"/>
  <c r="S14" i="1"/>
  <c r="U14" i="1"/>
  <c r="T14" i="1" s="1"/>
  <c r="V14" i="1"/>
  <c r="W14" i="1"/>
  <c r="Z14" i="1"/>
  <c r="Y14" i="1" s="1"/>
  <c r="X14" i="1" s="1"/>
  <c r="AA14" i="1"/>
  <c r="AC14" i="1"/>
  <c r="AB14" i="1" s="1"/>
  <c r="AD14" i="1"/>
  <c r="AE14" i="1"/>
  <c r="Q15" i="1"/>
  <c r="S15" i="1"/>
  <c r="U15" i="1"/>
  <c r="T15" i="1" s="1"/>
  <c r="V15" i="1"/>
  <c r="W15" i="1"/>
  <c r="Z15" i="1"/>
  <c r="Y15" i="1" s="1"/>
  <c r="AA15" i="1"/>
  <c r="AC15" i="1"/>
  <c r="AB15" i="1" s="1"/>
  <c r="AD15" i="1"/>
  <c r="AE15" i="1"/>
  <c r="Q16" i="1"/>
  <c r="S16" i="1"/>
  <c r="U16" i="1"/>
  <c r="T16" i="1" s="1"/>
  <c r="V16" i="1"/>
  <c r="W16" i="1"/>
  <c r="Z16" i="1"/>
  <c r="Y16" i="1" s="1"/>
  <c r="X16" i="1" s="1"/>
  <c r="AA16" i="1"/>
  <c r="AC16" i="1"/>
  <c r="AB16" i="1" s="1"/>
  <c r="AD16" i="1"/>
  <c r="AE16" i="1"/>
  <c r="Q17" i="1"/>
  <c r="S17" i="1"/>
  <c r="U17" i="1"/>
  <c r="T17" i="1" s="1"/>
  <c r="V17" i="1"/>
  <c r="W17" i="1"/>
  <c r="Z17" i="1"/>
  <c r="Y17" i="1" s="1"/>
  <c r="AA17" i="1"/>
  <c r="AC17" i="1"/>
  <c r="AB17" i="1" s="1"/>
  <c r="AD17" i="1"/>
  <c r="AE17" i="1"/>
  <c r="Q18" i="1"/>
  <c r="S18" i="1"/>
  <c r="R18" i="1" s="1"/>
  <c r="U18" i="1"/>
  <c r="T18" i="1" s="1"/>
  <c r="V18" i="1"/>
  <c r="W18" i="1"/>
  <c r="Z18" i="1"/>
  <c r="Y18" i="1" s="1"/>
  <c r="X18" i="1" s="1"/>
  <c r="AA18" i="1"/>
  <c r="AC18" i="1"/>
  <c r="AB18" i="1" s="1"/>
  <c r="AD18" i="1"/>
  <c r="AE18" i="1"/>
  <c r="Q19" i="1"/>
  <c r="S19" i="1"/>
  <c r="U19" i="1"/>
  <c r="T19" i="1" s="1"/>
  <c r="V19" i="1"/>
  <c r="W19" i="1"/>
  <c r="Z19" i="1"/>
  <c r="Y19" i="1" s="1"/>
  <c r="AA19" i="1"/>
  <c r="AC19" i="1"/>
  <c r="AB19" i="1" s="1"/>
  <c r="AD19" i="1"/>
  <c r="AE19" i="1"/>
  <c r="Q20" i="1"/>
  <c r="S20" i="1"/>
  <c r="R20" i="1" s="1"/>
  <c r="U20" i="1"/>
  <c r="T20" i="1" s="1"/>
  <c r="V20" i="1"/>
  <c r="W20" i="1"/>
  <c r="Z20" i="1"/>
  <c r="Y20" i="1" s="1"/>
  <c r="X20" i="1" s="1"/>
  <c r="AA20" i="1"/>
  <c r="AC20" i="1"/>
  <c r="AB20" i="1" s="1"/>
  <c r="AD20" i="1"/>
  <c r="AE20" i="1"/>
  <c r="Q21" i="1"/>
  <c r="S21" i="1"/>
  <c r="U21" i="1"/>
  <c r="T21" i="1" s="1"/>
  <c r="V21" i="1"/>
  <c r="W21" i="1"/>
  <c r="Z21" i="1"/>
  <c r="Y21" i="1" s="1"/>
  <c r="X21" i="1" s="1"/>
  <c r="AA21" i="1"/>
  <c r="AC21" i="1"/>
  <c r="AB21" i="1" s="1"/>
  <c r="AD21" i="1"/>
  <c r="AE21" i="1"/>
  <c r="Q22" i="1"/>
  <c r="S22" i="1"/>
  <c r="U22" i="1"/>
  <c r="T22" i="1" s="1"/>
  <c r="V22" i="1"/>
  <c r="W22" i="1"/>
  <c r="Z22" i="1"/>
  <c r="Y22" i="1" s="1"/>
  <c r="X22" i="1" s="1"/>
  <c r="AA22" i="1"/>
  <c r="AC22" i="1"/>
  <c r="AB22" i="1" s="1"/>
  <c r="AD22" i="1"/>
  <c r="AE22" i="1"/>
  <c r="Q23" i="1"/>
  <c r="S23" i="1"/>
  <c r="U23" i="1"/>
  <c r="T23" i="1" s="1"/>
  <c r="V23" i="1"/>
  <c r="W23" i="1"/>
  <c r="Z23" i="1"/>
  <c r="Y23" i="1" s="1"/>
  <c r="AA23" i="1"/>
  <c r="AC23" i="1"/>
  <c r="AB23" i="1" s="1"/>
  <c r="AD23" i="1"/>
  <c r="AE23" i="1"/>
  <c r="Q24" i="1"/>
  <c r="S24" i="1"/>
  <c r="U24" i="1"/>
  <c r="T24" i="1" s="1"/>
  <c r="V24" i="1"/>
  <c r="W24" i="1"/>
  <c r="Z24" i="1"/>
  <c r="Y24" i="1" s="1"/>
  <c r="X24" i="1" s="1"/>
  <c r="AA24" i="1"/>
  <c r="AC24" i="1"/>
  <c r="AB24" i="1" s="1"/>
  <c r="AD24" i="1"/>
  <c r="AE24" i="1"/>
  <c r="Q25" i="1"/>
  <c r="S25" i="1"/>
  <c r="U25" i="1"/>
  <c r="T25" i="1" s="1"/>
  <c r="V25" i="1"/>
  <c r="W25" i="1"/>
  <c r="Z25" i="1"/>
  <c r="Y25" i="1" s="1"/>
  <c r="AA25" i="1"/>
  <c r="AC25" i="1"/>
  <c r="AB25" i="1" s="1"/>
  <c r="AD25" i="1"/>
  <c r="AE25" i="1"/>
  <c r="Q26" i="1"/>
  <c r="S26" i="1"/>
  <c r="R26" i="1" s="1"/>
  <c r="U26" i="1"/>
  <c r="T26" i="1" s="1"/>
  <c r="V26" i="1"/>
  <c r="W26" i="1"/>
  <c r="Z26" i="1"/>
  <c r="Y26" i="1" s="1"/>
  <c r="X26" i="1" s="1"/>
  <c r="AA26" i="1"/>
  <c r="AC26" i="1"/>
  <c r="AB26" i="1" s="1"/>
  <c r="AD26" i="1"/>
  <c r="AE26" i="1"/>
  <c r="Q27" i="1"/>
  <c r="S27" i="1"/>
  <c r="U27" i="1"/>
  <c r="T27" i="1" s="1"/>
  <c r="V27" i="1"/>
  <c r="W27" i="1"/>
  <c r="Z27" i="1"/>
  <c r="Y27" i="1" s="1"/>
  <c r="AA27" i="1"/>
  <c r="AC27" i="1"/>
  <c r="AB27" i="1" s="1"/>
  <c r="AD27" i="1"/>
  <c r="AE27" i="1"/>
  <c r="Q28" i="1"/>
  <c r="S28" i="1"/>
  <c r="R28" i="1" s="1"/>
  <c r="U28" i="1"/>
  <c r="T28" i="1" s="1"/>
  <c r="V28" i="1"/>
  <c r="W28" i="1"/>
  <c r="Z28" i="1"/>
  <c r="Y28" i="1" s="1"/>
  <c r="X28" i="1" s="1"/>
  <c r="AA28" i="1"/>
  <c r="AC28" i="1"/>
  <c r="AB28" i="1" s="1"/>
  <c r="AD28" i="1"/>
  <c r="AE28" i="1"/>
  <c r="Q29" i="1"/>
  <c r="S29" i="1"/>
  <c r="U29" i="1"/>
  <c r="T29" i="1" s="1"/>
  <c r="V29" i="1"/>
  <c r="W29" i="1"/>
  <c r="Z29" i="1"/>
  <c r="Y29" i="1" s="1"/>
  <c r="X29" i="1" s="1"/>
  <c r="AA29" i="1"/>
  <c r="AC29" i="1"/>
  <c r="AB29" i="1" s="1"/>
  <c r="AD29" i="1"/>
  <c r="AE29" i="1"/>
  <c r="Q30" i="1"/>
  <c r="S30" i="1"/>
  <c r="U30" i="1"/>
  <c r="T30" i="1" s="1"/>
  <c r="V30" i="1"/>
  <c r="W30" i="1"/>
  <c r="Z30" i="1"/>
  <c r="Y30" i="1" s="1"/>
  <c r="X30" i="1" s="1"/>
  <c r="AA30" i="1"/>
  <c r="AC30" i="1"/>
  <c r="AB30" i="1" s="1"/>
  <c r="AD30" i="1"/>
  <c r="AE30" i="1"/>
  <c r="Q31" i="1"/>
  <c r="S31" i="1"/>
  <c r="U31" i="1"/>
  <c r="T31" i="1" s="1"/>
  <c r="V31" i="1"/>
  <c r="W31" i="1"/>
  <c r="Z31" i="1"/>
  <c r="Y31" i="1" s="1"/>
  <c r="AA31" i="1"/>
  <c r="AC31" i="1"/>
  <c r="AB31" i="1" s="1"/>
  <c r="AD31" i="1"/>
  <c r="AE31" i="1"/>
  <c r="Q32" i="1"/>
  <c r="S32" i="1"/>
  <c r="U32" i="1"/>
  <c r="T32" i="1" s="1"/>
  <c r="V32" i="1"/>
  <c r="W32" i="1"/>
  <c r="Z32" i="1"/>
  <c r="Y32" i="1" s="1"/>
  <c r="X32" i="1" s="1"/>
  <c r="AA32" i="1"/>
  <c r="AC32" i="1"/>
  <c r="AB32" i="1" s="1"/>
  <c r="AD32" i="1"/>
  <c r="AE32" i="1"/>
  <c r="Q33" i="1"/>
  <c r="S33" i="1"/>
  <c r="U33" i="1"/>
  <c r="T33" i="1" s="1"/>
  <c r="V33" i="1"/>
  <c r="W33" i="1"/>
  <c r="Z33" i="1"/>
  <c r="Y33" i="1" s="1"/>
  <c r="AA33" i="1"/>
  <c r="AC33" i="1"/>
  <c r="AB33" i="1" s="1"/>
  <c r="AD33" i="1"/>
  <c r="AE33" i="1"/>
  <c r="Q34" i="1"/>
  <c r="S34" i="1"/>
  <c r="R34" i="1" s="1"/>
  <c r="U34" i="1"/>
  <c r="T34" i="1" s="1"/>
  <c r="V34" i="1"/>
  <c r="W34" i="1"/>
  <c r="Z34" i="1"/>
  <c r="Y34" i="1" s="1"/>
  <c r="X34" i="1" s="1"/>
  <c r="AA34" i="1"/>
  <c r="AC34" i="1"/>
  <c r="AB34" i="1" s="1"/>
  <c r="AD34" i="1"/>
  <c r="AE34" i="1"/>
  <c r="Q35" i="1"/>
  <c r="S35" i="1"/>
  <c r="U35" i="1"/>
  <c r="T35" i="1" s="1"/>
  <c r="V35" i="1"/>
  <c r="W35" i="1"/>
  <c r="Z35" i="1"/>
  <c r="Y35" i="1" s="1"/>
  <c r="AA35" i="1"/>
  <c r="AC35" i="1"/>
  <c r="AB35" i="1" s="1"/>
  <c r="AD35" i="1"/>
  <c r="AE35" i="1"/>
  <c r="Q36" i="1"/>
  <c r="S36" i="1"/>
  <c r="R36" i="1" s="1"/>
  <c r="U36" i="1"/>
  <c r="T36" i="1" s="1"/>
  <c r="V36" i="1"/>
  <c r="W36" i="1"/>
  <c r="Z36" i="1"/>
  <c r="Y36" i="1" s="1"/>
  <c r="X36" i="1" s="1"/>
  <c r="AA36" i="1"/>
  <c r="AC36" i="1"/>
  <c r="AB36" i="1" s="1"/>
  <c r="AD36" i="1"/>
  <c r="AE36" i="1"/>
  <c r="Q37" i="1"/>
  <c r="S37" i="1"/>
  <c r="U37" i="1"/>
  <c r="T37" i="1" s="1"/>
  <c r="V37" i="1"/>
  <c r="W37" i="1"/>
  <c r="Z37" i="1"/>
  <c r="Y37" i="1" s="1"/>
  <c r="X37" i="1" s="1"/>
  <c r="AA37" i="1"/>
  <c r="AC37" i="1"/>
  <c r="AB37" i="1" s="1"/>
  <c r="AD37" i="1"/>
  <c r="AE37" i="1"/>
  <c r="Q38" i="1"/>
  <c r="S38" i="1"/>
  <c r="R38" i="1" s="1"/>
  <c r="U38" i="1"/>
  <c r="T38" i="1" s="1"/>
  <c r="V38" i="1"/>
  <c r="W38" i="1"/>
  <c r="Z38" i="1"/>
  <c r="Y38" i="1" s="1"/>
  <c r="X38" i="1" s="1"/>
  <c r="AA38" i="1"/>
  <c r="AC38" i="1"/>
  <c r="AB38" i="1" s="1"/>
  <c r="AD38" i="1"/>
  <c r="AE38" i="1"/>
  <c r="Q39" i="1"/>
  <c r="S39" i="1"/>
  <c r="U39" i="1"/>
  <c r="T39" i="1" s="1"/>
  <c r="V39" i="1"/>
  <c r="W39" i="1"/>
  <c r="Z39" i="1"/>
  <c r="Y39" i="1" s="1"/>
  <c r="AA39" i="1"/>
  <c r="AC39" i="1"/>
  <c r="AB39" i="1" s="1"/>
  <c r="AD39" i="1"/>
  <c r="AE39" i="1"/>
  <c r="Q40" i="1"/>
  <c r="S40" i="1"/>
  <c r="U40" i="1"/>
  <c r="T40" i="1" s="1"/>
  <c r="V40" i="1"/>
  <c r="W40" i="1"/>
  <c r="Z40" i="1"/>
  <c r="Y40" i="1" s="1"/>
  <c r="X40" i="1" s="1"/>
  <c r="AA40" i="1"/>
  <c r="AC40" i="1"/>
  <c r="AB40" i="1" s="1"/>
  <c r="AD40" i="1"/>
  <c r="AE40" i="1"/>
  <c r="Q41" i="1"/>
  <c r="S41" i="1"/>
  <c r="U41" i="1"/>
  <c r="T41" i="1" s="1"/>
  <c r="V41" i="1"/>
  <c r="W41" i="1"/>
  <c r="Z41" i="1"/>
  <c r="Y41" i="1" s="1"/>
  <c r="AA41" i="1"/>
  <c r="AC41" i="1"/>
  <c r="AB41" i="1" s="1"/>
  <c r="AD41" i="1"/>
  <c r="AE41" i="1"/>
  <c r="Q42" i="1"/>
  <c r="S42" i="1"/>
  <c r="R42" i="1" s="1"/>
  <c r="U42" i="1"/>
  <c r="T42" i="1" s="1"/>
  <c r="V42" i="1"/>
  <c r="W42" i="1"/>
  <c r="Z42" i="1"/>
  <c r="Y42" i="1" s="1"/>
  <c r="X42" i="1" s="1"/>
  <c r="AA42" i="1"/>
  <c r="AC42" i="1"/>
  <c r="AB42" i="1" s="1"/>
  <c r="AD42" i="1"/>
  <c r="AE42" i="1"/>
  <c r="Q43" i="1"/>
  <c r="S43" i="1"/>
  <c r="U43" i="1"/>
  <c r="T43" i="1" s="1"/>
  <c r="V43" i="1"/>
  <c r="W43" i="1"/>
  <c r="Z43" i="1"/>
  <c r="Y43" i="1" s="1"/>
  <c r="AA43" i="1"/>
  <c r="AC43" i="1"/>
  <c r="AB43" i="1" s="1"/>
  <c r="AD43" i="1"/>
  <c r="AE43" i="1"/>
  <c r="Q44" i="1"/>
  <c r="S44" i="1"/>
  <c r="R44" i="1" s="1"/>
  <c r="U44" i="1"/>
  <c r="T44" i="1" s="1"/>
  <c r="V44" i="1"/>
  <c r="W44" i="1"/>
  <c r="Z44" i="1"/>
  <c r="Y44" i="1" s="1"/>
  <c r="X44" i="1" s="1"/>
  <c r="AA44" i="1"/>
  <c r="AC44" i="1"/>
  <c r="AB44" i="1" s="1"/>
  <c r="AD44" i="1"/>
  <c r="AE44" i="1"/>
  <c r="Q45" i="1"/>
  <c r="S45" i="1"/>
  <c r="U45" i="1"/>
  <c r="T45" i="1" s="1"/>
  <c r="V45" i="1"/>
  <c r="W45" i="1"/>
  <c r="Z45" i="1"/>
  <c r="Y45" i="1" s="1"/>
  <c r="X45" i="1" s="1"/>
  <c r="AA45" i="1"/>
  <c r="AC45" i="1"/>
  <c r="AB45" i="1" s="1"/>
  <c r="AD45" i="1"/>
  <c r="AE45" i="1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5" i="6"/>
  <c r="K333" i="6"/>
  <c r="J333" i="6"/>
  <c r="K332" i="6"/>
  <c r="J332" i="6"/>
  <c r="K331" i="6"/>
  <c r="J331" i="6"/>
  <c r="K330" i="6"/>
  <c r="J330" i="6"/>
  <c r="K329" i="6"/>
  <c r="J329" i="6"/>
  <c r="K328" i="6"/>
  <c r="J328" i="6"/>
  <c r="K327" i="6"/>
  <c r="J327" i="6"/>
  <c r="K326" i="6"/>
  <c r="J326" i="6"/>
  <c r="K325" i="6"/>
  <c r="J325" i="6"/>
  <c r="K324" i="6"/>
  <c r="J324" i="6"/>
  <c r="K323" i="6"/>
  <c r="J323" i="6"/>
  <c r="K322" i="6"/>
  <c r="J322" i="6"/>
  <c r="K321" i="6"/>
  <c r="J321" i="6"/>
  <c r="K320" i="6"/>
  <c r="J320" i="6"/>
  <c r="K319" i="6"/>
  <c r="J319" i="6"/>
  <c r="K318" i="6"/>
  <c r="J318" i="6"/>
  <c r="K317" i="6"/>
  <c r="J317" i="6"/>
  <c r="K316" i="6"/>
  <c r="J316" i="6"/>
  <c r="K315" i="6"/>
  <c r="J315" i="6"/>
  <c r="K314" i="6"/>
  <c r="J314" i="6"/>
  <c r="K313" i="6"/>
  <c r="J313" i="6"/>
  <c r="K312" i="6"/>
  <c r="J312" i="6"/>
  <c r="K311" i="6"/>
  <c r="J311" i="6"/>
  <c r="K310" i="6"/>
  <c r="J310" i="6"/>
  <c r="K309" i="6"/>
  <c r="J309" i="6"/>
  <c r="K308" i="6"/>
  <c r="J308" i="6"/>
  <c r="K307" i="6"/>
  <c r="J307" i="6"/>
  <c r="K306" i="6"/>
  <c r="J306" i="6"/>
  <c r="K305" i="6"/>
  <c r="J305" i="6"/>
  <c r="K304" i="6"/>
  <c r="J304" i="6"/>
  <c r="K303" i="6"/>
  <c r="J303" i="6"/>
  <c r="K302" i="6"/>
  <c r="J302" i="6"/>
  <c r="K301" i="6"/>
  <c r="J301" i="6"/>
  <c r="K300" i="6"/>
  <c r="J300" i="6"/>
  <c r="K299" i="6"/>
  <c r="J299" i="6"/>
  <c r="K298" i="6"/>
  <c r="J298" i="6"/>
  <c r="K297" i="6"/>
  <c r="J297" i="6"/>
  <c r="K296" i="6"/>
  <c r="J296" i="6"/>
  <c r="K295" i="6"/>
  <c r="J295" i="6"/>
  <c r="K294" i="6"/>
  <c r="J294" i="6"/>
  <c r="K293" i="6"/>
  <c r="J293" i="6"/>
  <c r="K292" i="6"/>
  <c r="J292" i="6"/>
  <c r="K291" i="6"/>
  <c r="J291" i="6"/>
  <c r="K290" i="6"/>
  <c r="J290" i="6"/>
  <c r="K289" i="6"/>
  <c r="J289" i="6"/>
  <c r="K288" i="6"/>
  <c r="J288" i="6"/>
  <c r="K287" i="6"/>
  <c r="J287" i="6"/>
  <c r="K286" i="6"/>
  <c r="J286" i="6"/>
  <c r="K285" i="6"/>
  <c r="J285" i="6"/>
  <c r="K284" i="6"/>
  <c r="J284" i="6"/>
  <c r="K283" i="6"/>
  <c r="J283" i="6"/>
  <c r="K282" i="6"/>
  <c r="J282" i="6"/>
  <c r="K281" i="6"/>
  <c r="J281" i="6"/>
  <c r="K280" i="6"/>
  <c r="J280" i="6"/>
  <c r="K279" i="6"/>
  <c r="J279" i="6"/>
  <c r="K278" i="6"/>
  <c r="J278" i="6"/>
  <c r="K277" i="6"/>
  <c r="J277" i="6"/>
  <c r="K276" i="6"/>
  <c r="J276" i="6"/>
  <c r="K275" i="6"/>
  <c r="J275" i="6"/>
  <c r="K274" i="6"/>
  <c r="J274" i="6"/>
  <c r="K273" i="6"/>
  <c r="J273" i="6"/>
  <c r="K272" i="6"/>
  <c r="J272" i="6"/>
  <c r="K271" i="6"/>
  <c r="J271" i="6"/>
  <c r="K270" i="6"/>
  <c r="J270" i="6"/>
  <c r="K269" i="6"/>
  <c r="J269" i="6"/>
  <c r="K268" i="6"/>
  <c r="J268" i="6"/>
  <c r="K267" i="6"/>
  <c r="J267" i="6"/>
  <c r="K266" i="6"/>
  <c r="J266" i="6"/>
  <c r="K265" i="6"/>
  <c r="J265" i="6"/>
  <c r="K264" i="6"/>
  <c r="J264" i="6"/>
  <c r="K263" i="6"/>
  <c r="J263" i="6"/>
  <c r="K262" i="6"/>
  <c r="J262" i="6"/>
  <c r="K261" i="6"/>
  <c r="J261" i="6"/>
  <c r="K260" i="6"/>
  <c r="J260" i="6"/>
  <c r="K259" i="6"/>
  <c r="J259" i="6"/>
  <c r="K258" i="6"/>
  <c r="J258" i="6"/>
  <c r="K257" i="6"/>
  <c r="J257" i="6"/>
  <c r="K256" i="6"/>
  <c r="J256" i="6"/>
  <c r="K255" i="6"/>
  <c r="J255" i="6"/>
  <c r="K254" i="6"/>
  <c r="J254" i="6"/>
  <c r="K253" i="6"/>
  <c r="J253" i="6"/>
  <c r="K252" i="6"/>
  <c r="J252" i="6"/>
  <c r="K251" i="6"/>
  <c r="J251" i="6"/>
  <c r="K250" i="6"/>
  <c r="J250" i="6"/>
  <c r="K249" i="6"/>
  <c r="J249" i="6"/>
  <c r="K248" i="6"/>
  <c r="J248" i="6"/>
  <c r="K247" i="6"/>
  <c r="J247" i="6"/>
  <c r="K246" i="6"/>
  <c r="J246" i="6"/>
  <c r="K245" i="6"/>
  <c r="J245" i="6"/>
  <c r="K244" i="6"/>
  <c r="J244" i="6"/>
  <c r="K243" i="6"/>
  <c r="J243" i="6"/>
  <c r="K242" i="6"/>
  <c r="J242" i="6"/>
  <c r="K241" i="6"/>
  <c r="J241" i="6"/>
  <c r="K240" i="6"/>
  <c r="J240" i="6"/>
  <c r="K239" i="6"/>
  <c r="J239" i="6"/>
  <c r="K238" i="6"/>
  <c r="J238" i="6"/>
  <c r="K237" i="6"/>
  <c r="J237" i="6"/>
  <c r="K236" i="6"/>
  <c r="J236" i="6"/>
  <c r="K235" i="6"/>
  <c r="J235" i="6"/>
  <c r="K234" i="6"/>
  <c r="J234" i="6"/>
  <c r="K233" i="6"/>
  <c r="J233" i="6"/>
  <c r="K232" i="6"/>
  <c r="J232" i="6"/>
  <c r="K231" i="6"/>
  <c r="J231" i="6"/>
  <c r="K230" i="6"/>
  <c r="J230" i="6"/>
  <c r="K229" i="6"/>
  <c r="J229" i="6"/>
  <c r="K228" i="6"/>
  <c r="J228" i="6"/>
  <c r="K227" i="6"/>
  <c r="J227" i="6"/>
  <c r="K226" i="6"/>
  <c r="J226" i="6"/>
  <c r="K225" i="6"/>
  <c r="J225" i="6"/>
  <c r="K224" i="6"/>
  <c r="J224" i="6"/>
  <c r="K223" i="6"/>
  <c r="J223" i="6"/>
  <c r="K222" i="6"/>
  <c r="J222" i="6"/>
  <c r="K221" i="6"/>
  <c r="J221" i="6"/>
  <c r="K220" i="6"/>
  <c r="J220" i="6"/>
  <c r="K219" i="6"/>
  <c r="J219" i="6"/>
  <c r="K218" i="6"/>
  <c r="J218" i="6"/>
  <c r="K217" i="6"/>
  <c r="J217" i="6"/>
  <c r="K216" i="6"/>
  <c r="J216" i="6"/>
  <c r="K215" i="6"/>
  <c r="J215" i="6"/>
  <c r="K214" i="6"/>
  <c r="J214" i="6"/>
  <c r="K213" i="6"/>
  <c r="J213" i="6"/>
  <c r="K212" i="6"/>
  <c r="J212" i="6"/>
  <c r="K211" i="6"/>
  <c r="J211" i="6"/>
  <c r="K210" i="6"/>
  <c r="J210" i="6"/>
  <c r="K209" i="6"/>
  <c r="J209" i="6"/>
  <c r="K208" i="6"/>
  <c r="J208" i="6"/>
  <c r="K207" i="6"/>
  <c r="J207" i="6"/>
  <c r="K206" i="6"/>
  <c r="J206" i="6"/>
  <c r="K205" i="6"/>
  <c r="J205" i="6"/>
  <c r="K204" i="6"/>
  <c r="J204" i="6"/>
  <c r="K203" i="6"/>
  <c r="J203" i="6"/>
  <c r="K202" i="6"/>
  <c r="J202" i="6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4" i="6"/>
  <c r="J194" i="6"/>
  <c r="K193" i="6"/>
  <c r="J193" i="6"/>
  <c r="K192" i="6"/>
  <c r="J192" i="6"/>
  <c r="K191" i="6"/>
  <c r="J191" i="6"/>
  <c r="K190" i="6"/>
  <c r="J190" i="6"/>
  <c r="K189" i="6"/>
  <c r="J189" i="6"/>
  <c r="K188" i="6"/>
  <c r="J188" i="6"/>
  <c r="K187" i="6"/>
  <c r="J187" i="6"/>
  <c r="K186" i="6"/>
  <c r="J186" i="6"/>
  <c r="K185" i="6"/>
  <c r="J185" i="6"/>
  <c r="K184" i="6"/>
  <c r="J184" i="6"/>
  <c r="K183" i="6"/>
  <c r="J183" i="6"/>
  <c r="K182" i="6"/>
  <c r="J182" i="6"/>
  <c r="AE181" i="6"/>
  <c r="AD181" i="6"/>
  <c r="AC181" i="6"/>
  <c r="AB181" i="6" s="1"/>
  <c r="AA181" i="6"/>
  <c r="Z181" i="6"/>
  <c r="Y181" i="6" s="1"/>
  <c r="W181" i="6"/>
  <c r="V181" i="6"/>
  <c r="U181" i="6"/>
  <c r="S181" i="6"/>
  <c r="Q181" i="6"/>
  <c r="K181" i="6"/>
  <c r="J181" i="6"/>
  <c r="AE180" i="6"/>
  <c r="AD180" i="6"/>
  <c r="AC180" i="6"/>
  <c r="AB180" i="6" s="1"/>
  <c r="AA180" i="6"/>
  <c r="W180" i="6"/>
  <c r="V180" i="6"/>
  <c r="U180" i="6"/>
  <c r="T180" i="6" s="1"/>
  <c r="S180" i="6"/>
  <c r="Q180" i="6"/>
  <c r="K180" i="6"/>
  <c r="J180" i="6"/>
  <c r="Z180" i="6" s="1"/>
  <c r="Y180" i="6" s="1"/>
  <c r="AE179" i="6"/>
  <c r="AD179" i="6"/>
  <c r="AC179" i="6"/>
  <c r="AB179" i="6" s="1"/>
  <c r="W179" i="6"/>
  <c r="V179" i="6"/>
  <c r="U179" i="6"/>
  <c r="T179" i="6" s="1"/>
  <c r="S179" i="6"/>
  <c r="R179" i="6" s="1"/>
  <c r="P179" i="6" s="1"/>
  <c r="Q179" i="6"/>
  <c r="K179" i="6"/>
  <c r="AA179" i="6" s="1"/>
  <c r="J179" i="6"/>
  <c r="Z179" i="6" s="1"/>
  <c r="Y179" i="6" s="1"/>
  <c r="X179" i="6" s="1"/>
  <c r="AE178" i="6"/>
  <c r="AD178" i="6"/>
  <c r="AC178" i="6"/>
  <c r="AB178" i="6" s="1"/>
  <c r="W178" i="6"/>
  <c r="V178" i="6"/>
  <c r="U178" i="6"/>
  <c r="S178" i="6"/>
  <c r="Q178" i="6"/>
  <c r="K178" i="6"/>
  <c r="AA178" i="6" s="1"/>
  <c r="J178" i="6"/>
  <c r="Z178" i="6" s="1"/>
  <c r="Y178" i="6" s="1"/>
  <c r="X178" i="6" s="1"/>
  <c r="AE177" i="6"/>
  <c r="AD177" i="6"/>
  <c r="AC177" i="6"/>
  <c r="AB177" i="6" s="1"/>
  <c r="W177" i="6"/>
  <c r="V177" i="6"/>
  <c r="U177" i="6"/>
  <c r="T177" i="6" s="1"/>
  <c r="S177" i="6"/>
  <c r="Q177" i="6"/>
  <c r="K177" i="6"/>
  <c r="AA177" i="6" s="1"/>
  <c r="J177" i="6"/>
  <c r="Z177" i="6" s="1"/>
  <c r="Y177" i="6" s="1"/>
  <c r="X177" i="6" s="1"/>
  <c r="AE176" i="6"/>
  <c r="AD176" i="6"/>
  <c r="AC176" i="6"/>
  <c r="AB176" i="6" s="1"/>
  <c r="W176" i="6"/>
  <c r="V176" i="6"/>
  <c r="U176" i="6"/>
  <c r="T176" i="6" s="1"/>
  <c r="S176" i="6"/>
  <c r="Q176" i="6"/>
  <c r="K176" i="6"/>
  <c r="AA176" i="6" s="1"/>
  <c r="J176" i="6"/>
  <c r="Z176" i="6" s="1"/>
  <c r="Y176" i="6" s="1"/>
  <c r="X176" i="6" s="1"/>
  <c r="AE175" i="6"/>
  <c r="AD175" i="6"/>
  <c r="AC175" i="6"/>
  <c r="AB175" i="6" s="1"/>
  <c r="Z175" i="6"/>
  <c r="Y175" i="6" s="1"/>
  <c r="W175" i="6"/>
  <c r="V175" i="6"/>
  <c r="U175" i="6"/>
  <c r="S175" i="6"/>
  <c r="Q175" i="6"/>
  <c r="K175" i="6"/>
  <c r="AA175" i="6" s="1"/>
  <c r="J175" i="6"/>
  <c r="AE174" i="6"/>
  <c r="AD174" i="6"/>
  <c r="AC174" i="6"/>
  <c r="AB174" i="6"/>
  <c r="AA174" i="6"/>
  <c r="W174" i="6"/>
  <c r="V174" i="6"/>
  <c r="U174" i="6"/>
  <c r="S174" i="6"/>
  <c r="Q174" i="6"/>
  <c r="K174" i="6"/>
  <c r="J174" i="6"/>
  <c r="Z174" i="6" s="1"/>
  <c r="Y174" i="6" s="1"/>
  <c r="AE173" i="6"/>
  <c r="AD173" i="6"/>
  <c r="AC173" i="6"/>
  <c r="AB173" i="6" s="1"/>
  <c r="Z173" i="6"/>
  <c r="Y173" i="6" s="1"/>
  <c r="W173" i="6"/>
  <c r="V173" i="6"/>
  <c r="U173" i="6"/>
  <c r="S173" i="6"/>
  <c r="Q173" i="6"/>
  <c r="K173" i="6"/>
  <c r="AA173" i="6" s="1"/>
  <c r="J173" i="6"/>
  <c r="AE172" i="6"/>
  <c r="AD172" i="6"/>
  <c r="AC172" i="6"/>
  <c r="AB172" i="6"/>
  <c r="Z172" i="6"/>
  <c r="Y172" i="6" s="1"/>
  <c r="X172" i="6" s="1"/>
  <c r="W172" i="6"/>
  <c r="V172" i="6"/>
  <c r="U172" i="6"/>
  <c r="S172" i="6"/>
  <c r="Q172" i="6"/>
  <c r="K172" i="6"/>
  <c r="AA172" i="6" s="1"/>
  <c r="J172" i="6"/>
  <c r="AE171" i="6"/>
  <c r="AD171" i="6"/>
  <c r="AC171" i="6"/>
  <c r="AB171" i="6" s="1"/>
  <c r="W171" i="6"/>
  <c r="V171" i="6"/>
  <c r="U171" i="6"/>
  <c r="S171" i="6"/>
  <c r="Q171" i="6"/>
  <c r="K171" i="6"/>
  <c r="AA171" i="6" s="1"/>
  <c r="J171" i="6"/>
  <c r="Z171" i="6" s="1"/>
  <c r="Y171" i="6" s="1"/>
  <c r="AE170" i="6"/>
  <c r="AD170" i="6"/>
  <c r="AC170" i="6"/>
  <c r="AB170" i="6" s="1"/>
  <c r="W170" i="6"/>
  <c r="V170" i="6"/>
  <c r="U170" i="6"/>
  <c r="S170" i="6"/>
  <c r="Q170" i="6"/>
  <c r="K170" i="6"/>
  <c r="AA170" i="6" s="1"/>
  <c r="J170" i="6"/>
  <c r="Z170" i="6" s="1"/>
  <c r="Y170" i="6" s="1"/>
  <c r="AE169" i="6"/>
  <c r="AD169" i="6"/>
  <c r="AC169" i="6"/>
  <c r="AB169" i="6" s="1"/>
  <c r="AA169" i="6"/>
  <c r="Z169" i="6"/>
  <c r="Y169" i="6" s="1"/>
  <c r="W169" i="6"/>
  <c r="T169" i="6" s="1"/>
  <c r="V169" i="6"/>
  <c r="U169" i="6"/>
  <c r="S169" i="6"/>
  <c r="Q169" i="6"/>
  <c r="AE168" i="6"/>
  <c r="AD168" i="6"/>
  <c r="AC168" i="6"/>
  <c r="AB168" i="6" s="1"/>
  <c r="W168" i="6"/>
  <c r="V168" i="6"/>
  <c r="U168" i="6"/>
  <c r="S168" i="6"/>
  <c r="Q168" i="6"/>
  <c r="K168" i="6"/>
  <c r="AA168" i="6" s="1"/>
  <c r="J168" i="6"/>
  <c r="Z168" i="6" s="1"/>
  <c r="AE167" i="6"/>
  <c r="AD167" i="6"/>
  <c r="AC167" i="6"/>
  <c r="AB167" i="6" s="1"/>
  <c r="W167" i="6"/>
  <c r="V167" i="6"/>
  <c r="U167" i="6"/>
  <c r="S167" i="6"/>
  <c r="Q167" i="6"/>
  <c r="K167" i="6"/>
  <c r="AA167" i="6" s="1"/>
  <c r="J167" i="6"/>
  <c r="Z167" i="6" s="1"/>
  <c r="Y167" i="6" s="1"/>
  <c r="X167" i="6" s="1"/>
  <c r="AE166" i="6"/>
  <c r="AD166" i="6"/>
  <c r="AC166" i="6"/>
  <c r="AB166" i="6" s="1"/>
  <c r="AA166" i="6"/>
  <c r="Z166" i="6"/>
  <c r="Y166" i="6" s="1"/>
  <c r="X166" i="6" s="1"/>
  <c r="W166" i="6"/>
  <c r="V166" i="6"/>
  <c r="U166" i="6"/>
  <c r="S166" i="6"/>
  <c r="Q166" i="6"/>
  <c r="K166" i="6"/>
  <c r="J166" i="6"/>
  <c r="AE165" i="6"/>
  <c r="AD165" i="6"/>
  <c r="AC165" i="6"/>
  <c r="AB165" i="6" s="1"/>
  <c r="AA165" i="6"/>
  <c r="Z165" i="6"/>
  <c r="Y165" i="6" s="1"/>
  <c r="W165" i="6"/>
  <c r="V165" i="6"/>
  <c r="U165" i="6"/>
  <c r="S165" i="6"/>
  <c r="Q165" i="6"/>
  <c r="K165" i="6"/>
  <c r="J165" i="6"/>
  <c r="AE164" i="6"/>
  <c r="AD164" i="6"/>
  <c r="AC164" i="6"/>
  <c r="AB164" i="6" s="1"/>
  <c r="W164" i="6"/>
  <c r="V164" i="6"/>
  <c r="U164" i="6"/>
  <c r="S164" i="6"/>
  <c r="Q164" i="6"/>
  <c r="K164" i="6"/>
  <c r="AA164" i="6" s="1"/>
  <c r="J164" i="6"/>
  <c r="Z164" i="6" s="1"/>
  <c r="AE163" i="6"/>
  <c r="AD163" i="6"/>
  <c r="AC163" i="6"/>
  <c r="AB163" i="6" s="1"/>
  <c r="W163" i="6"/>
  <c r="V163" i="6"/>
  <c r="U163" i="6"/>
  <c r="S163" i="6"/>
  <c r="Q163" i="6"/>
  <c r="K163" i="6"/>
  <c r="AA163" i="6" s="1"/>
  <c r="J163" i="6"/>
  <c r="Z163" i="6" s="1"/>
  <c r="AE162" i="6"/>
  <c r="AD162" i="6"/>
  <c r="AC162" i="6"/>
  <c r="AB162" i="6" s="1"/>
  <c r="W162" i="6"/>
  <c r="V162" i="6"/>
  <c r="U162" i="6"/>
  <c r="S162" i="6"/>
  <c r="Q162" i="6"/>
  <c r="K162" i="6"/>
  <c r="AA162" i="6" s="1"/>
  <c r="J162" i="6"/>
  <c r="Z162" i="6" s="1"/>
  <c r="AE161" i="6"/>
  <c r="AD161" i="6"/>
  <c r="AC161" i="6"/>
  <c r="AB161" i="6" s="1"/>
  <c r="W161" i="6"/>
  <c r="V161" i="6"/>
  <c r="U161" i="6"/>
  <c r="S161" i="6"/>
  <c r="Q161" i="6"/>
  <c r="K161" i="6"/>
  <c r="AA161" i="6" s="1"/>
  <c r="J161" i="6"/>
  <c r="Z161" i="6" s="1"/>
  <c r="AE160" i="6"/>
  <c r="AD160" i="6"/>
  <c r="AC160" i="6"/>
  <c r="AB160" i="6" s="1"/>
  <c r="W160" i="6"/>
  <c r="V160" i="6"/>
  <c r="U160" i="6"/>
  <c r="S160" i="6"/>
  <c r="Q160" i="6"/>
  <c r="K160" i="6"/>
  <c r="AA160" i="6" s="1"/>
  <c r="J160" i="6"/>
  <c r="Z160" i="6" s="1"/>
  <c r="Y160" i="6" s="1"/>
  <c r="AE159" i="6"/>
  <c r="AD159" i="6"/>
  <c r="AC159" i="6"/>
  <c r="AB159" i="6" s="1"/>
  <c r="Y159" i="6"/>
  <c r="W159" i="6"/>
  <c r="V159" i="6"/>
  <c r="U159" i="6"/>
  <c r="S159" i="6"/>
  <c r="Q159" i="6"/>
  <c r="K159" i="6"/>
  <c r="AA159" i="6" s="1"/>
  <c r="J159" i="6"/>
  <c r="Z159" i="6" s="1"/>
  <c r="AE158" i="6"/>
  <c r="AD158" i="6"/>
  <c r="AC158" i="6"/>
  <c r="AB158" i="6" s="1"/>
  <c r="Z158" i="6"/>
  <c r="W158" i="6"/>
  <c r="V158" i="6"/>
  <c r="U158" i="6"/>
  <c r="S158" i="6"/>
  <c r="Q158" i="6"/>
  <c r="K158" i="6"/>
  <c r="AA158" i="6" s="1"/>
  <c r="J158" i="6"/>
  <c r="AE157" i="6"/>
  <c r="AD157" i="6"/>
  <c r="AC157" i="6"/>
  <c r="AB157" i="6" s="1"/>
  <c r="AA157" i="6"/>
  <c r="W157" i="6"/>
  <c r="V157" i="6"/>
  <c r="U157" i="6"/>
  <c r="S157" i="6"/>
  <c r="Q157" i="6"/>
  <c r="K157" i="6"/>
  <c r="J157" i="6"/>
  <c r="Z157" i="6" s="1"/>
  <c r="Y157" i="6" s="1"/>
  <c r="AE156" i="6"/>
  <c r="AD156" i="6"/>
  <c r="AC156" i="6"/>
  <c r="AB156" i="6" s="1"/>
  <c r="W156" i="6"/>
  <c r="V156" i="6"/>
  <c r="U156" i="6"/>
  <c r="S156" i="6"/>
  <c r="Q156" i="6"/>
  <c r="K156" i="6"/>
  <c r="AA156" i="6" s="1"/>
  <c r="J156" i="6"/>
  <c r="Z156" i="6" s="1"/>
  <c r="Y156" i="6" s="1"/>
  <c r="X156" i="6" s="1"/>
  <c r="AE155" i="6"/>
  <c r="AD155" i="6"/>
  <c r="AC155" i="6"/>
  <c r="AB155" i="6" s="1"/>
  <c r="W155" i="6"/>
  <c r="V155" i="6"/>
  <c r="U155" i="6"/>
  <c r="S155" i="6"/>
  <c r="Q155" i="6"/>
  <c r="K155" i="6"/>
  <c r="AA155" i="6" s="1"/>
  <c r="J155" i="6"/>
  <c r="Z155" i="6" s="1"/>
  <c r="AE154" i="6"/>
  <c r="AD154" i="6"/>
  <c r="AC154" i="6"/>
  <c r="AB154" i="6" s="1"/>
  <c r="W154" i="6"/>
  <c r="V154" i="6"/>
  <c r="U154" i="6"/>
  <c r="S154" i="6"/>
  <c r="Q154" i="6"/>
  <c r="K154" i="6"/>
  <c r="AA154" i="6" s="1"/>
  <c r="J154" i="6"/>
  <c r="Z154" i="6" s="1"/>
  <c r="AE153" i="6"/>
  <c r="AD153" i="6"/>
  <c r="AC153" i="6"/>
  <c r="AB153" i="6" s="1"/>
  <c r="W153" i="6"/>
  <c r="V153" i="6"/>
  <c r="U153" i="6"/>
  <c r="S153" i="6"/>
  <c r="Q153" i="6"/>
  <c r="K153" i="6"/>
  <c r="AA153" i="6" s="1"/>
  <c r="J153" i="6"/>
  <c r="Z153" i="6" s="1"/>
  <c r="AE152" i="6"/>
  <c r="AD152" i="6"/>
  <c r="AC152" i="6"/>
  <c r="AB152" i="6" s="1"/>
  <c r="W152" i="6"/>
  <c r="V152" i="6"/>
  <c r="U152" i="6"/>
  <c r="S152" i="6"/>
  <c r="Q152" i="6"/>
  <c r="K152" i="6"/>
  <c r="AA152" i="6" s="1"/>
  <c r="J152" i="6"/>
  <c r="Z152" i="6" s="1"/>
  <c r="Y152" i="6" s="1"/>
  <c r="X152" i="6" s="1"/>
  <c r="AE151" i="6"/>
  <c r="AD151" i="6"/>
  <c r="AC151" i="6"/>
  <c r="AB151" i="6" s="1"/>
  <c r="W151" i="6"/>
  <c r="V151" i="6"/>
  <c r="U151" i="6"/>
  <c r="S151" i="6"/>
  <c r="Q151" i="6"/>
  <c r="K151" i="6"/>
  <c r="AA151" i="6" s="1"/>
  <c r="J151" i="6"/>
  <c r="Z151" i="6" s="1"/>
  <c r="Y151" i="6" s="1"/>
  <c r="X151" i="6" s="1"/>
  <c r="AE150" i="6"/>
  <c r="AD150" i="6"/>
  <c r="AC150" i="6"/>
  <c r="AB150" i="6" s="1"/>
  <c r="Z150" i="6"/>
  <c r="W150" i="6"/>
  <c r="V150" i="6"/>
  <c r="U150" i="6"/>
  <c r="S150" i="6"/>
  <c r="Q150" i="6"/>
  <c r="K150" i="6"/>
  <c r="AA150" i="6" s="1"/>
  <c r="J150" i="6"/>
  <c r="AE149" i="6"/>
  <c r="AD149" i="6"/>
  <c r="AC149" i="6"/>
  <c r="AB149" i="6"/>
  <c r="AA149" i="6"/>
  <c r="Z149" i="6"/>
  <c r="W149" i="6"/>
  <c r="V149" i="6"/>
  <c r="U149" i="6"/>
  <c r="S149" i="6"/>
  <c r="Q149" i="6"/>
  <c r="K149" i="6"/>
  <c r="J149" i="6"/>
  <c r="AE148" i="6"/>
  <c r="AD148" i="6"/>
  <c r="AC148" i="6"/>
  <c r="AB148" i="6"/>
  <c r="W148" i="6"/>
  <c r="V148" i="6"/>
  <c r="U148" i="6"/>
  <c r="S148" i="6"/>
  <c r="Q148" i="6"/>
  <c r="K148" i="6"/>
  <c r="AA148" i="6" s="1"/>
  <c r="J148" i="6"/>
  <c r="Z148" i="6" s="1"/>
  <c r="AE147" i="6"/>
  <c r="AD147" i="6"/>
  <c r="AC147" i="6"/>
  <c r="AB147" i="6" s="1"/>
  <c r="W147" i="6"/>
  <c r="V147" i="6"/>
  <c r="U147" i="6"/>
  <c r="S147" i="6"/>
  <c r="Q147" i="6"/>
  <c r="K147" i="6"/>
  <c r="AA147" i="6" s="1"/>
  <c r="J147" i="6"/>
  <c r="Z147" i="6" s="1"/>
  <c r="Y147" i="6" s="1"/>
  <c r="AE146" i="6"/>
  <c r="AD146" i="6"/>
  <c r="AC146" i="6"/>
  <c r="AB146" i="6" s="1"/>
  <c r="W146" i="6"/>
  <c r="V146" i="6"/>
  <c r="U146" i="6"/>
  <c r="S146" i="6"/>
  <c r="Q146" i="6"/>
  <c r="K146" i="6"/>
  <c r="AA146" i="6" s="1"/>
  <c r="J146" i="6"/>
  <c r="Z146" i="6" s="1"/>
  <c r="Y146" i="6" s="1"/>
  <c r="AE145" i="6"/>
  <c r="AD145" i="6"/>
  <c r="AC145" i="6"/>
  <c r="AB145" i="6" s="1"/>
  <c r="W145" i="6"/>
  <c r="V145" i="6"/>
  <c r="U145" i="6"/>
  <c r="S145" i="6"/>
  <c r="Q145" i="6"/>
  <c r="K145" i="6"/>
  <c r="AA145" i="6" s="1"/>
  <c r="J145" i="6"/>
  <c r="Z145" i="6" s="1"/>
  <c r="Y145" i="6" s="1"/>
  <c r="AE144" i="6"/>
  <c r="AD144" i="6"/>
  <c r="AC144" i="6"/>
  <c r="AB144" i="6" s="1"/>
  <c r="W144" i="6"/>
  <c r="V144" i="6"/>
  <c r="U144" i="6"/>
  <c r="S144" i="6"/>
  <c r="Q144" i="6"/>
  <c r="K144" i="6"/>
  <c r="AA144" i="6" s="1"/>
  <c r="J144" i="6"/>
  <c r="Z144" i="6" s="1"/>
  <c r="AE143" i="6"/>
  <c r="AD143" i="6"/>
  <c r="AC143" i="6"/>
  <c r="AB143" i="6" s="1"/>
  <c r="W143" i="6"/>
  <c r="V143" i="6"/>
  <c r="U143" i="6"/>
  <c r="S143" i="6"/>
  <c r="Q143" i="6"/>
  <c r="K143" i="6"/>
  <c r="AA143" i="6" s="1"/>
  <c r="J143" i="6"/>
  <c r="Z143" i="6" s="1"/>
  <c r="Y143" i="6" s="1"/>
  <c r="AE142" i="6"/>
  <c r="AD142" i="6"/>
  <c r="AC142" i="6"/>
  <c r="AB142" i="6" s="1"/>
  <c r="AA142" i="6"/>
  <c r="Z142" i="6"/>
  <c r="Y142" i="6" s="1"/>
  <c r="X142" i="6" s="1"/>
  <c r="W142" i="6"/>
  <c r="V142" i="6"/>
  <c r="U142" i="6"/>
  <c r="S142" i="6"/>
  <c r="Q142" i="6"/>
  <c r="K142" i="6"/>
  <c r="J142" i="6"/>
  <c r="AE141" i="6"/>
  <c r="AD141" i="6"/>
  <c r="AC141" i="6"/>
  <c r="AB141" i="6" s="1"/>
  <c r="AA141" i="6"/>
  <c r="W141" i="6"/>
  <c r="V141" i="6"/>
  <c r="U141" i="6"/>
  <c r="S141" i="6"/>
  <c r="Q141" i="6"/>
  <c r="K141" i="6"/>
  <c r="J141" i="6"/>
  <c r="Z141" i="6" s="1"/>
  <c r="Y141" i="6" s="1"/>
  <c r="X141" i="6" s="1"/>
  <c r="AE140" i="6"/>
  <c r="AD140" i="6"/>
  <c r="AC140" i="6"/>
  <c r="AB140" i="6" s="1"/>
  <c r="W140" i="6"/>
  <c r="V140" i="6"/>
  <c r="U140" i="6"/>
  <c r="S140" i="6"/>
  <c r="Q140" i="6"/>
  <c r="K140" i="6"/>
  <c r="AA140" i="6" s="1"/>
  <c r="J140" i="6"/>
  <c r="Z140" i="6" s="1"/>
  <c r="Y140" i="6" s="1"/>
  <c r="AE139" i="6"/>
  <c r="AD139" i="6"/>
  <c r="AC139" i="6"/>
  <c r="AB139" i="6" s="1"/>
  <c r="AA139" i="6"/>
  <c r="Z139" i="6"/>
  <c r="Y139" i="6" s="1"/>
  <c r="W139" i="6"/>
  <c r="V139" i="6"/>
  <c r="U139" i="6"/>
  <c r="S139" i="6"/>
  <c r="Q139" i="6"/>
  <c r="K139" i="6"/>
  <c r="J139" i="6"/>
  <c r="AE138" i="6"/>
  <c r="AD138" i="6"/>
  <c r="AC138" i="6"/>
  <c r="AB138" i="6" s="1"/>
  <c r="W138" i="6"/>
  <c r="V138" i="6"/>
  <c r="U138" i="6"/>
  <c r="S138" i="6"/>
  <c r="Q138" i="6"/>
  <c r="K138" i="6"/>
  <c r="AA138" i="6" s="1"/>
  <c r="J138" i="6"/>
  <c r="Z138" i="6" s="1"/>
  <c r="AE137" i="6"/>
  <c r="AD137" i="6"/>
  <c r="AC137" i="6"/>
  <c r="AB137" i="6" s="1"/>
  <c r="W137" i="6"/>
  <c r="V137" i="6"/>
  <c r="U137" i="6"/>
  <c r="R137" i="6" s="1"/>
  <c r="P137" i="6" s="1"/>
  <c r="S137" i="6"/>
  <c r="Q137" i="6"/>
  <c r="K137" i="6"/>
  <c r="AA137" i="6" s="1"/>
  <c r="J137" i="6"/>
  <c r="Z137" i="6" s="1"/>
  <c r="Y137" i="6" s="1"/>
  <c r="X137" i="6" s="1"/>
  <c r="AE136" i="6"/>
  <c r="AD136" i="6"/>
  <c r="AC136" i="6"/>
  <c r="AB136" i="6" s="1"/>
  <c r="W136" i="6"/>
  <c r="V136" i="6"/>
  <c r="U136" i="6"/>
  <c r="S136" i="6"/>
  <c r="Q136" i="6"/>
  <c r="K136" i="6"/>
  <c r="AA136" i="6" s="1"/>
  <c r="J136" i="6"/>
  <c r="Z136" i="6" s="1"/>
  <c r="Y136" i="6" s="1"/>
  <c r="X136" i="6" s="1"/>
  <c r="AE135" i="6"/>
  <c r="AD135" i="6"/>
  <c r="AC135" i="6"/>
  <c r="AB135" i="6" s="1"/>
  <c r="W135" i="6"/>
  <c r="V135" i="6"/>
  <c r="U135" i="6"/>
  <c r="S135" i="6"/>
  <c r="Q135" i="6"/>
  <c r="K135" i="6"/>
  <c r="AA135" i="6" s="1"/>
  <c r="J135" i="6"/>
  <c r="Z135" i="6" s="1"/>
  <c r="Y135" i="6" s="1"/>
  <c r="X135" i="6" s="1"/>
  <c r="AE134" i="6"/>
  <c r="AD134" i="6"/>
  <c r="AC134" i="6"/>
  <c r="AB134" i="6" s="1"/>
  <c r="W134" i="6"/>
  <c r="V134" i="6"/>
  <c r="U134" i="6"/>
  <c r="S134" i="6"/>
  <c r="Q134" i="6"/>
  <c r="K134" i="6"/>
  <c r="AA134" i="6" s="1"/>
  <c r="J134" i="6"/>
  <c r="Z134" i="6" s="1"/>
  <c r="AE133" i="6"/>
  <c r="AD133" i="6"/>
  <c r="AC133" i="6"/>
  <c r="AB133" i="6" s="1"/>
  <c r="W133" i="6"/>
  <c r="V133" i="6"/>
  <c r="U133" i="6"/>
  <c r="S133" i="6"/>
  <c r="Q133" i="6"/>
  <c r="K133" i="6"/>
  <c r="AA133" i="6" s="1"/>
  <c r="J133" i="6"/>
  <c r="Z133" i="6" s="1"/>
  <c r="Y133" i="6" s="1"/>
  <c r="AE132" i="6"/>
  <c r="AD132" i="6"/>
  <c r="AC132" i="6"/>
  <c r="AB132" i="6" s="1"/>
  <c r="W132" i="6"/>
  <c r="V132" i="6"/>
  <c r="U132" i="6"/>
  <c r="S132" i="6"/>
  <c r="Q132" i="6"/>
  <c r="K132" i="6"/>
  <c r="AA132" i="6" s="1"/>
  <c r="J132" i="6"/>
  <c r="Z132" i="6" s="1"/>
  <c r="AE131" i="6"/>
  <c r="AD131" i="6"/>
  <c r="AC131" i="6"/>
  <c r="AB131" i="6" s="1"/>
  <c r="Z131" i="6"/>
  <c r="Y131" i="6" s="1"/>
  <c r="X131" i="6" s="1"/>
  <c r="W131" i="6"/>
  <c r="V131" i="6"/>
  <c r="U131" i="6"/>
  <c r="S131" i="6"/>
  <c r="Q131" i="6"/>
  <c r="K131" i="6"/>
  <c r="AA131" i="6" s="1"/>
  <c r="J131" i="6"/>
  <c r="AE130" i="6"/>
  <c r="AD130" i="6"/>
  <c r="AC130" i="6"/>
  <c r="AB130" i="6" s="1"/>
  <c r="W130" i="6"/>
  <c r="V130" i="6"/>
  <c r="U130" i="6"/>
  <c r="S130" i="6"/>
  <c r="Q130" i="6"/>
  <c r="K130" i="6"/>
  <c r="AA130" i="6" s="1"/>
  <c r="J130" i="6"/>
  <c r="Z130" i="6" s="1"/>
  <c r="AE129" i="6"/>
  <c r="AD129" i="6"/>
  <c r="AC129" i="6"/>
  <c r="AB129" i="6" s="1"/>
  <c r="W129" i="6"/>
  <c r="V129" i="6"/>
  <c r="U129" i="6"/>
  <c r="S129" i="6"/>
  <c r="Q129" i="6"/>
  <c r="K129" i="6"/>
  <c r="AA129" i="6" s="1"/>
  <c r="J129" i="6"/>
  <c r="Z129" i="6" s="1"/>
  <c r="Y129" i="6" s="1"/>
  <c r="AE128" i="6"/>
  <c r="AD128" i="6"/>
  <c r="AC128" i="6"/>
  <c r="AB128" i="6" s="1"/>
  <c r="W128" i="6"/>
  <c r="V128" i="6"/>
  <c r="U128" i="6"/>
  <c r="S128" i="6"/>
  <c r="Q128" i="6"/>
  <c r="K128" i="6"/>
  <c r="AA128" i="6" s="1"/>
  <c r="J128" i="6"/>
  <c r="Z128" i="6" s="1"/>
  <c r="Y128" i="6" s="1"/>
  <c r="AE127" i="6"/>
  <c r="AD127" i="6"/>
  <c r="AC127" i="6"/>
  <c r="AB127" i="6" s="1"/>
  <c r="W127" i="6"/>
  <c r="V127" i="6"/>
  <c r="U127" i="6"/>
  <c r="S127" i="6"/>
  <c r="Q127" i="6"/>
  <c r="K127" i="6"/>
  <c r="AA127" i="6" s="1"/>
  <c r="J127" i="6"/>
  <c r="Z127" i="6" s="1"/>
  <c r="Y127" i="6" s="1"/>
  <c r="AE126" i="6"/>
  <c r="AD126" i="6"/>
  <c r="AC126" i="6"/>
  <c r="AB126" i="6" s="1"/>
  <c r="AA126" i="6"/>
  <c r="Z126" i="6"/>
  <c r="W126" i="6"/>
  <c r="V126" i="6"/>
  <c r="U126" i="6"/>
  <c r="S126" i="6"/>
  <c r="Q126" i="6"/>
  <c r="K126" i="6"/>
  <c r="J126" i="6"/>
  <c r="AE125" i="6"/>
  <c r="AD125" i="6"/>
  <c r="AC125" i="6"/>
  <c r="AB125" i="6" s="1"/>
  <c r="AA125" i="6"/>
  <c r="W125" i="6"/>
  <c r="V125" i="6"/>
  <c r="U125" i="6"/>
  <c r="S125" i="6"/>
  <c r="Q125" i="6"/>
  <c r="K125" i="6"/>
  <c r="J125" i="6"/>
  <c r="Z125" i="6" s="1"/>
  <c r="Y125" i="6" s="1"/>
  <c r="AE124" i="6"/>
  <c r="AD124" i="6"/>
  <c r="AC124" i="6"/>
  <c r="AB124" i="6"/>
  <c r="AA124" i="6"/>
  <c r="Z124" i="6"/>
  <c r="Y124" i="6" s="1"/>
  <c r="W124" i="6"/>
  <c r="V124" i="6"/>
  <c r="U124" i="6"/>
  <c r="S124" i="6"/>
  <c r="Q124" i="6"/>
  <c r="K124" i="6"/>
  <c r="J124" i="6"/>
  <c r="AE123" i="6"/>
  <c r="AD123" i="6"/>
  <c r="AC123" i="6"/>
  <c r="AB123" i="6" s="1"/>
  <c r="Z123" i="6"/>
  <c r="W123" i="6"/>
  <c r="V123" i="6"/>
  <c r="U123" i="6"/>
  <c r="S123" i="6"/>
  <c r="Q123" i="6"/>
  <c r="K123" i="6"/>
  <c r="AA123" i="6" s="1"/>
  <c r="Y123" i="6" s="1"/>
  <c r="X123" i="6" s="1"/>
  <c r="J123" i="6"/>
  <c r="AE122" i="6"/>
  <c r="AD122" i="6"/>
  <c r="AC122" i="6"/>
  <c r="AB122" i="6" s="1"/>
  <c r="Z122" i="6"/>
  <c r="W122" i="6"/>
  <c r="V122" i="6"/>
  <c r="U122" i="6"/>
  <c r="S122" i="6"/>
  <c r="Q122" i="6"/>
  <c r="K122" i="6"/>
  <c r="AA122" i="6" s="1"/>
  <c r="Y122" i="6" s="1"/>
  <c r="J122" i="6"/>
  <c r="AE121" i="6"/>
  <c r="AD121" i="6"/>
  <c r="AC121" i="6"/>
  <c r="AB121" i="6"/>
  <c r="AA121" i="6"/>
  <c r="W121" i="6"/>
  <c r="V121" i="6"/>
  <c r="U121" i="6"/>
  <c r="S121" i="6"/>
  <c r="Q121" i="6"/>
  <c r="K121" i="6"/>
  <c r="J121" i="6"/>
  <c r="Z121" i="6" s="1"/>
  <c r="AE120" i="6"/>
  <c r="AD120" i="6"/>
  <c r="AC120" i="6"/>
  <c r="AB120" i="6" s="1"/>
  <c r="W120" i="6"/>
  <c r="V120" i="6"/>
  <c r="U120" i="6"/>
  <c r="S120" i="6"/>
  <c r="Q120" i="6"/>
  <c r="K120" i="6"/>
  <c r="AA120" i="6" s="1"/>
  <c r="J120" i="6"/>
  <c r="Z120" i="6" s="1"/>
  <c r="Y120" i="6" s="1"/>
  <c r="X120" i="6" s="1"/>
  <c r="AE119" i="6"/>
  <c r="AD119" i="6"/>
  <c r="AC119" i="6"/>
  <c r="AB119" i="6" s="1"/>
  <c r="W119" i="6"/>
  <c r="V119" i="6"/>
  <c r="U119" i="6"/>
  <c r="S119" i="6"/>
  <c r="Q119" i="6"/>
  <c r="K119" i="6"/>
  <c r="AA119" i="6" s="1"/>
  <c r="J119" i="6"/>
  <c r="Z119" i="6" s="1"/>
  <c r="AE118" i="6"/>
  <c r="AD118" i="6"/>
  <c r="AC118" i="6"/>
  <c r="AB118" i="6" s="1"/>
  <c r="W118" i="6"/>
  <c r="V118" i="6"/>
  <c r="U118" i="6"/>
  <c r="S118" i="6"/>
  <c r="Q118" i="6"/>
  <c r="K118" i="6"/>
  <c r="AA118" i="6" s="1"/>
  <c r="J118" i="6"/>
  <c r="Z118" i="6" s="1"/>
  <c r="Y118" i="6" s="1"/>
  <c r="X118" i="6" s="1"/>
  <c r="AE117" i="6"/>
  <c r="AD117" i="6"/>
  <c r="AC117" i="6"/>
  <c r="AB117" i="6"/>
  <c r="AA117" i="6"/>
  <c r="Y117" i="6" s="1"/>
  <c r="X117" i="6" s="1"/>
  <c r="Z117" i="6"/>
  <c r="W117" i="6"/>
  <c r="V117" i="6"/>
  <c r="U117" i="6"/>
  <c r="S117" i="6"/>
  <c r="Q117" i="6"/>
  <c r="K117" i="6"/>
  <c r="J117" i="6"/>
  <c r="AE116" i="6"/>
  <c r="AD116" i="6"/>
  <c r="AC116" i="6"/>
  <c r="AB116" i="6" s="1"/>
  <c r="W116" i="6"/>
  <c r="V116" i="6"/>
  <c r="U116" i="6"/>
  <c r="S116" i="6"/>
  <c r="Q116" i="6"/>
  <c r="K116" i="6"/>
  <c r="AA116" i="6" s="1"/>
  <c r="J116" i="6"/>
  <c r="Z116" i="6" s="1"/>
  <c r="AE115" i="6"/>
  <c r="AD115" i="6"/>
  <c r="AC115" i="6"/>
  <c r="AB115" i="6" s="1"/>
  <c r="W115" i="6"/>
  <c r="V115" i="6"/>
  <c r="U115" i="6"/>
  <c r="S115" i="6"/>
  <c r="Q115" i="6"/>
  <c r="K115" i="6"/>
  <c r="AA115" i="6" s="1"/>
  <c r="J115" i="6"/>
  <c r="Z115" i="6" s="1"/>
  <c r="Y115" i="6" s="1"/>
  <c r="AE114" i="6"/>
  <c r="AD114" i="6"/>
  <c r="AC114" i="6"/>
  <c r="AB114" i="6" s="1"/>
  <c r="W114" i="6"/>
  <c r="V114" i="6"/>
  <c r="U114" i="6"/>
  <c r="S114" i="6"/>
  <c r="Q114" i="6"/>
  <c r="K114" i="6"/>
  <c r="AA114" i="6" s="1"/>
  <c r="J114" i="6"/>
  <c r="Z114" i="6" s="1"/>
  <c r="AE113" i="6"/>
  <c r="AD113" i="6"/>
  <c r="AC113" i="6"/>
  <c r="AB113" i="6" s="1"/>
  <c r="W113" i="6"/>
  <c r="V113" i="6"/>
  <c r="U113" i="6"/>
  <c r="S113" i="6"/>
  <c r="Q113" i="6"/>
  <c r="K113" i="6"/>
  <c r="AA113" i="6" s="1"/>
  <c r="J113" i="6"/>
  <c r="Z113" i="6" s="1"/>
  <c r="Y113" i="6" s="1"/>
  <c r="AE112" i="6"/>
  <c r="AD112" i="6"/>
  <c r="AC112" i="6"/>
  <c r="AB112" i="6" s="1"/>
  <c r="W112" i="6"/>
  <c r="V112" i="6"/>
  <c r="U112" i="6"/>
  <c r="S112" i="6"/>
  <c r="Q112" i="6"/>
  <c r="K112" i="6"/>
  <c r="AA112" i="6" s="1"/>
  <c r="J112" i="6"/>
  <c r="Z112" i="6" s="1"/>
  <c r="AE111" i="6"/>
  <c r="AD111" i="6"/>
  <c r="AC111" i="6"/>
  <c r="AB111" i="6" s="1"/>
  <c r="W111" i="6"/>
  <c r="V111" i="6"/>
  <c r="U111" i="6"/>
  <c r="S111" i="6"/>
  <c r="Q111" i="6"/>
  <c r="K111" i="6"/>
  <c r="AA111" i="6" s="1"/>
  <c r="J111" i="6"/>
  <c r="Z111" i="6" s="1"/>
  <c r="AE110" i="6"/>
  <c r="AD110" i="6"/>
  <c r="AC110" i="6"/>
  <c r="AB110" i="6" s="1"/>
  <c r="Z110" i="6"/>
  <c r="W110" i="6"/>
  <c r="V110" i="6"/>
  <c r="U110" i="6"/>
  <c r="S110" i="6"/>
  <c r="Q110" i="6"/>
  <c r="K110" i="6"/>
  <c r="AA110" i="6" s="1"/>
  <c r="J110" i="6"/>
  <c r="AE109" i="6"/>
  <c r="AD109" i="6"/>
  <c r="AC109" i="6"/>
  <c r="AB109" i="6" s="1"/>
  <c r="W109" i="6"/>
  <c r="V109" i="6"/>
  <c r="U109" i="6"/>
  <c r="S109" i="6"/>
  <c r="Q109" i="6"/>
  <c r="K109" i="6"/>
  <c r="AA109" i="6" s="1"/>
  <c r="J109" i="6"/>
  <c r="Z109" i="6" s="1"/>
  <c r="AE108" i="6"/>
  <c r="AD108" i="6"/>
  <c r="AC108" i="6"/>
  <c r="AB108" i="6" s="1"/>
  <c r="W108" i="6"/>
  <c r="V108" i="6"/>
  <c r="U108" i="6"/>
  <c r="S108" i="6"/>
  <c r="Q108" i="6"/>
  <c r="K108" i="6"/>
  <c r="AA108" i="6" s="1"/>
  <c r="J108" i="6"/>
  <c r="Z108" i="6" s="1"/>
  <c r="Y108" i="6" s="1"/>
  <c r="AE107" i="6"/>
  <c r="AD107" i="6"/>
  <c r="AC107" i="6"/>
  <c r="AB107" i="6" s="1"/>
  <c r="Z107" i="6"/>
  <c r="Y107" i="6" s="1"/>
  <c r="X107" i="6" s="1"/>
  <c r="W107" i="6"/>
  <c r="V107" i="6"/>
  <c r="U107" i="6"/>
  <c r="S107" i="6"/>
  <c r="Q107" i="6"/>
  <c r="K107" i="6"/>
  <c r="AA107" i="6" s="1"/>
  <c r="J107" i="6"/>
  <c r="AE106" i="6"/>
  <c r="AD106" i="6"/>
  <c r="AC106" i="6"/>
  <c r="AB106" i="6" s="1"/>
  <c r="W106" i="6"/>
  <c r="V106" i="6"/>
  <c r="U106" i="6"/>
  <c r="S106" i="6"/>
  <c r="Q106" i="6"/>
  <c r="K106" i="6"/>
  <c r="AA106" i="6" s="1"/>
  <c r="J106" i="6"/>
  <c r="Z106" i="6" s="1"/>
  <c r="Y106" i="6" s="1"/>
  <c r="X106" i="6" s="1"/>
  <c r="AE105" i="6"/>
  <c r="AD105" i="6"/>
  <c r="AC105" i="6"/>
  <c r="AB105" i="6" s="1"/>
  <c r="W105" i="6"/>
  <c r="V105" i="6"/>
  <c r="U105" i="6"/>
  <c r="S105" i="6"/>
  <c r="Q105" i="6"/>
  <c r="K105" i="6"/>
  <c r="AA105" i="6" s="1"/>
  <c r="J105" i="6"/>
  <c r="Z105" i="6" s="1"/>
  <c r="AE104" i="6"/>
  <c r="AD104" i="6"/>
  <c r="AC104" i="6"/>
  <c r="AB104" i="6" s="1"/>
  <c r="W104" i="6"/>
  <c r="V104" i="6"/>
  <c r="U104" i="6"/>
  <c r="S104" i="6"/>
  <c r="Q104" i="6"/>
  <c r="K104" i="6"/>
  <c r="AA104" i="6" s="1"/>
  <c r="J104" i="6"/>
  <c r="Z104" i="6" s="1"/>
  <c r="AE103" i="6"/>
  <c r="AD103" i="6"/>
  <c r="AC103" i="6"/>
  <c r="AB103" i="6" s="1"/>
  <c r="W103" i="6"/>
  <c r="V103" i="6"/>
  <c r="U103" i="6"/>
  <c r="S103" i="6"/>
  <c r="Q103" i="6"/>
  <c r="K103" i="6"/>
  <c r="AA103" i="6" s="1"/>
  <c r="J103" i="6"/>
  <c r="Z103" i="6" s="1"/>
  <c r="AE102" i="6"/>
  <c r="AD102" i="6"/>
  <c r="AC102" i="6"/>
  <c r="AB102" i="6" s="1"/>
  <c r="Z102" i="6"/>
  <c r="W102" i="6"/>
  <c r="V102" i="6"/>
  <c r="U102" i="6"/>
  <c r="S102" i="6"/>
  <c r="Q102" i="6"/>
  <c r="K102" i="6"/>
  <c r="AA102" i="6" s="1"/>
  <c r="J102" i="6"/>
  <c r="AE101" i="6"/>
  <c r="AD101" i="6"/>
  <c r="AC101" i="6"/>
  <c r="AB101" i="6" s="1"/>
  <c r="Z101" i="6"/>
  <c r="Y101" i="6"/>
  <c r="W101" i="6"/>
  <c r="V101" i="6"/>
  <c r="U101" i="6"/>
  <c r="S101" i="6"/>
  <c r="Q101" i="6"/>
  <c r="K101" i="6"/>
  <c r="AA101" i="6" s="1"/>
  <c r="J101" i="6"/>
  <c r="AE100" i="6"/>
  <c r="AD100" i="6"/>
  <c r="AC100" i="6"/>
  <c r="AB100" i="6" s="1"/>
  <c r="W100" i="6"/>
  <c r="V100" i="6"/>
  <c r="U100" i="6"/>
  <c r="S100" i="6"/>
  <c r="Q100" i="6"/>
  <c r="K100" i="6"/>
  <c r="AA100" i="6" s="1"/>
  <c r="J100" i="6"/>
  <c r="Z100" i="6" s="1"/>
  <c r="AE99" i="6"/>
  <c r="AD99" i="6"/>
  <c r="AC99" i="6"/>
  <c r="AB99" i="6" s="1"/>
  <c r="AA99" i="6"/>
  <c r="W99" i="6"/>
  <c r="V99" i="6"/>
  <c r="U99" i="6"/>
  <c r="S99" i="6"/>
  <c r="Q99" i="6"/>
  <c r="K99" i="6"/>
  <c r="J99" i="6"/>
  <c r="Z99" i="6" s="1"/>
  <c r="Y99" i="6" s="1"/>
  <c r="AE98" i="6"/>
  <c r="AD98" i="6"/>
  <c r="AC98" i="6"/>
  <c r="AB98" i="6" s="1"/>
  <c r="W98" i="6"/>
  <c r="V98" i="6"/>
  <c r="U98" i="6"/>
  <c r="S98" i="6"/>
  <c r="Q98" i="6"/>
  <c r="K98" i="6"/>
  <c r="AA98" i="6" s="1"/>
  <c r="J98" i="6"/>
  <c r="Z98" i="6" s="1"/>
  <c r="AE97" i="6"/>
  <c r="AD97" i="6"/>
  <c r="AC97" i="6"/>
  <c r="AB97" i="6"/>
  <c r="AA97" i="6"/>
  <c r="W97" i="6"/>
  <c r="V97" i="6"/>
  <c r="U97" i="6"/>
  <c r="S97" i="6"/>
  <c r="Q97" i="6"/>
  <c r="K97" i="6"/>
  <c r="J97" i="6"/>
  <c r="Z97" i="6" s="1"/>
  <c r="AE96" i="6"/>
  <c r="AD96" i="6"/>
  <c r="AC96" i="6"/>
  <c r="AB96" i="6" s="1"/>
  <c r="W96" i="6"/>
  <c r="V96" i="6"/>
  <c r="U96" i="6"/>
  <c r="S96" i="6"/>
  <c r="Q96" i="6"/>
  <c r="K96" i="6"/>
  <c r="AA96" i="6" s="1"/>
  <c r="Y96" i="6" s="1"/>
  <c r="X96" i="6" s="1"/>
  <c r="J96" i="6"/>
  <c r="Z96" i="6" s="1"/>
  <c r="AE95" i="6"/>
  <c r="AD95" i="6"/>
  <c r="AC95" i="6"/>
  <c r="AB95" i="6" s="1"/>
  <c r="AA95" i="6"/>
  <c r="Y95" i="6"/>
  <c r="X95" i="6" s="1"/>
  <c r="W95" i="6"/>
  <c r="V95" i="6"/>
  <c r="U95" i="6"/>
  <c r="S95" i="6"/>
  <c r="Q95" i="6"/>
  <c r="K95" i="6"/>
  <c r="J95" i="6"/>
  <c r="Z95" i="6" s="1"/>
  <c r="AE94" i="6"/>
  <c r="AD94" i="6"/>
  <c r="AC94" i="6"/>
  <c r="AB94" i="6" s="1"/>
  <c r="AA94" i="6"/>
  <c r="W94" i="6"/>
  <c r="V94" i="6"/>
  <c r="U94" i="6"/>
  <c r="S94" i="6"/>
  <c r="Q94" i="6"/>
  <c r="K94" i="6"/>
  <c r="J94" i="6"/>
  <c r="Z94" i="6" s="1"/>
  <c r="Y94" i="6" s="1"/>
  <c r="X94" i="6" s="1"/>
  <c r="AE93" i="6"/>
  <c r="AD93" i="6"/>
  <c r="AC93" i="6"/>
  <c r="AB93" i="6" s="1"/>
  <c r="W93" i="6"/>
  <c r="V93" i="6"/>
  <c r="U93" i="6"/>
  <c r="S93" i="6"/>
  <c r="Q93" i="6"/>
  <c r="K93" i="6"/>
  <c r="AA93" i="6" s="1"/>
  <c r="J93" i="6"/>
  <c r="Z93" i="6" s="1"/>
  <c r="AE92" i="6"/>
  <c r="AD92" i="6"/>
  <c r="AC92" i="6"/>
  <c r="AB92" i="6" s="1"/>
  <c r="W92" i="6"/>
  <c r="V92" i="6"/>
  <c r="U92" i="6"/>
  <c r="S92" i="6"/>
  <c r="Q92" i="6"/>
  <c r="K92" i="6"/>
  <c r="AA92" i="6" s="1"/>
  <c r="J92" i="6"/>
  <c r="Z92" i="6" s="1"/>
  <c r="AE91" i="6"/>
  <c r="AD91" i="6"/>
  <c r="AC91" i="6"/>
  <c r="AB91" i="6" s="1"/>
  <c r="AA91" i="6"/>
  <c r="Z91" i="6"/>
  <c r="Y91" i="6" s="1"/>
  <c r="X91" i="6" s="1"/>
  <c r="W91" i="6"/>
  <c r="V91" i="6"/>
  <c r="U91" i="6"/>
  <c r="S91" i="6"/>
  <c r="Q91" i="6"/>
  <c r="K91" i="6"/>
  <c r="J91" i="6"/>
  <c r="AE90" i="6"/>
  <c r="AD90" i="6"/>
  <c r="AC90" i="6"/>
  <c r="AB90" i="6" s="1"/>
  <c r="AA90" i="6"/>
  <c r="W90" i="6"/>
  <c r="V90" i="6"/>
  <c r="U90" i="6"/>
  <c r="S90" i="6"/>
  <c r="Q90" i="6"/>
  <c r="K90" i="6"/>
  <c r="J90" i="6"/>
  <c r="Z90" i="6" s="1"/>
  <c r="Y90" i="6" s="1"/>
  <c r="X90" i="6" s="1"/>
  <c r="AE89" i="6"/>
  <c r="AD89" i="6"/>
  <c r="AC89" i="6"/>
  <c r="AB89" i="6" s="1"/>
  <c r="AA89" i="6"/>
  <c r="Y89" i="6"/>
  <c r="W89" i="6"/>
  <c r="V89" i="6"/>
  <c r="U89" i="6"/>
  <c r="S89" i="6"/>
  <c r="Q89" i="6"/>
  <c r="K89" i="6"/>
  <c r="J89" i="6"/>
  <c r="Z89" i="6" s="1"/>
  <c r="AE88" i="6"/>
  <c r="AD88" i="6"/>
  <c r="AC88" i="6"/>
  <c r="AB88" i="6" s="1"/>
  <c r="W88" i="6"/>
  <c r="V88" i="6"/>
  <c r="U88" i="6"/>
  <c r="S88" i="6"/>
  <c r="Q88" i="6"/>
  <c r="K88" i="6"/>
  <c r="AA88" i="6" s="1"/>
  <c r="Y88" i="6" s="1"/>
  <c r="J88" i="6"/>
  <c r="Z88" i="6" s="1"/>
  <c r="AE87" i="6"/>
  <c r="AD87" i="6"/>
  <c r="AC87" i="6"/>
  <c r="AB87" i="6" s="1"/>
  <c r="AA87" i="6"/>
  <c r="Y87" i="6" s="1"/>
  <c r="X87" i="6" s="1"/>
  <c r="W87" i="6"/>
  <c r="V87" i="6"/>
  <c r="U87" i="6"/>
  <c r="S87" i="6"/>
  <c r="Q87" i="6"/>
  <c r="K87" i="6"/>
  <c r="J87" i="6"/>
  <c r="Z87" i="6" s="1"/>
  <c r="AE86" i="6"/>
  <c r="AD86" i="6"/>
  <c r="AC86" i="6"/>
  <c r="AB86" i="6" s="1"/>
  <c r="AA86" i="6"/>
  <c r="W86" i="6"/>
  <c r="V86" i="6"/>
  <c r="U86" i="6"/>
  <c r="S86" i="6"/>
  <c r="Q86" i="6"/>
  <c r="K86" i="6"/>
  <c r="J86" i="6"/>
  <c r="Z86" i="6" s="1"/>
  <c r="Y86" i="6" s="1"/>
  <c r="X86" i="6" s="1"/>
  <c r="AE85" i="6"/>
  <c r="AD85" i="6"/>
  <c r="AC85" i="6"/>
  <c r="AB85" i="6" s="1"/>
  <c r="AA85" i="6"/>
  <c r="Z85" i="6"/>
  <c r="Y85" i="6" s="1"/>
  <c r="W85" i="6"/>
  <c r="V85" i="6"/>
  <c r="U85" i="6"/>
  <c r="S85" i="6"/>
  <c r="Q85" i="6"/>
  <c r="K85" i="6"/>
  <c r="J85" i="6"/>
  <c r="AE84" i="6"/>
  <c r="AD84" i="6"/>
  <c r="AC84" i="6"/>
  <c r="AB84" i="6" s="1"/>
  <c r="AA84" i="6"/>
  <c r="W84" i="6"/>
  <c r="V84" i="6"/>
  <c r="U84" i="6"/>
  <c r="S84" i="6"/>
  <c r="Q84" i="6"/>
  <c r="K84" i="6"/>
  <c r="J84" i="6"/>
  <c r="Z84" i="6" s="1"/>
  <c r="Y84" i="6" s="1"/>
  <c r="X84" i="6" s="1"/>
  <c r="AE83" i="6"/>
  <c r="AD83" i="6"/>
  <c r="AC83" i="6"/>
  <c r="AB83" i="6" s="1"/>
  <c r="W83" i="6"/>
  <c r="V83" i="6"/>
  <c r="U83" i="6"/>
  <c r="S83" i="6"/>
  <c r="Q83" i="6"/>
  <c r="K83" i="6"/>
  <c r="AA83" i="6" s="1"/>
  <c r="J83" i="6"/>
  <c r="Z83" i="6" s="1"/>
  <c r="Y83" i="6" s="1"/>
  <c r="AE82" i="6"/>
  <c r="AD82" i="6"/>
  <c r="AC82" i="6"/>
  <c r="AB82" i="6" s="1"/>
  <c r="AA82" i="6"/>
  <c r="W82" i="6"/>
  <c r="V82" i="6"/>
  <c r="U82" i="6"/>
  <c r="S82" i="6"/>
  <c r="Q82" i="6"/>
  <c r="K82" i="6"/>
  <c r="J82" i="6"/>
  <c r="Z82" i="6" s="1"/>
  <c r="Y82" i="6" s="1"/>
  <c r="X82" i="6" s="1"/>
  <c r="AE81" i="6"/>
  <c r="AD81" i="6"/>
  <c r="AC81" i="6"/>
  <c r="AB81" i="6" s="1"/>
  <c r="AA81" i="6"/>
  <c r="Y81" i="6"/>
  <c r="W81" i="6"/>
  <c r="V81" i="6"/>
  <c r="U81" i="6"/>
  <c r="S81" i="6"/>
  <c r="Q81" i="6"/>
  <c r="K81" i="6"/>
  <c r="J81" i="6"/>
  <c r="Z81" i="6" s="1"/>
  <c r="AE80" i="6"/>
  <c r="AD80" i="6"/>
  <c r="AC80" i="6"/>
  <c r="AB80" i="6" s="1"/>
  <c r="AA80" i="6"/>
  <c r="Y80" i="6" s="1"/>
  <c r="X80" i="6" s="1"/>
  <c r="W80" i="6"/>
  <c r="V80" i="6"/>
  <c r="U80" i="6"/>
  <c r="S80" i="6"/>
  <c r="Q80" i="6"/>
  <c r="K80" i="6"/>
  <c r="J80" i="6"/>
  <c r="Z80" i="6" s="1"/>
  <c r="AE79" i="6"/>
  <c r="AD79" i="6"/>
  <c r="AC79" i="6"/>
  <c r="AB79" i="6" s="1"/>
  <c r="W79" i="6"/>
  <c r="V79" i="6"/>
  <c r="U79" i="6"/>
  <c r="S79" i="6"/>
  <c r="Q79" i="6"/>
  <c r="K79" i="6"/>
  <c r="AA79" i="6" s="1"/>
  <c r="J79" i="6"/>
  <c r="Z79" i="6" s="1"/>
  <c r="Y79" i="6" s="1"/>
  <c r="X79" i="6" s="1"/>
  <c r="AE78" i="6"/>
  <c r="AD78" i="6"/>
  <c r="AC78" i="6"/>
  <c r="AB78" i="6" s="1"/>
  <c r="Z78" i="6"/>
  <c r="Y78" i="6" s="1"/>
  <c r="X78" i="6" s="1"/>
  <c r="W78" i="6"/>
  <c r="V78" i="6"/>
  <c r="U78" i="6"/>
  <c r="S78" i="6"/>
  <c r="Q78" i="6"/>
  <c r="K78" i="6"/>
  <c r="AA78" i="6" s="1"/>
  <c r="J78" i="6"/>
  <c r="AE77" i="6"/>
  <c r="AD77" i="6"/>
  <c r="AC77" i="6"/>
  <c r="AB77" i="6" s="1"/>
  <c r="W77" i="6"/>
  <c r="V77" i="6"/>
  <c r="U77" i="6"/>
  <c r="S77" i="6"/>
  <c r="Q77" i="6"/>
  <c r="K77" i="6"/>
  <c r="AA77" i="6" s="1"/>
  <c r="J77" i="6"/>
  <c r="Z77" i="6" s="1"/>
  <c r="Y77" i="6" s="1"/>
  <c r="AE76" i="6"/>
  <c r="AD76" i="6"/>
  <c r="AC76" i="6"/>
  <c r="AB76" i="6"/>
  <c r="AA76" i="6"/>
  <c r="W76" i="6"/>
  <c r="V76" i="6"/>
  <c r="U76" i="6"/>
  <c r="S76" i="6"/>
  <c r="Q76" i="6"/>
  <c r="K76" i="6"/>
  <c r="J76" i="6"/>
  <c r="Z76" i="6" s="1"/>
  <c r="Y76" i="6" s="1"/>
  <c r="X76" i="6" s="1"/>
  <c r="AE75" i="6"/>
  <c r="AD75" i="6"/>
  <c r="AC75" i="6"/>
  <c r="AB75" i="6" s="1"/>
  <c r="W75" i="6"/>
  <c r="V75" i="6"/>
  <c r="U75" i="6"/>
  <c r="S75" i="6"/>
  <c r="Q75" i="6"/>
  <c r="K75" i="6"/>
  <c r="AA75" i="6" s="1"/>
  <c r="J75" i="6"/>
  <c r="Z75" i="6" s="1"/>
  <c r="Y75" i="6" s="1"/>
  <c r="AE74" i="6"/>
  <c r="AD74" i="6"/>
  <c r="AC74" i="6"/>
  <c r="AB74" i="6" s="1"/>
  <c r="W74" i="6"/>
  <c r="V74" i="6"/>
  <c r="U74" i="6"/>
  <c r="S74" i="6"/>
  <c r="Q74" i="6"/>
  <c r="K74" i="6"/>
  <c r="AA74" i="6" s="1"/>
  <c r="J74" i="6"/>
  <c r="Z74" i="6" s="1"/>
  <c r="Y74" i="6" s="1"/>
  <c r="AE73" i="6"/>
  <c r="AD73" i="6"/>
  <c r="AC73" i="6"/>
  <c r="AB73" i="6" s="1"/>
  <c r="W73" i="6"/>
  <c r="V73" i="6"/>
  <c r="U73" i="6"/>
  <c r="S73" i="6"/>
  <c r="Q73" i="6"/>
  <c r="K73" i="6"/>
  <c r="AA73" i="6" s="1"/>
  <c r="J73" i="6"/>
  <c r="Z73" i="6" s="1"/>
  <c r="AE72" i="6"/>
  <c r="AD72" i="6"/>
  <c r="AC72" i="6"/>
  <c r="AB72" i="6" s="1"/>
  <c r="W72" i="6"/>
  <c r="V72" i="6"/>
  <c r="U72" i="6"/>
  <c r="S72" i="6"/>
  <c r="Q72" i="6"/>
  <c r="K72" i="6"/>
  <c r="AA72" i="6" s="1"/>
  <c r="J72" i="6"/>
  <c r="Z72" i="6" s="1"/>
  <c r="AE71" i="6"/>
  <c r="AD71" i="6"/>
  <c r="AC71" i="6"/>
  <c r="AB71" i="6" s="1"/>
  <c r="W71" i="6"/>
  <c r="V71" i="6"/>
  <c r="U71" i="6"/>
  <c r="S71" i="6"/>
  <c r="Q71" i="6"/>
  <c r="K71" i="6"/>
  <c r="AA71" i="6" s="1"/>
  <c r="J71" i="6"/>
  <c r="Z71" i="6" s="1"/>
  <c r="AE70" i="6"/>
  <c r="AD70" i="6"/>
  <c r="AC70" i="6"/>
  <c r="AB70" i="6" s="1"/>
  <c r="W70" i="6"/>
  <c r="V70" i="6"/>
  <c r="U70" i="6"/>
  <c r="S70" i="6"/>
  <c r="Q70" i="6"/>
  <c r="K70" i="6"/>
  <c r="AA70" i="6" s="1"/>
  <c r="J70" i="6"/>
  <c r="Z70" i="6" s="1"/>
  <c r="AE69" i="6"/>
  <c r="AD69" i="6"/>
  <c r="AC69" i="6"/>
  <c r="AB69" i="6" s="1"/>
  <c r="Z69" i="6"/>
  <c r="W69" i="6"/>
  <c r="V69" i="6"/>
  <c r="U69" i="6"/>
  <c r="S69" i="6"/>
  <c r="Q69" i="6"/>
  <c r="K69" i="6"/>
  <c r="AA69" i="6" s="1"/>
  <c r="J69" i="6"/>
  <c r="AE68" i="6"/>
  <c r="AD68" i="6"/>
  <c r="AC68" i="6"/>
  <c r="AB68" i="6" s="1"/>
  <c r="W68" i="6"/>
  <c r="V68" i="6"/>
  <c r="U68" i="6"/>
  <c r="S68" i="6"/>
  <c r="Q68" i="6"/>
  <c r="K68" i="6"/>
  <c r="AA68" i="6" s="1"/>
  <c r="J68" i="6"/>
  <c r="Z68" i="6" s="1"/>
  <c r="AE67" i="6"/>
  <c r="AD67" i="6"/>
  <c r="AC67" i="6"/>
  <c r="AB67" i="6"/>
  <c r="Z67" i="6"/>
  <c r="Y67" i="6" s="1"/>
  <c r="X67" i="6" s="1"/>
  <c r="W67" i="6"/>
  <c r="V67" i="6"/>
  <c r="U67" i="6"/>
  <c r="S67" i="6"/>
  <c r="Q67" i="6"/>
  <c r="K67" i="6"/>
  <c r="AA67" i="6" s="1"/>
  <c r="J67" i="6"/>
  <c r="AE66" i="6"/>
  <c r="AD66" i="6"/>
  <c r="AC66" i="6"/>
  <c r="AB66" i="6" s="1"/>
  <c r="Z66" i="6"/>
  <c r="W66" i="6"/>
  <c r="V66" i="6"/>
  <c r="U66" i="6"/>
  <c r="S66" i="6"/>
  <c r="Q66" i="6"/>
  <c r="K66" i="6"/>
  <c r="AA66" i="6" s="1"/>
  <c r="J66" i="6"/>
  <c r="AE65" i="6"/>
  <c r="AD65" i="6"/>
  <c r="AC65" i="6"/>
  <c r="AB65" i="6" s="1"/>
  <c r="AA65" i="6"/>
  <c r="Z65" i="6"/>
  <c r="Y65" i="6" s="1"/>
  <c r="W65" i="6"/>
  <c r="V65" i="6"/>
  <c r="U65" i="6"/>
  <c r="S65" i="6"/>
  <c r="Q65" i="6"/>
  <c r="K65" i="6"/>
  <c r="J65" i="6"/>
  <c r="AE64" i="6"/>
  <c r="AD64" i="6"/>
  <c r="AC64" i="6"/>
  <c r="AB64" i="6" s="1"/>
  <c r="AA64" i="6"/>
  <c r="W64" i="6"/>
  <c r="V64" i="6"/>
  <c r="U64" i="6"/>
  <c r="S64" i="6"/>
  <c r="Q64" i="6"/>
  <c r="K64" i="6"/>
  <c r="J64" i="6"/>
  <c r="Z64" i="6" s="1"/>
  <c r="AE63" i="6"/>
  <c r="AD63" i="6"/>
  <c r="AC63" i="6"/>
  <c r="AB63" i="6" s="1"/>
  <c r="W63" i="6"/>
  <c r="V63" i="6"/>
  <c r="U63" i="6"/>
  <c r="S63" i="6"/>
  <c r="Q63" i="6"/>
  <c r="K63" i="6"/>
  <c r="AA63" i="6" s="1"/>
  <c r="J63" i="6"/>
  <c r="Z63" i="6" s="1"/>
  <c r="Y63" i="6" s="1"/>
  <c r="AE62" i="6"/>
  <c r="AD62" i="6"/>
  <c r="AC62" i="6"/>
  <c r="AB62" i="6" s="1"/>
  <c r="W62" i="6"/>
  <c r="V62" i="6"/>
  <c r="U62" i="6"/>
  <c r="S62" i="6"/>
  <c r="Q62" i="6"/>
  <c r="K62" i="6"/>
  <c r="AA62" i="6" s="1"/>
  <c r="J62" i="6"/>
  <c r="Z62" i="6" s="1"/>
  <c r="AE61" i="6"/>
  <c r="AD61" i="6"/>
  <c r="AC61" i="6"/>
  <c r="AB61" i="6" s="1"/>
  <c r="Z61" i="6"/>
  <c r="W61" i="6"/>
  <c r="V61" i="6"/>
  <c r="U61" i="6"/>
  <c r="S61" i="6"/>
  <c r="Q61" i="6"/>
  <c r="K61" i="6"/>
  <c r="AA61" i="6" s="1"/>
  <c r="J61" i="6"/>
  <c r="AE60" i="6"/>
  <c r="AD60" i="6"/>
  <c r="AC60" i="6"/>
  <c r="AB60" i="6" s="1"/>
  <c r="W60" i="6"/>
  <c r="V60" i="6"/>
  <c r="U60" i="6"/>
  <c r="S60" i="6"/>
  <c r="Q60" i="6"/>
  <c r="K60" i="6"/>
  <c r="AA60" i="6" s="1"/>
  <c r="J60" i="6"/>
  <c r="Z60" i="6" s="1"/>
  <c r="Y60" i="6" s="1"/>
  <c r="AE59" i="6"/>
  <c r="AD59" i="6"/>
  <c r="AC59" i="6"/>
  <c r="AB59" i="6"/>
  <c r="Z59" i="6"/>
  <c r="Y59" i="6" s="1"/>
  <c r="W59" i="6"/>
  <c r="V59" i="6"/>
  <c r="U59" i="6"/>
  <c r="S59" i="6"/>
  <c r="Q59" i="6"/>
  <c r="K59" i="6"/>
  <c r="AA59" i="6" s="1"/>
  <c r="J59" i="6"/>
  <c r="AE58" i="6"/>
  <c r="AD58" i="6"/>
  <c r="AC58" i="6"/>
  <c r="AB58" i="6" s="1"/>
  <c r="AA58" i="6"/>
  <c r="W58" i="6"/>
  <c r="V58" i="6"/>
  <c r="U58" i="6"/>
  <c r="S58" i="6"/>
  <c r="Q58" i="6"/>
  <c r="K58" i="6"/>
  <c r="J58" i="6"/>
  <c r="Z58" i="6" s="1"/>
  <c r="Y58" i="6" s="1"/>
  <c r="X58" i="6" s="1"/>
  <c r="AE57" i="6"/>
  <c r="AD57" i="6"/>
  <c r="AC57" i="6"/>
  <c r="AB57" i="6"/>
  <c r="Z57" i="6"/>
  <c r="W57" i="6"/>
  <c r="V57" i="6"/>
  <c r="U57" i="6"/>
  <c r="S57" i="6"/>
  <c r="Q57" i="6"/>
  <c r="K57" i="6"/>
  <c r="AA57" i="6" s="1"/>
  <c r="J57" i="6"/>
  <c r="AE56" i="6"/>
  <c r="AD56" i="6"/>
  <c r="AC56" i="6"/>
  <c r="AB56" i="6" s="1"/>
  <c r="W56" i="6"/>
  <c r="V56" i="6"/>
  <c r="U56" i="6"/>
  <c r="S56" i="6"/>
  <c r="Q56" i="6"/>
  <c r="K56" i="6"/>
  <c r="AA56" i="6" s="1"/>
  <c r="J56" i="6"/>
  <c r="Z56" i="6" s="1"/>
  <c r="AE55" i="6"/>
  <c r="AD55" i="6"/>
  <c r="AC55" i="6"/>
  <c r="AB55" i="6" s="1"/>
  <c r="W55" i="6"/>
  <c r="V55" i="6"/>
  <c r="U55" i="6"/>
  <c r="S55" i="6"/>
  <c r="Q55" i="6"/>
  <c r="K55" i="6"/>
  <c r="AA55" i="6" s="1"/>
  <c r="J55" i="6"/>
  <c r="Z55" i="6" s="1"/>
  <c r="Y55" i="6" s="1"/>
  <c r="AE54" i="6"/>
  <c r="AD54" i="6"/>
  <c r="AC54" i="6"/>
  <c r="AB54" i="6" s="1"/>
  <c r="W54" i="6"/>
  <c r="V54" i="6"/>
  <c r="U54" i="6"/>
  <c r="S54" i="6"/>
  <c r="Q54" i="6"/>
  <c r="K54" i="6"/>
  <c r="AA54" i="6" s="1"/>
  <c r="J54" i="6"/>
  <c r="Z54" i="6" s="1"/>
  <c r="Y54" i="6" s="1"/>
  <c r="AE53" i="6"/>
  <c r="AD53" i="6"/>
  <c r="AC53" i="6"/>
  <c r="AB53" i="6" s="1"/>
  <c r="AA53" i="6"/>
  <c r="W53" i="6"/>
  <c r="V53" i="6"/>
  <c r="U53" i="6"/>
  <c r="S53" i="6"/>
  <c r="Q53" i="6"/>
  <c r="K53" i="6"/>
  <c r="J53" i="6"/>
  <c r="Z53" i="6" s="1"/>
  <c r="AE52" i="6"/>
  <c r="AD52" i="6"/>
  <c r="AC52" i="6"/>
  <c r="AB52" i="6" s="1"/>
  <c r="W52" i="6"/>
  <c r="V52" i="6"/>
  <c r="U52" i="6"/>
  <c r="S52" i="6"/>
  <c r="Q52" i="6"/>
  <c r="K52" i="6"/>
  <c r="AA52" i="6" s="1"/>
  <c r="J52" i="6"/>
  <c r="Z52" i="6" s="1"/>
  <c r="AE51" i="6"/>
  <c r="AD51" i="6"/>
  <c r="AC51" i="6"/>
  <c r="AB51" i="6"/>
  <c r="W51" i="6"/>
  <c r="V51" i="6"/>
  <c r="U51" i="6"/>
  <c r="S51" i="6"/>
  <c r="Q51" i="6"/>
  <c r="K51" i="6"/>
  <c r="AA51" i="6" s="1"/>
  <c r="J51" i="6"/>
  <c r="Z51" i="6" s="1"/>
  <c r="AE50" i="6"/>
  <c r="AD50" i="6"/>
  <c r="AC50" i="6"/>
  <c r="AB50" i="6" s="1"/>
  <c r="AA50" i="6"/>
  <c r="Z50" i="6"/>
  <c r="Y50" i="6" s="1"/>
  <c r="W50" i="6"/>
  <c r="V50" i="6"/>
  <c r="U50" i="6"/>
  <c r="S50" i="6"/>
  <c r="Q50" i="6"/>
  <c r="K50" i="6"/>
  <c r="J50" i="6"/>
  <c r="AE49" i="6"/>
  <c r="AD49" i="6"/>
  <c r="AC49" i="6"/>
  <c r="AB49" i="6"/>
  <c r="W49" i="6"/>
  <c r="V49" i="6"/>
  <c r="U49" i="6"/>
  <c r="S49" i="6"/>
  <c r="Q49" i="6"/>
  <c r="K49" i="6"/>
  <c r="AA49" i="6" s="1"/>
  <c r="J49" i="6"/>
  <c r="Z49" i="6" s="1"/>
  <c r="AE48" i="6"/>
  <c r="AD48" i="6"/>
  <c r="AC48" i="6"/>
  <c r="AB48" i="6" s="1"/>
  <c r="W48" i="6"/>
  <c r="V48" i="6"/>
  <c r="U48" i="6"/>
  <c r="S48" i="6"/>
  <c r="Q48" i="6"/>
  <c r="K48" i="6"/>
  <c r="AA48" i="6" s="1"/>
  <c r="J48" i="6"/>
  <c r="Z48" i="6" s="1"/>
  <c r="AE47" i="6"/>
  <c r="AD47" i="6"/>
  <c r="AC47" i="6"/>
  <c r="AB47" i="6" s="1"/>
  <c r="W47" i="6"/>
  <c r="V47" i="6"/>
  <c r="U47" i="6"/>
  <c r="S47" i="6"/>
  <c r="Q47" i="6"/>
  <c r="K47" i="6"/>
  <c r="AA47" i="6" s="1"/>
  <c r="J47" i="6"/>
  <c r="Z47" i="6" s="1"/>
  <c r="Y47" i="6" s="1"/>
  <c r="AE46" i="6"/>
  <c r="AD46" i="6"/>
  <c r="AC46" i="6"/>
  <c r="AB46" i="6" s="1"/>
  <c r="W46" i="6"/>
  <c r="V46" i="6"/>
  <c r="U46" i="6"/>
  <c r="S46" i="6"/>
  <c r="Q46" i="6"/>
  <c r="K46" i="6"/>
  <c r="AA46" i="6" s="1"/>
  <c r="J46" i="6"/>
  <c r="Z46" i="6" s="1"/>
  <c r="AE45" i="6"/>
  <c r="AD45" i="6"/>
  <c r="AC45" i="6"/>
  <c r="AB45" i="6" s="1"/>
  <c r="W45" i="6"/>
  <c r="V45" i="6"/>
  <c r="U45" i="6"/>
  <c r="S45" i="6"/>
  <c r="Q45" i="6"/>
  <c r="K45" i="6"/>
  <c r="AA45" i="6" s="1"/>
  <c r="J45" i="6"/>
  <c r="Z45" i="6" s="1"/>
  <c r="AE44" i="6"/>
  <c r="AD44" i="6"/>
  <c r="AC44" i="6"/>
  <c r="AB44" i="6" s="1"/>
  <c r="W44" i="6"/>
  <c r="V44" i="6"/>
  <c r="U44" i="6"/>
  <c r="S44" i="6"/>
  <c r="Q44" i="6"/>
  <c r="K44" i="6"/>
  <c r="AA44" i="6" s="1"/>
  <c r="J44" i="6"/>
  <c r="Z44" i="6" s="1"/>
  <c r="Y44" i="6" s="1"/>
  <c r="AE43" i="6"/>
  <c r="AD43" i="6"/>
  <c r="AC43" i="6"/>
  <c r="AB43" i="6" s="1"/>
  <c r="W43" i="6"/>
  <c r="V43" i="6"/>
  <c r="U43" i="6"/>
  <c r="S43" i="6"/>
  <c r="Q43" i="6"/>
  <c r="K43" i="6"/>
  <c r="AA43" i="6" s="1"/>
  <c r="J43" i="6"/>
  <c r="Z43" i="6" s="1"/>
  <c r="AE42" i="6"/>
  <c r="AD42" i="6"/>
  <c r="AC42" i="6"/>
  <c r="AB42" i="6"/>
  <c r="Z42" i="6"/>
  <c r="Y42" i="6"/>
  <c r="W42" i="6"/>
  <c r="V42" i="6"/>
  <c r="U42" i="6"/>
  <c r="S42" i="6"/>
  <c r="Q42" i="6"/>
  <c r="K42" i="6"/>
  <c r="AA42" i="6" s="1"/>
  <c r="J42" i="6"/>
  <c r="AE41" i="6"/>
  <c r="AD41" i="6"/>
  <c r="AC41" i="6"/>
  <c r="AB41" i="6" s="1"/>
  <c r="W41" i="6"/>
  <c r="V41" i="6"/>
  <c r="U41" i="6"/>
  <c r="S41" i="6"/>
  <c r="Q41" i="6"/>
  <c r="K41" i="6"/>
  <c r="AA41" i="6" s="1"/>
  <c r="J41" i="6"/>
  <c r="Z41" i="6" s="1"/>
  <c r="Y41" i="6" s="1"/>
  <c r="AE40" i="6"/>
  <c r="AD40" i="6"/>
  <c r="AC40" i="6"/>
  <c r="AB40" i="6" s="1"/>
  <c r="AA40" i="6"/>
  <c r="Z40" i="6"/>
  <c r="Y40" i="6" s="1"/>
  <c r="W40" i="6"/>
  <c r="V40" i="6"/>
  <c r="U40" i="6"/>
  <c r="S40" i="6"/>
  <c r="Q40" i="6"/>
  <c r="K40" i="6"/>
  <c r="J40" i="6"/>
  <c r="AE39" i="6"/>
  <c r="AD39" i="6"/>
  <c r="AC39" i="6"/>
  <c r="AB39" i="6" s="1"/>
  <c r="AA39" i="6"/>
  <c r="W39" i="6"/>
  <c r="V39" i="6"/>
  <c r="U39" i="6"/>
  <c r="S39" i="6"/>
  <c r="Q39" i="6"/>
  <c r="K39" i="6"/>
  <c r="J39" i="6"/>
  <c r="Z39" i="6" s="1"/>
  <c r="AE38" i="6"/>
  <c r="AD38" i="6"/>
  <c r="AC38" i="6"/>
  <c r="AB38" i="6" s="1"/>
  <c r="AA38" i="6"/>
  <c r="W38" i="6"/>
  <c r="V38" i="6"/>
  <c r="U38" i="6"/>
  <c r="S38" i="6"/>
  <c r="Q38" i="6"/>
  <c r="K38" i="6"/>
  <c r="J38" i="6"/>
  <c r="Z38" i="6" s="1"/>
  <c r="AE37" i="6"/>
  <c r="AD37" i="6"/>
  <c r="AC37" i="6"/>
  <c r="AB37" i="6" s="1"/>
  <c r="AA37" i="6"/>
  <c r="W37" i="6"/>
  <c r="V37" i="6"/>
  <c r="U37" i="6"/>
  <c r="S37" i="6"/>
  <c r="Q37" i="6"/>
  <c r="K37" i="6"/>
  <c r="J37" i="6"/>
  <c r="Z37" i="6" s="1"/>
  <c r="Y37" i="6" s="1"/>
  <c r="X37" i="6" s="1"/>
  <c r="AE36" i="6"/>
  <c r="AD36" i="6"/>
  <c r="AC36" i="6"/>
  <c r="AB36" i="6" s="1"/>
  <c r="W36" i="6"/>
  <c r="V36" i="6"/>
  <c r="U36" i="6"/>
  <c r="S36" i="6"/>
  <c r="Q36" i="6"/>
  <c r="K36" i="6"/>
  <c r="AA36" i="6" s="1"/>
  <c r="J36" i="6"/>
  <c r="Z36" i="6" s="1"/>
  <c r="Y36" i="6" s="1"/>
  <c r="AE35" i="6"/>
  <c r="AD35" i="6"/>
  <c r="AC35" i="6"/>
  <c r="AB35" i="6" s="1"/>
  <c r="W35" i="6"/>
  <c r="V35" i="6"/>
  <c r="U35" i="6"/>
  <c r="S35" i="6"/>
  <c r="Q35" i="6"/>
  <c r="K35" i="6"/>
  <c r="AA35" i="6" s="1"/>
  <c r="J35" i="6"/>
  <c r="Z35" i="6" s="1"/>
  <c r="AE34" i="6"/>
  <c r="AD34" i="6"/>
  <c r="AC34" i="6"/>
  <c r="AB34" i="6" s="1"/>
  <c r="AA34" i="6"/>
  <c r="W34" i="6"/>
  <c r="V34" i="6"/>
  <c r="U34" i="6"/>
  <c r="S34" i="6"/>
  <c r="Q34" i="6"/>
  <c r="K34" i="6"/>
  <c r="J34" i="6"/>
  <c r="Z34" i="6" s="1"/>
  <c r="Y34" i="6" s="1"/>
  <c r="AE33" i="6"/>
  <c r="AD33" i="6"/>
  <c r="AC33" i="6"/>
  <c r="AB33" i="6" s="1"/>
  <c r="W33" i="6"/>
  <c r="V33" i="6"/>
  <c r="U33" i="6"/>
  <c r="S33" i="6"/>
  <c r="Q33" i="6"/>
  <c r="K33" i="6"/>
  <c r="AA33" i="6" s="1"/>
  <c r="J33" i="6"/>
  <c r="Z33" i="6" s="1"/>
  <c r="Y33" i="6" s="1"/>
  <c r="AE32" i="6"/>
  <c r="AD32" i="6"/>
  <c r="AC32" i="6"/>
  <c r="AB32" i="6" s="1"/>
  <c r="W32" i="6"/>
  <c r="V32" i="6"/>
  <c r="U32" i="6"/>
  <c r="S32" i="6"/>
  <c r="Q32" i="6"/>
  <c r="K32" i="6"/>
  <c r="AA32" i="6" s="1"/>
  <c r="J32" i="6"/>
  <c r="Z32" i="6" s="1"/>
  <c r="Y32" i="6" s="1"/>
  <c r="AE31" i="6"/>
  <c r="AD31" i="6"/>
  <c r="AC31" i="6"/>
  <c r="AB31" i="6" s="1"/>
  <c r="AA31" i="6"/>
  <c r="W31" i="6"/>
  <c r="V31" i="6"/>
  <c r="U31" i="6"/>
  <c r="S31" i="6"/>
  <c r="Q31" i="6"/>
  <c r="K31" i="6"/>
  <c r="J31" i="6"/>
  <c r="Z31" i="6" s="1"/>
  <c r="Y31" i="6" s="1"/>
  <c r="AE30" i="6"/>
  <c r="AD30" i="6"/>
  <c r="AC30" i="6"/>
  <c r="AB30" i="6" s="1"/>
  <c r="W30" i="6"/>
  <c r="V30" i="6"/>
  <c r="U30" i="6"/>
  <c r="S30" i="6"/>
  <c r="Q30" i="6"/>
  <c r="K30" i="6"/>
  <c r="AA30" i="6" s="1"/>
  <c r="J30" i="6"/>
  <c r="Z30" i="6" s="1"/>
  <c r="AE29" i="6"/>
  <c r="AD29" i="6"/>
  <c r="AC29" i="6"/>
  <c r="AB29" i="6" s="1"/>
  <c r="W29" i="6"/>
  <c r="V29" i="6"/>
  <c r="U29" i="6"/>
  <c r="S29" i="6"/>
  <c r="Q29" i="6"/>
  <c r="K29" i="6"/>
  <c r="AA29" i="6" s="1"/>
  <c r="J29" i="6"/>
  <c r="Z29" i="6" s="1"/>
  <c r="Y29" i="6" s="1"/>
  <c r="X29" i="6" s="1"/>
  <c r="AE28" i="6"/>
  <c r="AD28" i="6"/>
  <c r="AC28" i="6"/>
  <c r="AB28" i="6" s="1"/>
  <c r="Y28" i="6"/>
  <c r="X28" i="6" s="1"/>
  <c r="W28" i="6"/>
  <c r="V28" i="6"/>
  <c r="U28" i="6"/>
  <c r="S28" i="6"/>
  <c r="Q28" i="6"/>
  <c r="K28" i="6"/>
  <c r="AA28" i="6" s="1"/>
  <c r="J28" i="6"/>
  <c r="Z28" i="6" s="1"/>
  <c r="AE27" i="6"/>
  <c r="AD27" i="6"/>
  <c r="AC27" i="6"/>
  <c r="AB27" i="6" s="1"/>
  <c r="AA27" i="6"/>
  <c r="Z27" i="6"/>
  <c r="Y27" i="6" s="1"/>
  <c r="X27" i="6" s="1"/>
  <c r="W27" i="6"/>
  <c r="V27" i="6"/>
  <c r="U27" i="6"/>
  <c r="S27" i="6"/>
  <c r="Q27" i="6"/>
  <c r="K27" i="6"/>
  <c r="J27" i="6"/>
  <c r="AE26" i="6"/>
  <c r="AD26" i="6"/>
  <c r="AC26" i="6"/>
  <c r="AB26" i="6" s="1"/>
  <c r="AA26" i="6"/>
  <c r="W26" i="6"/>
  <c r="V26" i="6"/>
  <c r="U26" i="6"/>
  <c r="S26" i="6"/>
  <c r="Q26" i="6"/>
  <c r="K26" i="6"/>
  <c r="J26" i="6"/>
  <c r="Z26" i="6" s="1"/>
  <c r="Y26" i="6" s="1"/>
  <c r="X26" i="6" s="1"/>
  <c r="AE25" i="6"/>
  <c r="AD25" i="6"/>
  <c r="AC25" i="6"/>
  <c r="AB25" i="6" s="1"/>
  <c r="W25" i="6"/>
  <c r="V25" i="6"/>
  <c r="U25" i="6"/>
  <c r="S25" i="6"/>
  <c r="Q25" i="6"/>
  <c r="K25" i="6"/>
  <c r="AA25" i="6" s="1"/>
  <c r="J25" i="6"/>
  <c r="Z25" i="6" s="1"/>
  <c r="Y25" i="6" s="1"/>
  <c r="AE24" i="6"/>
  <c r="AD24" i="6"/>
  <c r="AC24" i="6"/>
  <c r="AB24" i="6"/>
  <c r="W24" i="6"/>
  <c r="V24" i="6"/>
  <c r="U24" i="6"/>
  <c r="S24" i="6"/>
  <c r="Q24" i="6"/>
  <c r="K24" i="6"/>
  <c r="AA24" i="6" s="1"/>
  <c r="J24" i="6"/>
  <c r="Z24" i="6" s="1"/>
  <c r="AE23" i="6"/>
  <c r="AD23" i="6"/>
  <c r="AC23" i="6"/>
  <c r="AB23" i="6" s="1"/>
  <c r="W23" i="6"/>
  <c r="V23" i="6"/>
  <c r="U23" i="6"/>
  <c r="S23" i="6"/>
  <c r="Q23" i="6"/>
  <c r="K23" i="6"/>
  <c r="AA23" i="6" s="1"/>
  <c r="J23" i="6"/>
  <c r="Z23" i="6" s="1"/>
  <c r="AE22" i="6"/>
  <c r="AD22" i="6"/>
  <c r="AC22" i="6"/>
  <c r="AB22" i="6" s="1"/>
  <c r="W22" i="6"/>
  <c r="V22" i="6"/>
  <c r="U22" i="6"/>
  <c r="S22" i="6"/>
  <c r="Q22" i="6"/>
  <c r="K22" i="6"/>
  <c r="AA22" i="6" s="1"/>
  <c r="J22" i="6"/>
  <c r="Z22" i="6" s="1"/>
  <c r="AE21" i="6"/>
  <c r="AD21" i="6"/>
  <c r="AC21" i="6"/>
  <c r="AB21" i="6"/>
  <c r="Z21" i="6"/>
  <c r="Y21" i="6" s="1"/>
  <c r="W21" i="6"/>
  <c r="V21" i="6"/>
  <c r="U21" i="6"/>
  <c r="S21" i="6"/>
  <c r="Q21" i="6"/>
  <c r="K21" i="6"/>
  <c r="AA21" i="6" s="1"/>
  <c r="J21" i="6"/>
  <c r="AE20" i="6"/>
  <c r="AD20" i="6"/>
  <c r="AC20" i="6"/>
  <c r="AB20" i="6" s="1"/>
  <c r="W20" i="6"/>
  <c r="V20" i="6"/>
  <c r="U20" i="6"/>
  <c r="S20" i="6"/>
  <c r="Q20" i="6"/>
  <c r="K20" i="6"/>
  <c r="AA20" i="6" s="1"/>
  <c r="Y20" i="6" s="1"/>
  <c r="X20" i="6" s="1"/>
  <c r="J20" i="6"/>
  <c r="Z20" i="6" s="1"/>
  <c r="AE19" i="6"/>
  <c r="AD19" i="6"/>
  <c r="AC19" i="6"/>
  <c r="AB19" i="6"/>
  <c r="W19" i="6"/>
  <c r="V19" i="6"/>
  <c r="U19" i="6"/>
  <c r="S19" i="6"/>
  <c r="Q19" i="6"/>
  <c r="K19" i="6"/>
  <c r="AA19" i="6" s="1"/>
  <c r="J19" i="6"/>
  <c r="Z19" i="6" s="1"/>
  <c r="Y19" i="6" s="1"/>
  <c r="X19" i="6" s="1"/>
  <c r="AE18" i="6"/>
  <c r="AD18" i="6"/>
  <c r="AC18" i="6"/>
  <c r="AB18" i="6" s="1"/>
  <c r="AA18" i="6"/>
  <c r="W18" i="6"/>
  <c r="V18" i="6"/>
  <c r="U18" i="6"/>
  <c r="S18" i="6"/>
  <c r="Q18" i="6"/>
  <c r="K18" i="6"/>
  <c r="J18" i="6"/>
  <c r="Z18" i="6" s="1"/>
  <c r="Y18" i="6" s="1"/>
  <c r="X18" i="6" s="1"/>
  <c r="AE17" i="6"/>
  <c r="AD17" i="6"/>
  <c r="AC17" i="6"/>
  <c r="AB17" i="6" s="1"/>
  <c r="W17" i="6"/>
  <c r="V17" i="6"/>
  <c r="U17" i="6"/>
  <c r="S17" i="6"/>
  <c r="Q17" i="6"/>
  <c r="K17" i="6"/>
  <c r="AA17" i="6" s="1"/>
  <c r="J17" i="6"/>
  <c r="Z17" i="6" s="1"/>
  <c r="AE16" i="6"/>
  <c r="AD16" i="6"/>
  <c r="AC16" i="6"/>
  <c r="AB16" i="6"/>
  <c r="Z16" i="6"/>
  <c r="Y16" i="6" s="1"/>
  <c r="X16" i="6" s="1"/>
  <c r="W16" i="6"/>
  <c r="V16" i="6"/>
  <c r="U16" i="6"/>
  <c r="S16" i="6"/>
  <c r="Q16" i="6"/>
  <c r="K16" i="6"/>
  <c r="AA16" i="6" s="1"/>
  <c r="J16" i="6"/>
  <c r="AE15" i="6"/>
  <c r="AD15" i="6"/>
  <c r="AC15" i="6"/>
  <c r="AB15" i="6" s="1"/>
  <c r="AA15" i="6"/>
  <c r="W15" i="6"/>
  <c r="V15" i="6"/>
  <c r="U15" i="6"/>
  <c r="S15" i="6"/>
  <c r="Q15" i="6"/>
  <c r="K15" i="6"/>
  <c r="J15" i="6"/>
  <c r="Z15" i="6" s="1"/>
  <c r="Y15" i="6" s="1"/>
  <c r="AE14" i="6"/>
  <c r="AD14" i="6"/>
  <c r="AC14" i="6"/>
  <c r="AB14" i="6" s="1"/>
  <c r="W14" i="6"/>
  <c r="V14" i="6"/>
  <c r="U14" i="6"/>
  <c r="S14" i="6"/>
  <c r="Q14" i="6"/>
  <c r="K14" i="6"/>
  <c r="AA14" i="6" s="1"/>
  <c r="J14" i="6"/>
  <c r="Z14" i="6" s="1"/>
  <c r="Y14" i="6" s="1"/>
  <c r="AE13" i="6"/>
  <c r="AD13" i="6"/>
  <c r="AC13" i="6"/>
  <c r="AB13" i="6" s="1"/>
  <c r="AA13" i="6"/>
  <c r="Z13" i="6"/>
  <c r="Y13" i="6" s="1"/>
  <c r="W13" i="6"/>
  <c r="V13" i="6"/>
  <c r="U13" i="6"/>
  <c r="S13" i="6"/>
  <c r="Q13" i="6"/>
  <c r="K13" i="6"/>
  <c r="J13" i="6"/>
  <c r="AE12" i="6"/>
  <c r="AD12" i="6"/>
  <c r="AC12" i="6"/>
  <c r="AB12" i="6"/>
  <c r="AA12" i="6"/>
  <c r="W12" i="6"/>
  <c r="V12" i="6"/>
  <c r="U12" i="6"/>
  <c r="S12" i="6"/>
  <c r="Q12" i="6"/>
  <c r="K12" i="6"/>
  <c r="J12" i="6"/>
  <c r="Z12" i="6" s="1"/>
  <c r="Y12" i="6" s="1"/>
  <c r="X12" i="6" s="1"/>
  <c r="AE11" i="6"/>
  <c r="AD11" i="6"/>
  <c r="AC11" i="6"/>
  <c r="AB11" i="6" s="1"/>
  <c r="W11" i="6"/>
  <c r="V11" i="6"/>
  <c r="U11" i="6"/>
  <c r="S11" i="6"/>
  <c r="Q11" i="6"/>
  <c r="K11" i="6"/>
  <c r="AA11" i="6" s="1"/>
  <c r="J11" i="6"/>
  <c r="Z11" i="6" s="1"/>
  <c r="AE10" i="6"/>
  <c r="AD10" i="6"/>
  <c r="AC10" i="6"/>
  <c r="AB10" i="6" s="1"/>
  <c r="W10" i="6"/>
  <c r="V10" i="6"/>
  <c r="U10" i="6"/>
  <c r="S10" i="6"/>
  <c r="Q10" i="6"/>
  <c r="K10" i="6"/>
  <c r="AA10" i="6" s="1"/>
  <c r="J10" i="6"/>
  <c r="Z10" i="6" s="1"/>
  <c r="AE9" i="6"/>
  <c r="AD9" i="6"/>
  <c r="AC9" i="6"/>
  <c r="AB9" i="6" s="1"/>
  <c r="Z9" i="6"/>
  <c r="W9" i="6"/>
  <c r="V9" i="6"/>
  <c r="U9" i="6"/>
  <c r="S9" i="6"/>
  <c r="Q9" i="6"/>
  <c r="K9" i="6"/>
  <c r="AA9" i="6" s="1"/>
  <c r="J9" i="6"/>
  <c r="AE8" i="6"/>
  <c r="AD8" i="6"/>
  <c r="AC8" i="6"/>
  <c r="AB8" i="6"/>
  <c r="Z8" i="6"/>
  <c r="Y8" i="6" s="1"/>
  <c r="X8" i="6" s="1"/>
  <c r="W8" i="6"/>
  <c r="V8" i="6"/>
  <c r="U8" i="6"/>
  <c r="S8" i="6"/>
  <c r="Q8" i="6"/>
  <c r="K8" i="6"/>
  <c r="AA8" i="6" s="1"/>
  <c r="J8" i="6"/>
  <c r="AE7" i="6"/>
  <c r="AD7" i="6"/>
  <c r="AC7" i="6"/>
  <c r="AB7" i="6"/>
  <c r="W7" i="6"/>
  <c r="V7" i="6"/>
  <c r="U7" i="6"/>
  <c r="S7" i="6"/>
  <c r="Q7" i="6"/>
  <c r="K7" i="6"/>
  <c r="AA7" i="6" s="1"/>
  <c r="J7" i="6"/>
  <c r="Z7" i="6" s="1"/>
  <c r="AE6" i="6"/>
  <c r="AD6" i="6"/>
  <c r="AC6" i="6"/>
  <c r="AB6" i="6"/>
  <c r="W6" i="6"/>
  <c r="V6" i="6"/>
  <c r="U6" i="6"/>
  <c r="S6" i="6"/>
  <c r="Q6" i="6"/>
  <c r="K6" i="6"/>
  <c r="AA6" i="6" s="1"/>
  <c r="J6" i="6"/>
  <c r="Z6" i="6" s="1"/>
  <c r="AE5" i="6"/>
  <c r="AD5" i="6"/>
  <c r="AC5" i="6"/>
  <c r="AB5" i="6" s="1"/>
  <c r="AA5" i="6"/>
  <c r="Z5" i="6"/>
  <c r="W5" i="6"/>
  <c r="V5" i="6"/>
  <c r="U5" i="6"/>
  <c r="S5" i="6"/>
  <c r="Q5" i="6"/>
  <c r="K5" i="6"/>
  <c r="J5" i="6"/>
  <c r="AE4" i="6"/>
  <c r="AD4" i="6"/>
  <c r="AC4" i="6"/>
  <c r="AB4" i="6" s="1"/>
  <c r="W4" i="6"/>
  <c r="V4" i="6"/>
  <c r="U4" i="6"/>
  <c r="S4" i="6"/>
  <c r="Q4" i="6"/>
  <c r="K4" i="6"/>
  <c r="AA4" i="6" s="1"/>
  <c r="J4" i="6"/>
  <c r="Z4" i="6" s="1"/>
  <c r="Y4" i="6" s="1"/>
  <c r="X4" i="6" s="1"/>
  <c r="AE3" i="6"/>
  <c r="AD3" i="6"/>
  <c r="AC3" i="6"/>
  <c r="AB3" i="6"/>
  <c r="W3" i="6"/>
  <c r="V3" i="6"/>
  <c r="U3" i="6"/>
  <c r="T3" i="6" s="1"/>
  <c r="S3" i="6"/>
  <c r="Q3" i="6"/>
  <c r="K3" i="6"/>
  <c r="AA3" i="6" s="1"/>
  <c r="J3" i="6"/>
  <c r="Z3" i="6" s="1"/>
  <c r="Y3" i="6" s="1"/>
  <c r="X3" i="6" s="1"/>
  <c r="AE2" i="6"/>
  <c r="AD2" i="6"/>
  <c r="AC2" i="6"/>
  <c r="AB2" i="6" s="1"/>
  <c r="W2" i="6"/>
  <c r="V2" i="6"/>
  <c r="T2" i="6" s="1"/>
  <c r="U2" i="6"/>
  <c r="S2" i="6"/>
  <c r="Q2" i="6"/>
  <c r="K2" i="6"/>
  <c r="AA2" i="6" s="1"/>
  <c r="J2" i="6"/>
  <c r="Z2" i="6" s="1"/>
  <c r="Y2" i="6" s="1"/>
  <c r="X2" i="6" s="1"/>
  <c r="J7" i="1"/>
  <c r="K7" i="1"/>
  <c r="Q46" i="1"/>
  <c r="S46" i="1"/>
  <c r="U46" i="1"/>
  <c r="V46" i="1"/>
  <c r="W46" i="1"/>
  <c r="Z46" i="1"/>
  <c r="Y46" i="1" s="1"/>
  <c r="AA46" i="1"/>
  <c r="AC46" i="1"/>
  <c r="AB46" i="1" s="1"/>
  <c r="AD46" i="1"/>
  <c r="AE46" i="1"/>
  <c r="Q47" i="1"/>
  <c r="S47" i="1"/>
  <c r="U47" i="1"/>
  <c r="V47" i="1"/>
  <c r="W47" i="1"/>
  <c r="AC47" i="1"/>
  <c r="AB47" i="1" s="1"/>
  <c r="AD47" i="1"/>
  <c r="AE47" i="1"/>
  <c r="Q48" i="1"/>
  <c r="S48" i="1"/>
  <c r="U48" i="1"/>
  <c r="V48" i="1"/>
  <c r="W48" i="1"/>
  <c r="AC48" i="1"/>
  <c r="AB48" i="1" s="1"/>
  <c r="AD48" i="1"/>
  <c r="AE48" i="1"/>
  <c r="Q49" i="1"/>
  <c r="S49" i="1"/>
  <c r="U49" i="1"/>
  <c r="V49" i="1"/>
  <c r="W49" i="1"/>
  <c r="AC49" i="1"/>
  <c r="AB49" i="1" s="1"/>
  <c r="AD49" i="1"/>
  <c r="AE49" i="1"/>
  <c r="Q50" i="1"/>
  <c r="S50" i="1"/>
  <c r="U50" i="1"/>
  <c r="V50" i="1"/>
  <c r="W50" i="1"/>
  <c r="AC50" i="1"/>
  <c r="AB50" i="1" s="1"/>
  <c r="AD50" i="1"/>
  <c r="AE50" i="1"/>
  <c r="Q51" i="1"/>
  <c r="S51" i="1"/>
  <c r="U51" i="1"/>
  <c r="V51" i="1"/>
  <c r="W51" i="1"/>
  <c r="AC51" i="1"/>
  <c r="AB51" i="1" s="1"/>
  <c r="AD51" i="1"/>
  <c r="AE51" i="1"/>
  <c r="Q52" i="1"/>
  <c r="S52" i="1"/>
  <c r="U52" i="1"/>
  <c r="V52" i="1"/>
  <c r="W52" i="1"/>
  <c r="AC52" i="1"/>
  <c r="AB52" i="1" s="1"/>
  <c r="AD52" i="1"/>
  <c r="AE52" i="1"/>
  <c r="Q53" i="1"/>
  <c r="S53" i="1"/>
  <c r="U53" i="1"/>
  <c r="V53" i="1"/>
  <c r="W53" i="1"/>
  <c r="AC53" i="1"/>
  <c r="AB53" i="1" s="1"/>
  <c r="AD53" i="1"/>
  <c r="AE53" i="1"/>
  <c r="Q54" i="1"/>
  <c r="S54" i="1"/>
  <c r="U54" i="1"/>
  <c r="V54" i="1"/>
  <c r="W54" i="1"/>
  <c r="AC54" i="1"/>
  <c r="AB54" i="1" s="1"/>
  <c r="AD54" i="1"/>
  <c r="AE54" i="1"/>
  <c r="Q55" i="1"/>
  <c r="S55" i="1"/>
  <c r="U55" i="1"/>
  <c r="V55" i="1"/>
  <c r="W55" i="1"/>
  <c r="AC55" i="1"/>
  <c r="AB55" i="1" s="1"/>
  <c r="AD55" i="1"/>
  <c r="AE55" i="1"/>
  <c r="Q56" i="1"/>
  <c r="S56" i="1"/>
  <c r="U56" i="1"/>
  <c r="V56" i="1"/>
  <c r="W56" i="1"/>
  <c r="AC56" i="1"/>
  <c r="AB56" i="1" s="1"/>
  <c r="AD56" i="1"/>
  <c r="AE56" i="1"/>
  <c r="Q57" i="1"/>
  <c r="S57" i="1"/>
  <c r="U57" i="1"/>
  <c r="V57" i="1"/>
  <c r="W57" i="1"/>
  <c r="AC57" i="1"/>
  <c r="AB57" i="1" s="1"/>
  <c r="AD57" i="1"/>
  <c r="AE57" i="1"/>
  <c r="Q58" i="1"/>
  <c r="S58" i="1"/>
  <c r="U58" i="1"/>
  <c r="V58" i="1"/>
  <c r="W58" i="1"/>
  <c r="AC58" i="1"/>
  <c r="AB58" i="1" s="1"/>
  <c r="AD58" i="1"/>
  <c r="AE58" i="1"/>
  <c r="J3" i="1"/>
  <c r="K3" i="1"/>
  <c r="J47" i="1"/>
  <c r="Z47" i="1" s="1"/>
  <c r="Y47" i="1" s="1"/>
  <c r="K47" i="1"/>
  <c r="AA47" i="1" s="1"/>
  <c r="J48" i="1"/>
  <c r="Z48" i="1" s="1"/>
  <c r="Y48" i="1" s="1"/>
  <c r="K48" i="1"/>
  <c r="AA48" i="1" s="1"/>
  <c r="J49" i="1"/>
  <c r="Z49" i="1" s="1"/>
  <c r="Y49" i="1" s="1"/>
  <c r="K49" i="1"/>
  <c r="AA49" i="1" s="1"/>
  <c r="J6" i="1"/>
  <c r="K6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50" i="1"/>
  <c r="Z50" i="1" s="1"/>
  <c r="Y50" i="1" s="1"/>
  <c r="K50" i="1"/>
  <c r="AA50" i="1" s="1"/>
  <c r="J51" i="1"/>
  <c r="Z51" i="1" s="1"/>
  <c r="Y51" i="1" s="1"/>
  <c r="K51" i="1"/>
  <c r="AA51" i="1" s="1"/>
  <c r="J52" i="1"/>
  <c r="Z52" i="1" s="1"/>
  <c r="Y52" i="1" s="1"/>
  <c r="K52" i="1"/>
  <c r="AA52" i="1" s="1"/>
  <c r="J53" i="1"/>
  <c r="Z53" i="1" s="1"/>
  <c r="Y53" i="1" s="1"/>
  <c r="K53" i="1"/>
  <c r="AA53" i="1" s="1"/>
  <c r="J54" i="1"/>
  <c r="Z54" i="1" s="1"/>
  <c r="Y54" i="1" s="1"/>
  <c r="K54" i="1"/>
  <c r="AA54" i="1" s="1"/>
  <c r="J55" i="1"/>
  <c r="Z55" i="1" s="1"/>
  <c r="Y55" i="1" s="1"/>
  <c r="K55" i="1"/>
  <c r="AA55" i="1" s="1"/>
  <c r="J56" i="1"/>
  <c r="Z56" i="1" s="1"/>
  <c r="Y56" i="1" s="1"/>
  <c r="K56" i="1"/>
  <c r="AA56" i="1" s="1"/>
  <c r="J57" i="1"/>
  <c r="Z57" i="1" s="1"/>
  <c r="Y57" i="1" s="1"/>
  <c r="K57" i="1"/>
  <c r="AA57" i="1" s="1"/>
  <c r="J58" i="1"/>
  <c r="Z58" i="1" s="1"/>
  <c r="Y58" i="1" s="1"/>
  <c r="K58" i="1"/>
  <c r="AA58" i="1" s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P42" i="1" l="1"/>
  <c r="P26" i="1"/>
  <c r="P18" i="1"/>
  <c r="R45" i="1"/>
  <c r="P45" i="1" s="1"/>
  <c r="X43" i="1"/>
  <c r="R43" i="1" s="1"/>
  <c r="P43" i="1" s="1"/>
  <c r="R37" i="1"/>
  <c r="P37" i="1" s="1"/>
  <c r="X35" i="1"/>
  <c r="R29" i="1"/>
  <c r="P29" i="1" s="1"/>
  <c r="X27" i="1"/>
  <c r="R27" i="1" s="1"/>
  <c r="P27" i="1" s="1"/>
  <c r="R21" i="1"/>
  <c r="X19" i="1"/>
  <c r="R19" i="1" s="1"/>
  <c r="P19" i="1" s="1"/>
  <c r="R13" i="1"/>
  <c r="P13" i="1" s="1"/>
  <c r="R7" i="1"/>
  <c r="P7" i="1" s="1"/>
  <c r="P34" i="1"/>
  <c r="R10" i="1"/>
  <c r="P10" i="1" s="1"/>
  <c r="P21" i="1"/>
  <c r="X11" i="1"/>
  <c r="X8" i="1"/>
  <c r="R4" i="1"/>
  <c r="R40" i="1"/>
  <c r="R24" i="1"/>
  <c r="P24" i="1" s="1"/>
  <c r="R16" i="1"/>
  <c r="P16" i="1" s="1"/>
  <c r="R32" i="1"/>
  <c r="P4" i="1"/>
  <c r="P40" i="1"/>
  <c r="P32" i="1"/>
  <c r="X41" i="1"/>
  <c r="R41" i="1" s="1"/>
  <c r="P41" i="1" s="1"/>
  <c r="R35" i="1"/>
  <c r="X33" i="1"/>
  <c r="X25" i="1"/>
  <c r="R25" i="1" s="1"/>
  <c r="P25" i="1" s="1"/>
  <c r="X17" i="1"/>
  <c r="R17" i="1" s="1"/>
  <c r="P17" i="1" s="1"/>
  <c r="P35" i="1"/>
  <c r="R11" i="1"/>
  <c r="P11" i="1" s="1"/>
  <c r="R8" i="1"/>
  <c r="P8" i="1" s="1"/>
  <c r="R22" i="1"/>
  <c r="R30" i="1"/>
  <c r="R14" i="1"/>
  <c r="R5" i="1"/>
  <c r="P38" i="1"/>
  <c r="P30" i="1"/>
  <c r="P22" i="1"/>
  <c r="P14" i="1"/>
  <c r="X6" i="1"/>
  <c r="P5" i="1"/>
  <c r="X39" i="1"/>
  <c r="R33" i="1"/>
  <c r="P33" i="1" s="1"/>
  <c r="X31" i="1"/>
  <c r="R31" i="1" s="1"/>
  <c r="P31" i="1" s="1"/>
  <c r="X23" i="1"/>
  <c r="X15" i="1"/>
  <c r="R15" i="1" s="1"/>
  <c r="P15" i="1" s="1"/>
  <c r="P44" i="1"/>
  <c r="P36" i="1"/>
  <c r="P28" i="1"/>
  <c r="P20" i="1"/>
  <c r="P12" i="1"/>
  <c r="P9" i="1"/>
  <c r="R6" i="1"/>
  <c r="P6" i="1" s="1"/>
  <c r="R39" i="1"/>
  <c r="P39" i="1" s="1"/>
  <c r="R23" i="1"/>
  <c r="P23" i="1"/>
  <c r="P3" i="1"/>
  <c r="Y30" i="6"/>
  <c r="X30" i="6" s="1"/>
  <c r="R3" i="6"/>
  <c r="Y22" i="6"/>
  <c r="X22" i="6" s="1"/>
  <c r="X41" i="6"/>
  <c r="X77" i="6"/>
  <c r="X83" i="6"/>
  <c r="X122" i="6"/>
  <c r="R122" i="6" s="1"/>
  <c r="P122" i="6" s="1"/>
  <c r="Y134" i="6"/>
  <c r="X134" i="6" s="1"/>
  <c r="X125" i="6"/>
  <c r="Y148" i="6"/>
  <c r="X148" i="6" s="1"/>
  <c r="Y109" i="6"/>
  <c r="X109" i="6" s="1"/>
  <c r="X159" i="6"/>
  <c r="X85" i="6"/>
  <c r="X99" i="6"/>
  <c r="R106" i="6"/>
  <c r="P106" i="6" s="1"/>
  <c r="X165" i="6"/>
  <c r="Y45" i="6"/>
  <c r="X45" i="6" s="1"/>
  <c r="R29" i="6"/>
  <c r="P29" i="6" s="1"/>
  <c r="Y163" i="6"/>
  <c r="X163" i="6" s="1"/>
  <c r="T171" i="6"/>
  <c r="R75" i="6"/>
  <c r="P75" i="6" s="1"/>
  <c r="R109" i="6"/>
  <c r="P109" i="6" s="1"/>
  <c r="Y38" i="6"/>
  <c r="X42" i="6"/>
  <c r="X108" i="6"/>
  <c r="R118" i="6"/>
  <c r="P118" i="6" s="1"/>
  <c r="X146" i="6"/>
  <c r="Y158" i="6"/>
  <c r="X158" i="6" s="1"/>
  <c r="R8" i="6"/>
  <c r="R161" i="6"/>
  <c r="P161" i="6" s="1"/>
  <c r="R41" i="6"/>
  <c r="P41" i="6" s="1"/>
  <c r="X54" i="6"/>
  <c r="Y105" i="6"/>
  <c r="X105" i="6" s="1"/>
  <c r="Y111" i="6"/>
  <c r="X111" i="6" s="1"/>
  <c r="Y132" i="6"/>
  <c r="X143" i="6"/>
  <c r="R151" i="6"/>
  <c r="Y10" i="6"/>
  <c r="X55" i="6"/>
  <c r="R45" i="6"/>
  <c r="P45" i="6" s="1"/>
  <c r="Y62" i="6"/>
  <c r="X62" i="6" s="1"/>
  <c r="R67" i="6"/>
  <c r="P67" i="6" s="1"/>
  <c r="Y70" i="6"/>
  <c r="X70" i="6" s="1"/>
  <c r="Y73" i="6"/>
  <c r="X73" i="6" s="1"/>
  <c r="R91" i="6"/>
  <c r="P91" i="6" s="1"/>
  <c r="Y98" i="6"/>
  <c r="X98" i="6" s="1"/>
  <c r="R136" i="6"/>
  <c r="P136" i="6" s="1"/>
  <c r="Y153" i="6"/>
  <c r="X153" i="6" s="1"/>
  <c r="T178" i="6"/>
  <c r="R178" i="6" s="1"/>
  <c r="P178" i="6" s="1"/>
  <c r="X47" i="6"/>
  <c r="R95" i="6"/>
  <c r="P95" i="6" s="1"/>
  <c r="X127" i="6"/>
  <c r="R167" i="6"/>
  <c r="P167" i="6" s="1"/>
  <c r="T181" i="6"/>
  <c r="Y39" i="6"/>
  <c r="X39" i="6" s="1"/>
  <c r="R54" i="6"/>
  <c r="P54" i="6" s="1"/>
  <c r="R78" i="6"/>
  <c r="R81" i="6"/>
  <c r="R105" i="6"/>
  <c r="P105" i="6" s="1"/>
  <c r="Y116" i="6"/>
  <c r="X116" i="6" s="1"/>
  <c r="R117" i="6"/>
  <c r="P117" i="6" s="1"/>
  <c r="R146" i="6"/>
  <c r="P146" i="6" s="1"/>
  <c r="R16" i="6"/>
  <c r="P16" i="6" s="1"/>
  <c r="R28" i="6"/>
  <c r="P28" i="6" s="1"/>
  <c r="X33" i="6"/>
  <c r="R33" i="6" s="1"/>
  <c r="P33" i="6" s="1"/>
  <c r="X145" i="6"/>
  <c r="T170" i="6"/>
  <c r="T173" i="6"/>
  <c r="X25" i="6"/>
  <c r="Y5" i="6"/>
  <c r="P8" i="6"/>
  <c r="X21" i="6"/>
  <c r="R21" i="6" s="1"/>
  <c r="P21" i="6" s="1"/>
  <c r="Y53" i="6"/>
  <c r="X53" i="6" s="1"/>
  <c r="X59" i="6"/>
  <c r="Y97" i="6"/>
  <c r="X97" i="6" s="1"/>
  <c r="R97" i="6" s="1"/>
  <c r="P97" i="6" s="1"/>
  <c r="R27" i="6"/>
  <c r="Y35" i="6"/>
  <c r="X35" i="6" s="1"/>
  <c r="R35" i="6" s="1"/>
  <c r="P35" i="6" s="1"/>
  <c r="X40" i="6"/>
  <c r="X75" i="6"/>
  <c r="X81" i="6"/>
  <c r="R120" i="6"/>
  <c r="Y126" i="6"/>
  <c r="X126" i="6" s="1"/>
  <c r="R126" i="6" s="1"/>
  <c r="P126" i="6" s="1"/>
  <c r="X174" i="6"/>
  <c r="X14" i="6"/>
  <c r="R14" i="6" s="1"/>
  <c r="P14" i="6" s="1"/>
  <c r="X15" i="6"/>
  <c r="R15" i="6" s="1"/>
  <c r="P15" i="6" s="1"/>
  <c r="X32" i="6"/>
  <c r="R32" i="6" s="1"/>
  <c r="P32" i="6" s="1"/>
  <c r="Y66" i="6"/>
  <c r="X66" i="6" s="1"/>
  <c r="Y150" i="6"/>
  <c r="X150" i="6" s="1"/>
  <c r="T4" i="6"/>
  <c r="R4" i="6" s="1"/>
  <c r="P4" i="6" s="1"/>
  <c r="Y46" i="6"/>
  <c r="X46" i="6" s="1"/>
  <c r="R46" i="6" s="1"/>
  <c r="P46" i="6" s="1"/>
  <c r="R57" i="6"/>
  <c r="P57" i="6" s="1"/>
  <c r="R65" i="6"/>
  <c r="P65" i="6" s="1"/>
  <c r="R101" i="6"/>
  <c r="P101" i="6" s="1"/>
  <c r="Y119" i="6"/>
  <c r="X119" i="6" s="1"/>
  <c r="T172" i="6"/>
  <c r="Y61" i="6"/>
  <c r="X61" i="6" s="1"/>
  <c r="Y7" i="6"/>
  <c r="X7" i="6" s="1"/>
  <c r="R7" i="6" s="1"/>
  <c r="P7" i="6" s="1"/>
  <c r="P3" i="6"/>
  <c r="R20" i="6"/>
  <c r="P20" i="6" s="1"/>
  <c r="Y100" i="6"/>
  <c r="X100" i="6" s="1"/>
  <c r="R145" i="6"/>
  <c r="P145" i="6" s="1"/>
  <c r="Y161" i="6"/>
  <c r="X161" i="6" s="1"/>
  <c r="Y6" i="6"/>
  <c r="X6" i="6" s="1"/>
  <c r="Y52" i="6"/>
  <c r="X52" i="6" s="1"/>
  <c r="X60" i="6"/>
  <c r="R110" i="6"/>
  <c r="P110" i="6" s="1"/>
  <c r="Y149" i="6"/>
  <c r="X54" i="1"/>
  <c r="X52" i="1"/>
  <c r="X57" i="1"/>
  <c r="X53" i="1"/>
  <c r="X49" i="1"/>
  <c r="X47" i="1"/>
  <c r="X58" i="1"/>
  <c r="X10" i="6"/>
  <c r="R19" i="6"/>
  <c r="P19" i="6" s="1"/>
  <c r="Y57" i="6"/>
  <c r="X57" i="6" s="1"/>
  <c r="X65" i="6"/>
  <c r="X74" i="6"/>
  <c r="R2" i="6"/>
  <c r="P2" i="6" s="1"/>
  <c r="R6" i="6"/>
  <c r="P6" i="6" s="1"/>
  <c r="Y43" i="6"/>
  <c r="X43" i="6" s="1"/>
  <c r="R43" i="6" s="1"/>
  <c r="P43" i="6" s="1"/>
  <c r="Y48" i="6"/>
  <c r="X48" i="6" s="1"/>
  <c r="R52" i="6"/>
  <c r="P52" i="6" s="1"/>
  <c r="X63" i="6"/>
  <c r="R10" i="6"/>
  <c r="P10" i="6" s="1"/>
  <c r="R22" i="6"/>
  <c r="P22" i="6" s="1"/>
  <c r="P37" i="6"/>
  <c r="R18" i="6"/>
  <c r="P18" i="6" s="1"/>
  <c r="R37" i="6"/>
  <c r="X38" i="6"/>
  <c r="R38" i="6" s="1"/>
  <c r="Y51" i="6"/>
  <c r="X51" i="6" s="1"/>
  <c r="R51" i="6" s="1"/>
  <c r="P51" i="6" s="1"/>
  <c r="Y24" i="6"/>
  <c r="X24" i="6" s="1"/>
  <c r="X34" i="6"/>
  <c r="R34" i="6" s="1"/>
  <c r="P34" i="6" s="1"/>
  <c r="R48" i="6"/>
  <c r="P48" i="6" s="1"/>
  <c r="X36" i="6"/>
  <c r="R36" i="6" s="1"/>
  <c r="P36" i="6" s="1"/>
  <c r="X44" i="6"/>
  <c r="R44" i="6" s="1"/>
  <c r="P44" i="6" s="1"/>
  <c r="R9" i="6"/>
  <c r="P9" i="6" s="1"/>
  <c r="R62" i="6"/>
  <c r="P62" i="6" s="1"/>
  <c r="R70" i="6"/>
  <c r="P70" i="6" s="1"/>
  <c r="X5" i="6"/>
  <c r="R5" i="6" s="1"/>
  <c r="P5" i="6" s="1"/>
  <c r="Y11" i="6"/>
  <c r="X11" i="6" s="1"/>
  <c r="X13" i="6"/>
  <c r="R13" i="6" s="1"/>
  <c r="P13" i="6" s="1"/>
  <c r="Y23" i="6"/>
  <c r="X23" i="6" s="1"/>
  <c r="Y9" i="6"/>
  <c r="X9" i="6" s="1"/>
  <c r="R12" i="6"/>
  <c r="P12" i="6" s="1"/>
  <c r="Y17" i="6"/>
  <c r="X17" i="6" s="1"/>
  <c r="R17" i="6" s="1"/>
  <c r="P17" i="6" s="1"/>
  <c r="Y49" i="6"/>
  <c r="X49" i="6" s="1"/>
  <c r="R53" i="6"/>
  <c r="P53" i="6" s="1"/>
  <c r="P38" i="6"/>
  <c r="R11" i="6"/>
  <c r="P11" i="6" s="1"/>
  <c r="R30" i="6"/>
  <c r="P30" i="6" s="1"/>
  <c r="X31" i="6"/>
  <c r="X50" i="6"/>
  <c r="Y71" i="6"/>
  <c r="X71" i="6" s="1"/>
  <c r="P81" i="6"/>
  <c r="R94" i="6"/>
  <c r="P94" i="6" s="1"/>
  <c r="Y104" i="6"/>
  <c r="X104" i="6" s="1"/>
  <c r="Y114" i="6"/>
  <c r="X114" i="6" s="1"/>
  <c r="R114" i="6" s="1"/>
  <c r="P114" i="6" s="1"/>
  <c r="X129" i="6"/>
  <c r="X132" i="6"/>
  <c r="R82" i="6"/>
  <c r="Y102" i="6"/>
  <c r="X102" i="6" s="1"/>
  <c r="Y130" i="6"/>
  <c r="X130" i="6" s="1"/>
  <c r="X133" i="6"/>
  <c r="R133" i="6" s="1"/>
  <c r="P133" i="6" s="1"/>
  <c r="Y68" i="6"/>
  <c r="X68" i="6" s="1"/>
  <c r="R68" i="6" s="1"/>
  <c r="P68" i="6" s="1"/>
  <c r="R104" i="6"/>
  <c r="P104" i="6" s="1"/>
  <c r="R111" i="6"/>
  <c r="P111" i="6" s="1"/>
  <c r="R129" i="6"/>
  <c r="P129" i="6" s="1"/>
  <c r="X140" i="6"/>
  <c r="R140" i="6" s="1"/>
  <c r="P140" i="6" s="1"/>
  <c r="X147" i="6"/>
  <c r="R24" i="6"/>
  <c r="P24" i="6" s="1"/>
  <c r="P27" i="6"/>
  <c r="R80" i="6"/>
  <c r="P80" i="6" s="1"/>
  <c r="R26" i="6"/>
  <c r="P26" i="6" s="1"/>
  <c r="R72" i="6"/>
  <c r="P72" i="6" s="1"/>
  <c r="X113" i="6"/>
  <c r="R113" i="6" s="1"/>
  <c r="P113" i="6" s="1"/>
  <c r="P120" i="6"/>
  <c r="R143" i="6"/>
  <c r="R66" i="6"/>
  <c r="P66" i="6" s="1"/>
  <c r="X89" i="6"/>
  <c r="R89" i="6" s="1"/>
  <c r="P89" i="6" s="1"/>
  <c r="X101" i="6"/>
  <c r="Y103" i="6"/>
  <c r="X103" i="6" s="1"/>
  <c r="R103" i="6" s="1"/>
  <c r="P103" i="6" s="1"/>
  <c r="X139" i="6"/>
  <c r="X157" i="6"/>
  <c r="X175" i="6"/>
  <c r="P78" i="6"/>
  <c r="R79" i="6"/>
  <c r="P79" i="6" s="1"/>
  <c r="R135" i="6"/>
  <c r="P135" i="6" s="1"/>
  <c r="R153" i="6"/>
  <c r="P153" i="6" s="1"/>
  <c r="R31" i="6"/>
  <c r="P31" i="6" s="1"/>
  <c r="R77" i="6"/>
  <c r="P77" i="6" s="1"/>
  <c r="R88" i="6"/>
  <c r="P88" i="6" s="1"/>
  <c r="Y93" i="6"/>
  <c r="X93" i="6" s="1"/>
  <c r="Y155" i="6"/>
  <c r="X155" i="6" s="1"/>
  <c r="R40" i="6"/>
  <c r="P40" i="6" s="1"/>
  <c r="R42" i="6"/>
  <c r="P42" i="6" s="1"/>
  <c r="R58" i="6"/>
  <c r="P58" i="6" s="1"/>
  <c r="R76" i="6"/>
  <c r="P76" i="6" s="1"/>
  <c r="R96" i="6"/>
  <c r="P96" i="6" s="1"/>
  <c r="R128" i="6"/>
  <c r="P128" i="6" s="1"/>
  <c r="R50" i="6"/>
  <c r="P50" i="6" s="1"/>
  <c r="X115" i="6"/>
  <c r="R115" i="6" s="1"/>
  <c r="P115" i="6" s="1"/>
  <c r="X124" i="6"/>
  <c r="R159" i="6"/>
  <c r="P159" i="6" s="1"/>
  <c r="R39" i="6"/>
  <c r="P39" i="6" s="1"/>
  <c r="R49" i="6"/>
  <c r="P49" i="6" s="1"/>
  <c r="R87" i="6"/>
  <c r="P87" i="6" s="1"/>
  <c r="X88" i="6"/>
  <c r="Y110" i="6"/>
  <c r="X110" i="6" s="1"/>
  <c r="R177" i="6"/>
  <c r="P177" i="6" s="1"/>
  <c r="Y64" i="6"/>
  <c r="X64" i="6" s="1"/>
  <c r="R64" i="6" s="1"/>
  <c r="P64" i="6" s="1"/>
  <c r="Y69" i="6"/>
  <c r="X69" i="6" s="1"/>
  <c r="R69" i="6" s="1"/>
  <c r="P69" i="6" s="1"/>
  <c r="R74" i="6"/>
  <c r="P74" i="6" s="1"/>
  <c r="Y92" i="6"/>
  <c r="X92" i="6" s="1"/>
  <c r="R119" i="6"/>
  <c r="P119" i="6" s="1"/>
  <c r="R134" i="6"/>
  <c r="P134" i="6" s="1"/>
  <c r="X149" i="6"/>
  <c r="R152" i="6"/>
  <c r="P152" i="6" s="1"/>
  <c r="Y164" i="6"/>
  <c r="X164" i="6" s="1"/>
  <c r="X173" i="6"/>
  <c r="R47" i="6"/>
  <c r="P47" i="6" s="1"/>
  <c r="R55" i="6"/>
  <c r="P55" i="6" s="1"/>
  <c r="Y72" i="6"/>
  <c r="X72" i="6" s="1"/>
  <c r="R86" i="6"/>
  <c r="P86" i="6" s="1"/>
  <c r="R127" i="6"/>
  <c r="P127" i="6" s="1"/>
  <c r="Y56" i="6"/>
  <c r="X56" i="6" s="1"/>
  <c r="R56" i="6" s="1"/>
  <c r="P56" i="6" s="1"/>
  <c r="R73" i="6"/>
  <c r="P73" i="6" s="1"/>
  <c r="P82" i="6"/>
  <c r="R83" i="6"/>
  <c r="P83" i="6" s="1"/>
  <c r="R84" i="6"/>
  <c r="P84" i="6" s="1"/>
  <c r="R102" i="6"/>
  <c r="P102" i="6" s="1"/>
  <c r="R130" i="6"/>
  <c r="P130" i="6" s="1"/>
  <c r="R108" i="6"/>
  <c r="P108" i="6" s="1"/>
  <c r="X128" i="6"/>
  <c r="R132" i="6"/>
  <c r="P132" i="6" s="1"/>
  <c r="P143" i="6"/>
  <c r="X160" i="6"/>
  <c r="R160" i="6" s="1"/>
  <c r="P160" i="6" s="1"/>
  <c r="R100" i="6"/>
  <c r="P100" i="6" s="1"/>
  <c r="R107" i="6"/>
  <c r="P107" i="6" s="1"/>
  <c r="R131" i="6"/>
  <c r="P131" i="6" s="1"/>
  <c r="R99" i="6"/>
  <c r="P99" i="6" s="1"/>
  <c r="R142" i="6"/>
  <c r="P142" i="6" s="1"/>
  <c r="P151" i="6"/>
  <c r="Y168" i="6"/>
  <c r="X168" i="6" s="1"/>
  <c r="R168" i="6" s="1"/>
  <c r="P168" i="6" s="1"/>
  <c r="X180" i="6"/>
  <c r="R180" i="6" s="1"/>
  <c r="P180" i="6" s="1"/>
  <c r="R181" i="6"/>
  <c r="P181" i="6" s="1"/>
  <c r="R92" i="6"/>
  <c r="P92" i="6" s="1"/>
  <c r="Y121" i="6"/>
  <c r="X121" i="6" s="1"/>
  <c r="R121" i="6" s="1"/>
  <c r="P121" i="6" s="1"/>
  <c r="R176" i="6"/>
  <c r="P176" i="6" s="1"/>
  <c r="R85" i="6"/>
  <c r="P85" i="6" s="1"/>
  <c r="R125" i="6"/>
  <c r="P125" i="6" s="1"/>
  <c r="Y138" i="6"/>
  <c r="X138" i="6" s="1"/>
  <c r="R138" i="6" s="1"/>
  <c r="P138" i="6" s="1"/>
  <c r="R141" i="6"/>
  <c r="P141" i="6" s="1"/>
  <c r="R150" i="6"/>
  <c r="P150" i="6" s="1"/>
  <c r="R149" i="6"/>
  <c r="P149" i="6" s="1"/>
  <c r="R90" i="6"/>
  <c r="P90" i="6" s="1"/>
  <c r="R123" i="6"/>
  <c r="P123" i="6" s="1"/>
  <c r="R124" i="6"/>
  <c r="P124" i="6" s="1"/>
  <c r="R139" i="6"/>
  <c r="P139" i="6" s="1"/>
  <c r="R158" i="6"/>
  <c r="P158" i="6" s="1"/>
  <c r="T175" i="6"/>
  <c r="R175" i="6" s="1"/>
  <c r="P175" i="6" s="1"/>
  <c r="X181" i="6"/>
  <c r="R148" i="6"/>
  <c r="P148" i="6" s="1"/>
  <c r="R157" i="6"/>
  <c r="P157" i="6" s="1"/>
  <c r="X169" i="6"/>
  <c r="R169" i="6" s="1"/>
  <c r="P169" i="6" s="1"/>
  <c r="R173" i="6"/>
  <c r="P173" i="6" s="1"/>
  <c r="T174" i="6"/>
  <c r="R174" i="6" s="1"/>
  <c r="P174" i="6" s="1"/>
  <c r="R147" i="6"/>
  <c r="P147" i="6" s="1"/>
  <c r="Y154" i="6"/>
  <c r="X154" i="6" s="1"/>
  <c r="R154" i="6" s="1"/>
  <c r="P154" i="6" s="1"/>
  <c r="R156" i="6"/>
  <c r="P156" i="6" s="1"/>
  <c r="R166" i="6"/>
  <c r="P166" i="6" s="1"/>
  <c r="R165" i="6"/>
  <c r="P165" i="6" s="1"/>
  <c r="X171" i="6"/>
  <c r="R171" i="6" s="1"/>
  <c r="P171" i="6" s="1"/>
  <c r="Y112" i="6"/>
  <c r="X112" i="6" s="1"/>
  <c r="R112" i="6" s="1"/>
  <c r="P112" i="6" s="1"/>
  <c r="R155" i="6"/>
  <c r="P155" i="6" s="1"/>
  <c r="Y162" i="6"/>
  <c r="X162" i="6" s="1"/>
  <c r="R162" i="6" s="1"/>
  <c r="P162" i="6" s="1"/>
  <c r="R172" i="6"/>
  <c r="P172" i="6" s="1"/>
  <c r="R164" i="6"/>
  <c r="P164" i="6" s="1"/>
  <c r="R116" i="6"/>
  <c r="P116" i="6" s="1"/>
  <c r="Y144" i="6"/>
  <c r="X144" i="6" s="1"/>
  <c r="R144" i="6" s="1"/>
  <c r="P144" i="6" s="1"/>
  <c r="R163" i="6"/>
  <c r="P163" i="6" s="1"/>
  <c r="X170" i="6"/>
  <c r="R170" i="6" s="1"/>
  <c r="P170" i="6" s="1"/>
  <c r="X51" i="1"/>
  <c r="T54" i="1"/>
  <c r="R54" i="1" s="1"/>
  <c r="P54" i="1" s="1"/>
  <c r="T52" i="1"/>
  <c r="R52" i="1" s="1"/>
  <c r="P52" i="1" s="1"/>
  <c r="T48" i="1"/>
  <c r="X56" i="1"/>
  <c r="X55" i="1"/>
  <c r="T56" i="1"/>
  <c r="R56" i="1" s="1"/>
  <c r="P56" i="1" s="1"/>
  <c r="X48" i="1"/>
  <c r="X50" i="1"/>
  <c r="T55" i="1"/>
  <c r="R55" i="1" s="1"/>
  <c r="P55" i="1" s="1"/>
  <c r="T49" i="1"/>
  <c r="T53" i="1"/>
  <c r="T50" i="1"/>
  <c r="T47" i="1"/>
  <c r="R47" i="1" s="1"/>
  <c r="P47" i="1" s="1"/>
  <c r="T57" i="1"/>
  <c r="T51" i="1"/>
  <c r="X46" i="1"/>
  <c r="T58" i="1"/>
  <c r="T46" i="1"/>
  <c r="R59" i="6" l="1"/>
  <c r="P59" i="6" s="1"/>
  <c r="R61" i="6"/>
  <c r="P61" i="6" s="1"/>
  <c r="R60" i="6"/>
  <c r="P60" i="6" s="1"/>
  <c r="R98" i="6"/>
  <c r="P98" i="6" s="1"/>
  <c r="R23" i="6"/>
  <c r="P23" i="6" s="1"/>
  <c r="R63" i="6"/>
  <c r="P63" i="6" s="1"/>
  <c r="R93" i="6"/>
  <c r="P93" i="6" s="1"/>
  <c r="R25" i="6"/>
  <c r="P25" i="6" s="1"/>
  <c r="R53" i="1"/>
  <c r="P53" i="1" s="1"/>
  <c r="R58" i="1"/>
  <c r="P58" i="1" s="1"/>
  <c r="R51" i="1"/>
  <c r="P51" i="1" s="1"/>
  <c r="R49" i="1"/>
  <c r="P49" i="1" s="1"/>
  <c r="R57" i="1"/>
  <c r="P57" i="1" s="1"/>
  <c r="R48" i="1"/>
  <c r="P48" i="1" s="1"/>
  <c r="R50" i="1"/>
  <c r="P50" i="1" s="1"/>
  <c r="R46" i="1"/>
  <c r="P46" i="1" s="1"/>
  <c r="R71" i="6"/>
  <c r="P71" i="6" s="1"/>
  <c r="AA3" i="3"/>
  <c r="AA4" i="3"/>
  <c r="Z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Z16" i="3" s="1"/>
  <c r="AA17" i="3"/>
  <c r="AA18" i="3"/>
  <c r="Z18" i="3" s="1"/>
  <c r="W18" i="3" s="1"/>
  <c r="AA19" i="3"/>
  <c r="AA20" i="3"/>
  <c r="Z20" i="3" s="1"/>
  <c r="AA21" i="3"/>
  <c r="AA22" i="3"/>
  <c r="AA23" i="3"/>
  <c r="AA24" i="3"/>
  <c r="AA25" i="3"/>
  <c r="AA26" i="3"/>
  <c r="AA27" i="3"/>
  <c r="AA28" i="3"/>
  <c r="AA29" i="3"/>
  <c r="AA30" i="3"/>
  <c r="AA31" i="3"/>
  <c r="AA32" i="3"/>
  <c r="Z32" i="3" s="1"/>
  <c r="W32" i="3" s="1"/>
  <c r="AA33" i="3"/>
  <c r="AA34" i="3"/>
  <c r="Z34" i="3" s="1"/>
  <c r="AA35" i="3"/>
  <c r="AA36" i="3"/>
  <c r="Z36" i="3" s="1"/>
  <c r="AA37" i="3"/>
  <c r="AA38" i="3"/>
  <c r="AA39" i="3"/>
  <c r="AA40" i="3"/>
  <c r="AA41" i="3"/>
  <c r="AA42" i="3"/>
  <c r="AA43" i="3"/>
  <c r="AA44" i="3"/>
  <c r="AA45" i="3"/>
  <c r="AA46" i="3"/>
  <c r="AA2" i="3"/>
  <c r="Z3" i="3"/>
  <c r="Z5" i="3"/>
  <c r="Z6" i="3"/>
  <c r="Z7" i="3"/>
  <c r="Z8" i="3"/>
  <c r="Z9" i="3"/>
  <c r="Z10" i="3"/>
  <c r="Z11" i="3"/>
  <c r="Z12" i="3"/>
  <c r="Z13" i="3"/>
  <c r="Z14" i="3"/>
  <c r="Z15" i="3"/>
  <c r="Z17" i="3"/>
  <c r="W17" i="3" s="1"/>
  <c r="Z19" i="3"/>
  <c r="Z21" i="3"/>
  <c r="Z22" i="3"/>
  <c r="Z23" i="3"/>
  <c r="Z24" i="3"/>
  <c r="Z25" i="3"/>
  <c r="Z26" i="3"/>
  <c r="Z27" i="3"/>
  <c r="Z28" i="3"/>
  <c r="Z29" i="3"/>
  <c r="Z30" i="3"/>
  <c r="Z31" i="3"/>
  <c r="Z33" i="3"/>
  <c r="W33" i="3" s="1"/>
  <c r="Z35" i="3"/>
  <c r="Z37" i="3"/>
  <c r="Z38" i="3"/>
  <c r="Z39" i="3"/>
  <c r="Z40" i="3"/>
  <c r="Z41" i="3"/>
  <c r="Z42" i="3"/>
  <c r="W42" i="3" s="1"/>
  <c r="Z43" i="3"/>
  <c r="W43" i="3" s="1"/>
  <c r="Z44" i="3"/>
  <c r="Z45" i="3"/>
  <c r="Z46" i="3"/>
  <c r="Z2" i="3"/>
  <c r="W2" i="3" s="1"/>
  <c r="W47" i="3"/>
  <c r="AB3" i="3"/>
  <c r="AB17" i="3"/>
  <c r="AB18" i="3"/>
  <c r="AB19" i="3"/>
  <c r="AB32" i="3"/>
  <c r="AB33" i="3"/>
  <c r="AB34" i="3"/>
  <c r="AB42" i="3"/>
  <c r="AB43" i="3"/>
  <c r="AB44" i="3"/>
  <c r="AB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5" i="3"/>
  <c r="Y36" i="3"/>
  <c r="Y37" i="3"/>
  <c r="Y38" i="3"/>
  <c r="Y39" i="3"/>
  <c r="Y40" i="3"/>
  <c r="Y41" i="3"/>
  <c r="Y42" i="3"/>
  <c r="Y43" i="3"/>
  <c r="Y45" i="3"/>
  <c r="Y46" i="3"/>
  <c r="Y47" i="3"/>
  <c r="Y48" i="3"/>
  <c r="Y2" i="3"/>
  <c r="AC3" i="3"/>
  <c r="AC18" i="3"/>
  <c r="AC19" i="3"/>
  <c r="AC33" i="3"/>
  <c r="AC34" i="3"/>
  <c r="AC43" i="3"/>
  <c r="AC44" i="3"/>
  <c r="AC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3" i="3"/>
  <c r="X34" i="3"/>
  <c r="X35" i="3"/>
  <c r="X36" i="3"/>
  <c r="X37" i="3"/>
  <c r="X38" i="3"/>
  <c r="X39" i="3"/>
  <c r="X40" i="3"/>
  <c r="X41" i="3"/>
  <c r="X43" i="3"/>
  <c r="X44" i="3"/>
  <c r="X45" i="3"/>
  <c r="X46" i="3"/>
  <c r="X2" i="3"/>
  <c r="AP18" i="3"/>
  <c r="AP33" i="3"/>
  <c r="AP43" i="3"/>
  <c r="AP2" i="3"/>
  <c r="S2" i="1"/>
  <c r="C46" i="3"/>
  <c r="D46" i="3"/>
  <c r="AB46" i="3" s="1"/>
  <c r="D45" i="3"/>
  <c r="AP45" i="3" s="1"/>
  <c r="C45" i="3"/>
  <c r="B44" i="3" s="1"/>
  <c r="Y44" i="3" s="1"/>
  <c r="C36" i="3"/>
  <c r="D36" i="3"/>
  <c r="AB36" i="3" s="1"/>
  <c r="C37" i="3"/>
  <c r="D37" i="3"/>
  <c r="AB37" i="3" s="1"/>
  <c r="C38" i="3"/>
  <c r="D38" i="3"/>
  <c r="AP38" i="3" s="1"/>
  <c r="C39" i="3"/>
  <c r="D39" i="3"/>
  <c r="AB39" i="3" s="1"/>
  <c r="C40" i="3"/>
  <c r="D40" i="3"/>
  <c r="AB40" i="3" s="1"/>
  <c r="C41" i="3"/>
  <c r="D41" i="3"/>
  <c r="AP41" i="3" s="1"/>
  <c r="D35" i="3"/>
  <c r="AB35" i="3" s="1"/>
  <c r="C35" i="3"/>
  <c r="B34" i="3" s="1"/>
  <c r="Y34" i="3" s="1"/>
  <c r="C21" i="3"/>
  <c r="D21" i="3"/>
  <c r="AB21" i="3" s="1"/>
  <c r="C22" i="3"/>
  <c r="D22" i="3"/>
  <c r="AB22" i="3" s="1"/>
  <c r="C23" i="3"/>
  <c r="D23" i="3"/>
  <c r="AP23" i="3" s="1"/>
  <c r="C24" i="3"/>
  <c r="D24" i="3"/>
  <c r="AP24" i="3" s="1"/>
  <c r="C25" i="3"/>
  <c r="D25" i="3"/>
  <c r="AP25" i="3" s="1"/>
  <c r="C26" i="3"/>
  <c r="D26" i="3"/>
  <c r="AB26" i="3" s="1"/>
  <c r="C27" i="3"/>
  <c r="D27" i="3"/>
  <c r="AP27" i="3" s="1"/>
  <c r="C28" i="3"/>
  <c r="D28" i="3"/>
  <c r="AP28" i="3" s="1"/>
  <c r="C29" i="3"/>
  <c r="D29" i="3"/>
  <c r="AP29" i="3" s="1"/>
  <c r="C30" i="3"/>
  <c r="D30" i="3"/>
  <c r="AB30" i="3" s="1"/>
  <c r="C31" i="3"/>
  <c r="D31" i="3"/>
  <c r="AP31" i="3" s="1"/>
  <c r="D20" i="3"/>
  <c r="AP20" i="3" s="1"/>
  <c r="C20" i="3"/>
  <c r="B19" i="3" s="1"/>
  <c r="Y19" i="3" s="1"/>
  <c r="C5" i="3"/>
  <c r="D5" i="3"/>
  <c r="AP5" i="3" s="1"/>
  <c r="C6" i="3"/>
  <c r="D6" i="3"/>
  <c r="AP6" i="3" s="1"/>
  <c r="C7" i="3"/>
  <c r="D7" i="3"/>
  <c r="AP7" i="3" s="1"/>
  <c r="C8" i="3"/>
  <c r="D8" i="3"/>
  <c r="AB8" i="3" s="1"/>
  <c r="C9" i="3"/>
  <c r="D9" i="3"/>
  <c r="AP9" i="3" s="1"/>
  <c r="C10" i="3"/>
  <c r="D10" i="3"/>
  <c r="AP10" i="3" s="1"/>
  <c r="C11" i="3"/>
  <c r="D11" i="3"/>
  <c r="AP11" i="3" s="1"/>
  <c r="C12" i="3"/>
  <c r="D12" i="3"/>
  <c r="AB12" i="3" s="1"/>
  <c r="C13" i="3"/>
  <c r="D13" i="3"/>
  <c r="AP13" i="3" s="1"/>
  <c r="C14" i="3"/>
  <c r="D14" i="3"/>
  <c r="AP14" i="3" s="1"/>
  <c r="C15" i="3"/>
  <c r="D15" i="3"/>
  <c r="AB15" i="3" s="1"/>
  <c r="C16" i="3"/>
  <c r="D16" i="3"/>
  <c r="AB16" i="3" s="1"/>
  <c r="D4" i="3"/>
  <c r="AP4" i="3" s="1"/>
  <c r="C4" i="3"/>
  <c r="B3" i="3" s="1"/>
  <c r="Y3" i="3" s="1"/>
  <c r="AE18" i="3"/>
  <c r="AD18" i="3" s="1"/>
  <c r="AF18" i="3"/>
  <c r="AG18" i="3"/>
  <c r="AH18" i="3"/>
  <c r="AI18" i="3"/>
  <c r="AK18" i="3"/>
  <c r="AJ18" i="3" s="1"/>
  <c r="AL18" i="3"/>
  <c r="AN18" i="3"/>
  <c r="AM18" i="3" s="1"/>
  <c r="AO18" i="3"/>
  <c r="AE33" i="3"/>
  <c r="AD33" i="3" s="1"/>
  <c r="AF33" i="3"/>
  <c r="AG33" i="3"/>
  <c r="AH33" i="3"/>
  <c r="AI33" i="3"/>
  <c r="AK33" i="3"/>
  <c r="AJ33" i="3" s="1"/>
  <c r="AL33" i="3"/>
  <c r="AN33" i="3"/>
  <c r="AM33" i="3" s="1"/>
  <c r="AO33" i="3"/>
  <c r="AE43" i="3"/>
  <c r="AD43" i="3" s="1"/>
  <c r="AF43" i="3"/>
  <c r="AH43" i="3"/>
  <c r="AG43" i="3" s="1"/>
  <c r="AI43" i="3"/>
  <c r="AK43" i="3"/>
  <c r="AJ43" i="3" s="1"/>
  <c r="AL43" i="3"/>
  <c r="AM43" i="3"/>
  <c r="AN43" i="3"/>
  <c r="AO43" i="3"/>
  <c r="AO2" i="3"/>
  <c r="AN2" i="3"/>
  <c r="AM2" i="3" s="1"/>
  <c r="AL2" i="3"/>
  <c r="AK2" i="3"/>
  <c r="AJ2" i="3" s="1"/>
  <c r="AI2" i="3"/>
  <c r="AH2" i="3"/>
  <c r="AG2" i="3" s="1"/>
  <c r="AF2" i="3"/>
  <c r="AE2" i="3"/>
  <c r="AD2" i="3" s="1"/>
  <c r="K5" i="3"/>
  <c r="AE5" i="3" s="1"/>
  <c r="L5" i="3"/>
  <c r="AF5" i="3" s="1"/>
  <c r="N5" i="3"/>
  <c r="AH5" i="3" s="1"/>
  <c r="O5" i="3"/>
  <c r="AI5" i="3" s="1"/>
  <c r="Q5" i="3"/>
  <c r="AK5" i="3" s="1"/>
  <c r="AJ5" i="3" s="1"/>
  <c r="R5" i="3"/>
  <c r="AL5" i="3" s="1"/>
  <c r="T5" i="3"/>
  <c r="AN5" i="3" s="1"/>
  <c r="AM5" i="3" s="1"/>
  <c r="U5" i="3"/>
  <c r="AO5" i="3" s="1"/>
  <c r="K6" i="3"/>
  <c r="AE6" i="3" s="1"/>
  <c r="AD6" i="3" s="1"/>
  <c r="AC6" i="3" s="1"/>
  <c r="L6" i="3"/>
  <c r="AF6" i="3" s="1"/>
  <c r="N6" i="3"/>
  <c r="AH6" i="3" s="1"/>
  <c r="AG6" i="3" s="1"/>
  <c r="O6" i="3"/>
  <c r="AI6" i="3" s="1"/>
  <c r="Q6" i="3"/>
  <c r="AK6" i="3" s="1"/>
  <c r="AJ6" i="3" s="1"/>
  <c r="R6" i="3"/>
  <c r="AL6" i="3" s="1"/>
  <c r="T6" i="3"/>
  <c r="AN6" i="3" s="1"/>
  <c r="AM6" i="3" s="1"/>
  <c r="U6" i="3"/>
  <c r="AO6" i="3" s="1"/>
  <c r="K7" i="3"/>
  <c r="AE7" i="3" s="1"/>
  <c r="L7" i="3"/>
  <c r="AF7" i="3" s="1"/>
  <c r="N7" i="3"/>
  <c r="AH7" i="3" s="1"/>
  <c r="O7" i="3"/>
  <c r="AI7" i="3" s="1"/>
  <c r="Q7" i="3"/>
  <c r="AK7" i="3" s="1"/>
  <c r="AJ7" i="3" s="1"/>
  <c r="R7" i="3"/>
  <c r="AL7" i="3" s="1"/>
  <c r="T7" i="3"/>
  <c r="AN7" i="3" s="1"/>
  <c r="AM7" i="3" s="1"/>
  <c r="U7" i="3"/>
  <c r="AO7" i="3" s="1"/>
  <c r="K8" i="3"/>
  <c r="AE8" i="3" s="1"/>
  <c r="L8" i="3"/>
  <c r="AF8" i="3" s="1"/>
  <c r="N8" i="3"/>
  <c r="AH8" i="3" s="1"/>
  <c r="O8" i="3"/>
  <c r="AI8" i="3" s="1"/>
  <c r="Q8" i="3"/>
  <c r="AK8" i="3" s="1"/>
  <c r="R8" i="3"/>
  <c r="AL8" i="3" s="1"/>
  <c r="T8" i="3"/>
  <c r="AN8" i="3" s="1"/>
  <c r="AM8" i="3" s="1"/>
  <c r="U8" i="3"/>
  <c r="AO8" i="3" s="1"/>
  <c r="K9" i="3"/>
  <c r="AE9" i="3" s="1"/>
  <c r="L9" i="3"/>
  <c r="AF9" i="3" s="1"/>
  <c r="N9" i="3"/>
  <c r="AH9" i="3" s="1"/>
  <c r="O9" i="3"/>
  <c r="AI9" i="3" s="1"/>
  <c r="Q9" i="3"/>
  <c r="AK9" i="3" s="1"/>
  <c r="R9" i="3"/>
  <c r="AL9" i="3" s="1"/>
  <c r="T9" i="3"/>
  <c r="AN9" i="3" s="1"/>
  <c r="AM9" i="3" s="1"/>
  <c r="U9" i="3"/>
  <c r="AO9" i="3" s="1"/>
  <c r="K10" i="3"/>
  <c r="AE10" i="3" s="1"/>
  <c r="L10" i="3"/>
  <c r="AF10" i="3" s="1"/>
  <c r="N10" i="3"/>
  <c r="AH10" i="3" s="1"/>
  <c r="AG10" i="3" s="1"/>
  <c r="O10" i="3"/>
  <c r="AI10" i="3" s="1"/>
  <c r="Q10" i="3"/>
  <c r="AK10" i="3" s="1"/>
  <c r="AJ10" i="3" s="1"/>
  <c r="R10" i="3"/>
  <c r="AL10" i="3" s="1"/>
  <c r="T10" i="3"/>
  <c r="AN10" i="3" s="1"/>
  <c r="AM10" i="3" s="1"/>
  <c r="U10" i="3"/>
  <c r="AO10" i="3" s="1"/>
  <c r="K11" i="3"/>
  <c r="AE11" i="3" s="1"/>
  <c r="L11" i="3"/>
  <c r="AF11" i="3" s="1"/>
  <c r="N11" i="3"/>
  <c r="AH11" i="3" s="1"/>
  <c r="O11" i="3"/>
  <c r="AI11" i="3" s="1"/>
  <c r="Q11" i="3"/>
  <c r="AK11" i="3" s="1"/>
  <c r="R11" i="3"/>
  <c r="AL11" i="3" s="1"/>
  <c r="T11" i="3"/>
  <c r="AN11" i="3" s="1"/>
  <c r="AM11" i="3" s="1"/>
  <c r="U11" i="3"/>
  <c r="AO11" i="3" s="1"/>
  <c r="K12" i="3"/>
  <c r="AE12" i="3" s="1"/>
  <c r="L12" i="3"/>
  <c r="AF12" i="3" s="1"/>
  <c r="N12" i="3"/>
  <c r="AH12" i="3" s="1"/>
  <c r="AG12" i="3" s="1"/>
  <c r="O12" i="3"/>
  <c r="AI12" i="3" s="1"/>
  <c r="Q12" i="3"/>
  <c r="AK12" i="3" s="1"/>
  <c r="AJ12" i="3" s="1"/>
  <c r="R12" i="3"/>
  <c r="AL12" i="3" s="1"/>
  <c r="T12" i="3"/>
  <c r="AN12" i="3" s="1"/>
  <c r="AM12" i="3" s="1"/>
  <c r="U12" i="3"/>
  <c r="AO12" i="3" s="1"/>
  <c r="K13" i="3"/>
  <c r="AE13" i="3" s="1"/>
  <c r="L13" i="3"/>
  <c r="AF13" i="3" s="1"/>
  <c r="N13" i="3"/>
  <c r="AH13" i="3" s="1"/>
  <c r="AG13" i="3" s="1"/>
  <c r="O13" i="3"/>
  <c r="AI13" i="3" s="1"/>
  <c r="Q13" i="3"/>
  <c r="AK13" i="3" s="1"/>
  <c r="AJ13" i="3" s="1"/>
  <c r="R13" i="3"/>
  <c r="AL13" i="3" s="1"/>
  <c r="T13" i="3"/>
  <c r="AN13" i="3" s="1"/>
  <c r="AM13" i="3" s="1"/>
  <c r="U13" i="3"/>
  <c r="AO13" i="3" s="1"/>
  <c r="K14" i="3"/>
  <c r="AE14" i="3" s="1"/>
  <c r="L14" i="3"/>
  <c r="AF14" i="3" s="1"/>
  <c r="N14" i="3"/>
  <c r="AH14" i="3" s="1"/>
  <c r="O14" i="3"/>
  <c r="AI14" i="3" s="1"/>
  <c r="Q14" i="3"/>
  <c r="AK14" i="3" s="1"/>
  <c r="AJ14" i="3" s="1"/>
  <c r="R14" i="3"/>
  <c r="AL14" i="3" s="1"/>
  <c r="T14" i="3"/>
  <c r="AN14" i="3" s="1"/>
  <c r="AM14" i="3" s="1"/>
  <c r="U14" i="3"/>
  <c r="AO14" i="3" s="1"/>
  <c r="K15" i="3"/>
  <c r="AE15" i="3" s="1"/>
  <c r="L15" i="3"/>
  <c r="AF15" i="3" s="1"/>
  <c r="N15" i="3"/>
  <c r="AH15" i="3" s="1"/>
  <c r="O15" i="3"/>
  <c r="AI15" i="3" s="1"/>
  <c r="Q15" i="3"/>
  <c r="AK15" i="3" s="1"/>
  <c r="AJ15" i="3" s="1"/>
  <c r="R15" i="3"/>
  <c r="AL15" i="3" s="1"/>
  <c r="T15" i="3"/>
  <c r="AN15" i="3" s="1"/>
  <c r="AM15" i="3" s="1"/>
  <c r="U15" i="3"/>
  <c r="AO15" i="3" s="1"/>
  <c r="K16" i="3"/>
  <c r="AE16" i="3" s="1"/>
  <c r="L16" i="3"/>
  <c r="AF16" i="3" s="1"/>
  <c r="N16" i="3"/>
  <c r="AH16" i="3" s="1"/>
  <c r="O16" i="3"/>
  <c r="AI16" i="3" s="1"/>
  <c r="Q16" i="3"/>
  <c r="AK16" i="3" s="1"/>
  <c r="AJ16" i="3" s="1"/>
  <c r="R16" i="3"/>
  <c r="AL16" i="3" s="1"/>
  <c r="T16" i="3"/>
  <c r="AN16" i="3" s="1"/>
  <c r="AM16" i="3" s="1"/>
  <c r="U16" i="3"/>
  <c r="AO16" i="3" s="1"/>
  <c r="K20" i="3"/>
  <c r="AE20" i="3" s="1"/>
  <c r="L20" i="3"/>
  <c r="AF20" i="3" s="1"/>
  <c r="N20" i="3"/>
  <c r="AH20" i="3" s="1"/>
  <c r="O20" i="3"/>
  <c r="AI20" i="3" s="1"/>
  <c r="Q20" i="3"/>
  <c r="AK20" i="3" s="1"/>
  <c r="AJ20" i="3" s="1"/>
  <c r="R20" i="3"/>
  <c r="AL20" i="3" s="1"/>
  <c r="T20" i="3"/>
  <c r="AN20" i="3" s="1"/>
  <c r="AM20" i="3" s="1"/>
  <c r="U20" i="3"/>
  <c r="AO20" i="3" s="1"/>
  <c r="K21" i="3"/>
  <c r="AE21" i="3" s="1"/>
  <c r="AD21" i="3" s="1"/>
  <c r="AC21" i="3" s="1"/>
  <c r="L21" i="3"/>
  <c r="AF21" i="3" s="1"/>
  <c r="N21" i="3"/>
  <c r="AH21" i="3" s="1"/>
  <c r="AG21" i="3" s="1"/>
  <c r="O21" i="3"/>
  <c r="AI21" i="3" s="1"/>
  <c r="Q21" i="3"/>
  <c r="AK21" i="3" s="1"/>
  <c r="AJ21" i="3" s="1"/>
  <c r="R21" i="3"/>
  <c r="AL21" i="3" s="1"/>
  <c r="T21" i="3"/>
  <c r="AN21" i="3" s="1"/>
  <c r="AM21" i="3" s="1"/>
  <c r="U21" i="3"/>
  <c r="AO21" i="3" s="1"/>
  <c r="K22" i="3"/>
  <c r="AE22" i="3" s="1"/>
  <c r="AD22" i="3" s="1"/>
  <c r="AC22" i="3" s="1"/>
  <c r="L22" i="3"/>
  <c r="AF22" i="3" s="1"/>
  <c r="N22" i="3"/>
  <c r="AH22" i="3" s="1"/>
  <c r="AG22" i="3" s="1"/>
  <c r="O22" i="3"/>
  <c r="AI22" i="3" s="1"/>
  <c r="Q22" i="3"/>
  <c r="AK22" i="3" s="1"/>
  <c r="AJ22" i="3" s="1"/>
  <c r="R22" i="3"/>
  <c r="AL22" i="3" s="1"/>
  <c r="T22" i="3"/>
  <c r="AN22" i="3" s="1"/>
  <c r="AM22" i="3" s="1"/>
  <c r="U22" i="3"/>
  <c r="AO22" i="3" s="1"/>
  <c r="K23" i="3"/>
  <c r="AE23" i="3" s="1"/>
  <c r="L23" i="3"/>
  <c r="AF23" i="3" s="1"/>
  <c r="N23" i="3"/>
  <c r="AH23" i="3" s="1"/>
  <c r="O23" i="3"/>
  <c r="AI23" i="3" s="1"/>
  <c r="Q23" i="3"/>
  <c r="AK23" i="3" s="1"/>
  <c r="AJ23" i="3" s="1"/>
  <c r="R23" i="3"/>
  <c r="AL23" i="3" s="1"/>
  <c r="T23" i="3"/>
  <c r="AN23" i="3" s="1"/>
  <c r="AM23" i="3" s="1"/>
  <c r="U23" i="3"/>
  <c r="AO23" i="3" s="1"/>
  <c r="K24" i="3"/>
  <c r="AE24" i="3" s="1"/>
  <c r="L24" i="3"/>
  <c r="AF24" i="3" s="1"/>
  <c r="N24" i="3"/>
  <c r="AH24" i="3" s="1"/>
  <c r="O24" i="3"/>
  <c r="AI24" i="3" s="1"/>
  <c r="Q24" i="3"/>
  <c r="AK24" i="3" s="1"/>
  <c r="AJ24" i="3" s="1"/>
  <c r="R24" i="3"/>
  <c r="AL24" i="3" s="1"/>
  <c r="T24" i="3"/>
  <c r="AN24" i="3" s="1"/>
  <c r="AM24" i="3" s="1"/>
  <c r="U24" i="3"/>
  <c r="AO24" i="3" s="1"/>
  <c r="K25" i="3"/>
  <c r="AE25" i="3" s="1"/>
  <c r="L25" i="3"/>
  <c r="AF25" i="3" s="1"/>
  <c r="N25" i="3"/>
  <c r="AH25" i="3" s="1"/>
  <c r="AG25" i="3" s="1"/>
  <c r="O25" i="3"/>
  <c r="AI25" i="3" s="1"/>
  <c r="Q25" i="3"/>
  <c r="AK25" i="3" s="1"/>
  <c r="AJ25" i="3" s="1"/>
  <c r="R25" i="3"/>
  <c r="AL25" i="3" s="1"/>
  <c r="T25" i="3"/>
  <c r="AN25" i="3" s="1"/>
  <c r="AM25" i="3" s="1"/>
  <c r="U25" i="3"/>
  <c r="AO25" i="3" s="1"/>
  <c r="K26" i="3"/>
  <c r="AE26" i="3" s="1"/>
  <c r="L26" i="3"/>
  <c r="AF26" i="3" s="1"/>
  <c r="N26" i="3"/>
  <c r="AH26" i="3" s="1"/>
  <c r="AG26" i="3" s="1"/>
  <c r="O26" i="3"/>
  <c r="AI26" i="3" s="1"/>
  <c r="Q26" i="3"/>
  <c r="AK26" i="3" s="1"/>
  <c r="AJ26" i="3" s="1"/>
  <c r="R26" i="3"/>
  <c r="AL26" i="3" s="1"/>
  <c r="T26" i="3"/>
  <c r="AN26" i="3" s="1"/>
  <c r="AM26" i="3" s="1"/>
  <c r="U26" i="3"/>
  <c r="AO26" i="3" s="1"/>
  <c r="K27" i="3"/>
  <c r="AE27" i="3" s="1"/>
  <c r="L27" i="3"/>
  <c r="AF27" i="3" s="1"/>
  <c r="N27" i="3"/>
  <c r="AH27" i="3" s="1"/>
  <c r="O27" i="3"/>
  <c r="AI27" i="3" s="1"/>
  <c r="Q27" i="3"/>
  <c r="AK27" i="3" s="1"/>
  <c r="AJ27" i="3" s="1"/>
  <c r="R27" i="3"/>
  <c r="AL27" i="3" s="1"/>
  <c r="T27" i="3"/>
  <c r="AN27" i="3" s="1"/>
  <c r="AM27" i="3" s="1"/>
  <c r="U27" i="3"/>
  <c r="AO27" i="3" s="1"/>
  <c r="K28" i="3"/>
  <c r="AE28" i="3" s="1"/>
  <c r="L28" i="3"/>
  <c r="AF28" i="3" s="1"/>
  <c r="N28" i="3"/>
  <c r="AH28" i="3" s="1"/>
  <c r="O28" i="3"/>
  <c r="AI28" i="3" s="1"/>
  <c r="Q28" i="3"/>
  <c r="AK28" i="3" s="1"/>
  <c r="R28" i="3"/>
  <c r="AL28" i="3" s="1"/>
  <c r="T28" i="3"/>
  <c r="AN28" i="3" s="1"/>
  <c r="AM28" i="3" s="1"/>
  <c r="U28" i="3"/>
  <c r="AO28" i="3" s="1"/>
  <c r="K29" i="3"/>
  <c r="AE29" i="3" s="1"/>
  <c r="L29" i="3"/>
  <c r="AF29" i="3" s="1"/>
  <c r="N29" i="3"/>
  <c r="AH29" i="3" s="1"/>
  <c r="O29" i="3"/>
  <c r="AI29" i="3" s="1"/>
  <c r="Q29" i="3"/>
  <c r="AK29" i="3" s="1"/>
  <c r="R29" i="3"/>
  <c r="AL29" i="3" s="1"/>
  <c r="T29" i="3"/>
  <c r="AN29" i="3" s="1"/>
  <c r="AM29" i="3" s="1"/>
  <c r="U29" i="3"/>
  <c r="AO29" i="3" s="1"/>
  <c r="K30" i="3"/>
  <c r="AE30" i="3" s="1"/>
  <c r="L30" i="3"/>
  <c r="AF30" i="3" s="1"/>
  <c r="N30" i="3"/>
  <c r="AH30" i="3" s="1"/>
  <c r="O30" i="3"/>
  <c r="AI30" i="3" s="1"/>
  <c r="Q30" i="3"/>
  <c r="AK30" i="3" s="1"/>
  <c r="R30" i="3"/>
  <c r="AL30" i="3" s="1"/>
  <c r="T30" i="3"/>
  <c r="AN30" i="3" s="1"/>
  <c r="AM30" i="3" s="1"/>
  <c r="U30" i="3"/>
  <c r="AO30" i="3" s="1"/>
  <c r="K31" i="3"/>
  <c r="AE31" i="3" s="1"/>
  <c r="L31" i="3"/>
  <c r="AF31" i="3" s="1"/>
  <c r="N31" i="3"/>
  <c r="AH31" i="3" s="1"/>
  <c r="O31" i="3"/>
  <c r="AI31" i="3" s="1"/>
  <c r="Q31" i="3"/>
  <c r="AK31" i="3" s="1"/>
  <c r="AJ31" i="3" s="1"/>
  <c r="R31" i="3"/>
  <c r="AL31" i="3" s="1"/>
  <c r="T31" i="3"/>
  <c r="AN31" i="3" s="1"/>
  <c r="AM31" i="3" s="1"/>
  <c r="U31" i="3"/>
  <c r="AO31" i="3" s="1"/>
  <c r="K35" i="3"/>
  <c r="AE35" i="3" s="1"/>
  <c r="L35" i="3"/>
  <c r="AF35" i="3" s="1"/>
  <c r="N35" i="3"/>
  <c r="AH35" i="3" s="1"/>
  <c r="AG35" i="3" s="1"/>
  <c r="O35" i="3"/>
  <c r="AI35" i="3" s="1"/>
  <c r="Q35" i="3"/>
  <c r="AK35" i="3" s="1"/>
  <c r="AJ35" i="3" s="1"/>
  <c r="R35" i="3"/>
  <c r="AL35" i="3" s="1"/>
  <c r="T35" i="3"/>
  <c r="AN35" i="3" s="1"/>
  <c r="AM35" i="3" s="1"/>
  <c r="U35" i="3"/>
  <c r="AO35" i="3" s="1"/>
  <c r="K36" i="3"/>
  <c r="AE36" i="3" s="1"/>
  <c r="L36" i="3"/>
  <c r="AF36" i="3" s="1"/>
  <c r="N36" i="3"/>
  <c r="AH36" i="3" s="1"/>
  <c r="O36" i="3"/>
  <c r="AI36" i="3" s="1"/>
  <c r="Q36" i="3"/>
  <c r="AK36" i="3" s="1"/>
  <c r="AJ36" i="3" s="1"/>
  <c r="R36" i="3"/>
  <c r="AL36" i="3" s="1"/>
  <c r="T36" i="3"/>
  <c r="AN36" i="3" s="1"/>
  <c r="AM36" i="3" s="1"/>
  <c r="U36" i="3"/>
  <c r="AO36" i="3" s="1"/>
  <c r="K37" i="3"/>
  <c r="AE37" i="3" s="1"/>
  <c r="L37" i="3"/>
  <c r="AF37" i="3" s="1"/>
  <c r="N37" i="3"/>
  <c r="AH37" i="3" s="1"/>
  <c r="O37" i="3"/>
  <c r="AI37" i="3" s="1"/>
  <c r="Q37" i="3"/>
  <c r="AK37" i="3" s="1"/>
  <c r="AJ37" i="3" s="1"/>
  <c r="R37" i="3"/>
  <c r="AL37" i="3" s="1"/>
  <c r="T37" i="3"/>
  <c r="AN37" i="3" s="1"/>
  <c r="AM37" i="3" s="1"/>
  <c r="U37" i="3"/>
  <c r="AO37" i="3" s="1"/>
  <c r="K38" i="3"/>
  <c r="AE38" i="3" s="1"/>
  <c r="L38" i="3"/>
  <c r="AF38" i="3" s="1"/>
  <c r="N38" i="3"/>
  <c r="AH38" i="3" s="1"/>
  <c r="O38" i="3"/>
  <c r="AI38" i="3" s="1"/>
  <c r="Q38" i="3"/>
  <c r="AK38" i="3" s="1"/>
  <c r="AJ38" i="3" s="1"/>
  <c r="R38" i="3"/>
  <c r="AL38" i="3" s="1"/>
  <c r="T38" i="3"/>
  <c r="AN38" i="3" s="1"/>
  <c r="AM38" i="3" s="1"/>
  <c r="U38" i="3"/>
  <c r="AO38" i="3" s="1"/>
  <c r="K39" i="3"/>
  <c r="AE39" i="3" s="1"/>
  <c r="L39" i="3"/>
  <c r="AF39" i="3" s="1"/>
  <c r="N39" i="3"/>
  <c r="AH39" i="3" s="1"/>
  <c r="AG39" i="3" s="1"/>
  <c r="O39" i="3"/>
  <c r="AI39" i="3" s="1"/>
  <c r="Q39" i="3"/>
  <c r="AK39" i="3" s="1"/>
  <c r="AJ39" i="3" s="1"/>
  <c r="R39" i="3"/>
  <c r="AL39" i="3" s="1"/>
  <c r="T39" i="3"/>
  <c r="AN39" i="3" s="1"/>
  <c r="AM39" i="3" s="1"/>
  <c r="U39" i="3"/>
  <c r="AO39" i="3" s="1"/>
  <c r="K40" i="3"/>
  <c r="AE40" i="3" s="1"/>
  <c r="L40" i="3"/>
  <c r="AF40" i="3" s="1"/>
  <c r="N40" i="3"/>
  <c r="AH40" i="3" s="1"/>
  <c r="O40" i="3"/>
  <c r="AI40" i="3" s="1"/>
  <c r="Q40" i="3"/>
  <c r="AK40" i="3" s="1"/>
  <c r="AJ40" i="3" s="1"/>
  <c r="R40" i="3"/>
  <c r="AL40" i="3" s="1"/>
  <c r="T40" i="3"/>
  <c r="AN40" i="3" s="1"/>
  <c r="AM40" i="3" s="1"/>
  <c r="U40" i="3"/>
  <c r="AO40" i="3" s="1"/>
  <c r="K41" i="3"/>
  <c r="AE41" i="3" s="1"/>
  <c r="L41" i="3"/>
  <c r="AF41" i="3" s="1"/>
  <c r="N41" i="3"/>
  <c r="AH41" i="3" s="1"/>
  <c r="O41" i="3"/>
  <c r="AI41" i="3" s="1"/>
  <c r="Q41" i="3"/>
  <c r="AK41" i="3" s="1"/>
  <c r="AJ41" i="3" s="1"/>
  <c r="R41" i="3"/>
  <c r="AL41" i="3" s="1"/>
  <c r="T41" i="3"/>
  <c r="AN41" i="3" s="1"/>
  <c r="AM41" i="3" s="1"/>
  <c r="U41" i="3"/>
  <c r="AO41" i="3" s="1"/>
  <c r="K45" i="3"/>
  <c r="AE45" i="3" s="1"/>
  <c r="L45" i="3"/>
  <c r="AF45" i="3" s="1"/>
  <c r="N45" i="3"/>
  <c r="AH45" i="3" s="1"/>
  <c r="O45" i="3"/>
  <c r="AI45" i="3" s="1"/>
  <c r="Q45" i="3"/>
  <c r="AK45" i="3" s="1"/>
  <c r="AJ45" i="3" s="1"/>
  <c r="R45" i="3"/>
  <c r="AL45" i="3" s="1"/>
  <c r="T45" i="3"/>
  <c r="AN45" i="3" s="1"/>
  <c r="AM45" i="3" s="1"/>
  <c r="U45" i="3"/>
  <c r="AO45" i="3" s="1"/>
  <c r="K46" i="3"/>
  <c r="AE46" i="3" s="1"/>
  <c r="L46" i="3"/>
  <c r="AF46" i="3" s="1"/>
  <c r="N46" i="3"/>
  <c r="AH46" i="3" s="1"/>
  <c r="O46" i="3"/>
  <c r="AI46" i="3" s="1"/>
  <c r="Q46" i="3"/>
  <c r="AK46" i="3" s="1"/>
  <c r="AJ46" i="3" s="1"/>
  <c r="R46" i="3"/>
  <c r="AL46" i="3" s="1"/>
  <c r="T46" i="3"/>
  <c r="AN46" i="3" s="1"/>
  <c r="AM46" i="3" s="1"/>
  <c r="U46" i="3"/>
  <c r="AO46" i="3" s="1"/>
  <c r="U4" i="3"/>
  <c r="AO4" i="3" s="1"/>
  <c r="R4" i="3"/>
  <c r="AL4" i="3" s="1"/>
  <c r="T4" i="3"/>
  <c r="AN4" i="3" s="1"/>
  <c r="AM4" i="3" s="1"/>
  <c r="Q4" i="3"/>
  <c r="AK4" i="3" s="1"/>
  <c r="O4" i="3"/>
  <c r="AI4" i="3" s="1"/>
  <c r="N4" i="3"/>
  <c r="AH4" i="3" s="1"/>
  <c r="L4" i="3"/>
  <c r="AF4" i="3" s="1"/>
  <c r="K4" i="3"/>
  <c r="AE4" i="3" s="1"/>
  <c r="N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  <c r="AD2" i="1" s="1"/>
  <c r="K2" i="1"/>
  <c r="AA2" i="1" s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  <c r="AC2" i="1" s="1"/>
  <c r="AB2" i="1" s="1"/>
  <c r="J2" i="1"/>
  <c r="Z2" i="1" s="1"/>
  <c r="Y2" i="1" s="1"/>
  <c r="K4" i="1"/>
  <c r="K5" i="1"/>
  <c r="J4" i="1"/>
  <c r="J5" i="1"/>
  <c r="AE2" i="1"/>
  <c r="V2" i="1"/>
  <c r="W2" i="1"/>
  <c r="U2" i="1"/>
  <c r="Q2" i="1"/>
  <c r="T2" i="1" l="1"/>
  <c r="X2" i="1"/>
  <c r="W34" i="3"/>
  <c r="W19" i="3"/>
  <c r="W3" i="3"/>
  <c r="W44" i="3"/>
  <c r="AB28" i="3"/>
  <c r="AB31" i="3"/>
  <c r="AB14" i="3"/>
  <c r="AB45" i="3"/>
  <c r="AB29" i="3"/>
  <c r="AB13" i="3"/>
  <c r="AB27" i="3"/>
  <c r="AB11" i="3"/>
  <c r="AB10" i="3"/>
  <c r="AB41" i="3"/>
  <c r="AB25" i="3"/>
  <c r="AB9" i="3"/>
  <c r="AB24" i="3"/>
  <c r="AB23" i="3"/>
  <c r="AB7" i="3"/>
  <c r="AB38" i="3"/>
  <c r="AB6" i="3"/>
  <c r="W6" i="3" s="1"/>
  <c r="AB5" i="3"/>
  <c r="AB20" i="3"/>
  <c r="AB4" i="3"/>
  <c r="AG45" i="3"/>
  <c r="AG40" i="3"/>
  <c r="AG36" i="3"/>
  <c r="AG29" i="3"/>
  <c r="AG27" i="3"/>
  <c r="AG23" i="3"/>
  <c r="AG16" i="3"/>
  <c r="AP40" i="3"/>
  <c r="AP26" i="3"/>
  <c r="AP21" i="3"/>
  <c r="W21" i="3" s="1"/>
  <c r="AP46" i="3"/>
  <c r="AP39" i="3"/>
  <c r="AP30" i="3"/>
  <c r="AP22" i="3"/>
  <c r="W22" i="3" s="1"/>
  <c r="AP12" i="3"/>
  <c r="AP8" i="3"/>
  <c r="AP37" i="3"/>
  <c r="AP36" i="3"/>
  <c r="AP16" i="3"/>
  <c r="AP35" i="3"/>
  <c r="AP15" i="3"/>
  <c r="AG24" i="3"/>
  <c r="AG28" i="3"/>
  <c r="AJ4" i="3"/>
  <c r="AD40" i="3"/>
  <c r="AD36" i="3"/>
  <c r="AC36" i="3" s="1"/>
  <c r="AD29" i="3"/>
  <c r="AD10" i="3"/>
  <c r="AC10" i="3" s="1"/>
  <c r="AD31" i="3"/>
  <c r="AD27" i="3"/>
  <c r="AD12" i="3"/>
  <c r="AC12" i="3" s="1"/>
  <c r="W12" i="3" s="1"/>
  <c r="AD8" i="3"/>
  <c r="AJ30" i="3"/>
  <c r="AJ11" i="3"/>
  <c r="AJ9" i="3"/>
  <c r="AG4" i="3"/>
  <c r="AG31" i="3"/>
  <c r="AG8" i="3"/>
  <c r="AD25" i="3"/>
  <c r="AC25" i="3" s="1"/>
  <c r="AD16" i="3"/>
  <c r="AD14" i="3"/>
  <c r="AD38" i="3"/>
  <c r="AC38" i="3" s="1"/>
  <c r="AJ28" i="3"/>
  <c r="AG20" i="3"/>
  <c r="AG7" i="3"/>
  <c r="AD4" i="3"/>
  <c r="AD46" i="3"/>
  <c r="AD39" i="3"/>
  <c r="AC39" i="3" s="1"/>
  <c r="AD37" i="3"/>
  <c r="AD30" i="3"/>
  <c r="AD26" i="3"/>
  <c r="AC26" i="3" s="1"/>
  <c r="AD24" i="3"/>
  <c r="AD20" i="3"/>
  <c r="AD15" i="3"/>
  <c r="AD13" i="3"/>
  <c r="AC13" i="3" s="1"/>
  <c r="AD7" i="3"/>
  <c r="AD5" i="3"/>
  <c r="AG11" i="3"/>
  <c r="AG15" i="3"/>
  <c r="AD41" i="3"/>
  <c r="AD35" i="3"/>
  <c r="AC35" i="3" s="1"/>
  <c r="AG5" i="3"/>
  <c r="AJ29" i="3"/>
  <c r="AJ8" i="3"/>
  <c r="AG46" i="3"/>
  <c r="AG9" i="3"/>
  <c r="AG38" i="3"/>
  <c r="AG14" i="3"/>
  <c r="AG37" i="3"/>
  <c r="AG41" i="3"/>
  <c r="AG30" i="3"/>
  <c r="AD45" i="3"/>
  <c r="AD9" i="3"/>
  <c r="AD23" i="3"/>
  <c r="AC23" i="3" s="1"/>
  <c r="AD28" i="3"/>
  <c r="AC28" i="3" s="1"/>
  <c r="AD11" i="3"/>
  <c r="R2" i="1" l="1"/>
  <c r="P2" i="1" s="1"/>
  <c r="W36" i="3"/>
  <c r="AC40" i="3"/>
  <c r="W40" i="3" s="1"/>
  <c r="AC11" i="3"/>
  <c r="AC9" i="3"/>
  <c r="W35" i="3"/>
  <c r="AC4" i="3"/>
  <c r="W4" i="3" s="1"/>
  <c r="AC16" i="3"/>
  <c r="W16" i="3" s="1"/>
  <c r="AC41" i="3"/>
  <c r="W41" i="3" s="1"/>
  <c r="W39" i="3"/>
  <c r="AC27" i="3"/>
  <c r="W27" i="3" s="1"/>
  <c r="AC31" i="3"/>
  <c r="W31" i="3" s="1"/>
  <c r="AC14" i="3"/>
  <c r="W14" i="3" s="1"/>
  <c r="AC46" i="3"/>
  <c r="W46" i="3" s="1"/>
  <c r="AC45" i="3"/>
  <c r="W45" i="3" s="1"/>
  <c r="AC15" i="3"/>
  <c r="W15" i="3" s="1"/>
  <c r="W23" i="3"/>
  <c r="W38" i="3"/>
  <c r="AC8" i="3"/>
  <c r="W8" i="3" s="1"/>
  <c r="W13" i="3"/>
  <c r="AC29" i="3"/>
  <c r="W29" i="3" s="1"/>
  <c r="W25" i="3"/>
  <c r="W9" i="3"/>
  <c r="AC5" i="3"/>
  <c r="W5" i="3" s="1"/>
  <c r="AC7" i="3"/>
  <c r="W7" i="3" s="1"/>
  <c r="W10" i="3"/>
  <c r="AC20" i="3"/>
  <c r="W20" i="3" s="1"/>
  <c r="W26" i="3"/>
  <c r="W11" i="3"/>
  <c r="AC30" i="3"/>
  <c r="W30" i="3" s="1"/>
  <c r="AC24" i="3"/>
  <c r="W24" i="3" s="1"/>
  <c r="AC37" i="3"/>
  <c r="W37" i="3" s="1"/>
  <c r="W28" i="3"/>
</calcChain>
</file>

<file path=xl/sharedStrings.xml><?xml version="1.0" encoding="utf-8"?>
<sst xmlns="http://schemas.openxmlformats.org/spreadsheetml/2006/main" count="824" uniqueCount="321">
  <si>
    <t>Unknown</t>
  </si>
  <si>
    <t>Bree-land</t>
  </si>
  <si>
    <t>Bree-town</t>
  </si>
  <si>
    <t>Shire</t>
  </si>
  <si>
    <t>Ered Luin</t>
  </si>
  <si>
    <t>Lone-lands</t>
  </si>
  <si>
    <t>North Downs</t>
  </si>
  <si>
    <t>Trollshaws</t>
  </si>
  <si>
    <t>Misty Mountains</t>
  </si>
  <si>
    <t>Evendim</t>
  </si>
  <si>
    <t>Angmar</t>
  </si>
  <si>
    <t>Forochel</t>
  </si>
  <si>
    <t>Eregion</t>
  </si>
  <si>
    <t>Enedwaith</t>
  </si>
  <si>
    <t>Dunland</t>
  </si>
  <si>
    <t>Great River</t>
  </si>
  <si>
    <t>Lothlórien</t>
  </si>
  <si>
    <t>Mirkwood</t>
  </si>
  <si>
    <t>Moria</t>
  </si>
  <si>
    <t>Vales of Anduin</t>
  </si>
  <si>
    <t>Wells of Langflood</t>
  </si>
  <si>
    <t>Central Gondor</t>
  </si>
  <si>
    <t>Eastern Gondor</t>
  </si>
  <si>
    <t>Far Anórien</t>
  </si>
  <si>
    <t>March of the King</t>
  </si>
  <si>
    <t>The Wastes</t>
  </si>
  <si>
    <t>Western Gondor</t>
  </si>
  <si>
    <t>Chat Region #</t>
  </si>
  <si>
    <t>Deed Regions that use this channel:</t>
  </si>
  <si>
    <t>Thorin's Hall</t>
  </si>
  <si>
    <t>Eastern Rohan</t>
  </si>
  <si>
    <t>Rohan - Eastemnet</t>
  </si>
  <si>
    <t>Elderslade</t>
  </si>
  <si>
    <t>Dwarf-holds</t>
  </si>
  <si>
    <t>Southern Mirkwood</t>
  </si>
  <si>
    <t>Wildermore</t>
  </si>
  <si>
    <t>Rohan - Wildermore</t>
  </si>
  <si>
    <t>Rohan - Westemnet</t>
  </si>
  <si>
    <t>Strongholds of the North</t>
  </si>
  <si>
    <t>The Dwarf-holds</t>
  </si>
  <si>
    <t>Northern Mirkwood</t>
  </si>
  <si>
    <t>Old Anórien</t>
  </si>
  <si>
    <t>Anórien (After Battle)</t>
  </si>
  <si>
    <t>Mordor</t>
  </si>
  <si>
    <t>[DE]</t>
  </si>
  <si>
    <t>Breeland</t>
  </si>
  <si>
    <t>Bree</t>
  </si>
  <si>
    <t>Auenland</t>
  </si>
  <si>
    <t>Thorins Halle</t>
  </si>
  <si>
    <t>Einsame Lande</t>
  </si>
  <si>
    <t>Nordhöhen</t>
  </si>
  <si>
    <t>Nebelgebirge</t>
  </si>
  <si>
    <t>Trollhöhen</t>
  </si>
  <si>
    <t>Düsterwald</t>
  </si>
  <si>
    <t>Großer Fluss</t>
  </si>
  <si>
    <t>Rohan - Ost-Emnet</t>
  </si>
  <si>
    <t>Rohan - Wildermark</t>
  </si>
  <si>
    <t>Rohan - West-Emnet</t>
  </si>
  <si>
    <t>West-Gondor</t>
  </si>
  <si>
    <t>Alt-Anórien</t>
  </si>
  <si>
    <t>Anórien (schlachtgezeichnet)</t>
  </si>
  <si>
    <t>Ost-Gondor</t>
  </si>
  <si>
    <t>Zentrum Gondors</t>
  </si>
  <si>
    <t>Das Ödland</t>
  </si>
  <si>
    <t>Weites Anórien</t>
  </si>
  <si>
    <t>Zwergenfestungen</t>
  </si>
  <si>
    <t>Nördlicher Düsterwald</t>
  </si>
  <si>
    <t>Täler des Anduin</t>
  </si>
  <si>
    <t>Quellen des Langflut</t>
  </si>
  <si>
    <t>[FR]</t>
  </si>
  <si>
    <t>[EN]</t>
  </si>
  <si>
    <t>Regional Chat Channel Name:</t>
  </si>
  <si>
    <t>Palais de Thorin</t>
  </si>
  <si>
    <t>Comté</t>
  </si>
  <si>
    <t>Pays de Bree</t>
  </si>
  <si>
    <t>Terres Solitaires</t>
  </si>
  <si>
    <t>Hauts du Nord</t>
  </si>
  <si>
    <t>Monts Brumeux</t>
  </si>
  <si>
    <t>Trouée des Trolls</t>
  </si>
  <si>
    <t>Forêt Noire</t>
  </si>
  <si>
    <t>Grand Fleuve</t>
  </si>
  <si>
    <t>Pays de Dun</t>
  </si>
  <si>
    <t>Rohan - Estemnet</t>
  </si>
  <si>
    <t>Rohan - Landes farouches</t>
  </si>
  <si>
    <t>Rohan - Ouestemnet</t>
  </si>
  <si>
    <t>Ouest du Gondor</t>
  </si>
  <si>
    <t>Ancien Anórien</t>
  </si>
  <si>
    <t>Anórien (après la bataille)</t>
  </si>
  <si>
    <t>Est du Gondor</t>
  </si>
  <si>
    <t>Centre du Gondor</t>
  </si>
  <si>
    <t>Landes désertiques</t>
  </si>
  <si>
    <t>Lointain Anórien</t>
  </si>
  <si>
    <t>Bastions des Nains</t>
  </si>
  <si>
    <t>Puits du Long Fleuve</t>
  </si>
  <si>
    <t>Forêt Noire du Nord</t>
  </si>
  <si>
    <t>Val d'Anduin</t>
  </si>
  <si>
    <t>Eriador</t>
  </si>
  <si>
    <t>Western Rohan</t>
  </si>
  <si>
    <t>Gorgoroth</t>
  </si>
  <si>
    <t>Imlad Morgul</t>
  </si>
  <si>
    <t>Page</t>
  </si>
  <si>
    <t>Page Tab</t>
  </si>
  <si>
    <t>Deed Region</t>
  </si>
  <si>
    <t>Tab</t>
  </si>
  <si>
    <t>EN</t>
  </si>
  <si>
    <t>DE</t>
  </si>
  <si>
    <t>FR</t>
  </si>
  <si>
    <t>Comment</t>
  </si>
  <si>
    <t>Rhovanion</t>
  </si>
  <si>
    <t>Gondor</t>
  </si>
  <si>
    <t>CHAT_REGION</t>
  </si>
  <si>
    <t>COMMENT</t>
  </si>
  <si>
    <t>INDEX</t>
  </si>
  <si>
    <t>DEED_REGIONS</t>
  </si>
  <si>
    <t>i</t>
  </si>
  <si>
    <t>j</t>
  </si>
  <si>
    <t>REGION 1</t>
  </si>
  <si>
    <t>REGION 2</t>
  </si>
  <si>
    <t>NON-COMMENT</t>
  </si>
  <si>
    <t>COMPLETE</t>
  </si>
  <si>
    <t>1st</t>
  </si>
  <si>
    <t>2nd</t>
  </si>
  <si>
    <t>3rd</t>
  </si>
  <si>
    <t>4th</t>
  </si>
  <si>
    <t>i1</t>
  </si>
  <si>
    <t>j1</t>
  </si>
  <si>
    <t>i2</t>
  </si>
  <si>
    <t>j2</t>
  </si>
  <si>
    <t>i3</t>
  </si>
  <si>
    <t>j3</t>
  </si>
  <si>
    <t>i4</t>
  </si>
  <si>
    <t>j4</t>
  </si>
  <si>
    <t>Region 1</t>
  </si>
  <si>
    <t>Region 2</t>
  </si>
  <si>
    <t>Region 3</t>
  </si>
  <si>
    <t>Region 4</t>
  </si>
  <si>
    <t>Regions</t>
  </si>
  <si>
    <t>Adjacent i</t>
  </si>
  <si>
    <t>Adjacent j</t>
  </si>
  <si>
    <t>Index</t>
  </si>
  <si>
    <t>Non-Comment</t>
  </si>
  <si>
    <t>Deed Tab</t>
  </si>
  <si>
    <t>/</t>
  </si>
  <si>
    <t>Region Comment</t>
  </si>
  <si>
    <t>Complete (Note: Copy/paste through Microsoft Word to avoid quoting multi-line content.)</t>
  </si>
  <si>
    <t>Other</t>
  </si>
  <si>
    <t>Festival</t>
  </si>
  <si>
    <t>Ettenmoors</t>
  </si>
  <si>
    <t>an Instance</t>
  </si>
  <si>
    <t>Glimmerdeep</t>
  </si>
  <si>
    <t>Thikil-gundu</t>
  </si>
  <si>
    <t>The Harrowing of Morgul</t>
  </si>
  <si>
    <t>Helm's Dike</t>
  </si>
  <si>
    <t>The Hornburg</t>
  </si>
  <si>
    <t>Retaking Pelargir</t>
  </si>
  <si>
    <t>Hammer of the Underworld</t>
  </si>
  <si>
    <t>Boss from the Vaults: Thrâng</t>
  </si>
  <si>
    <t>Boss from the Vaults: Storvâgûn</t>
  </si>
  <si>
    <t>Yule: The Battle at Frostbluff</t>
  </si>
  <si>
    <t>Trouble in Tuckborough</t>
  </si>
  <si>
    <t>Storm on Methedras</t>
  </si>
  <si>
    <t>Stand at Amon Sûl</t>
  </si>
  <si>
    <t>Thievery and Mischief</t>
  </si>
  <si>
    <t>The Icy Crevasse</t>
  </si>
  <si>
    <t>Strike Against Dannenglor</t>
  </si>
  <si>
    <t>Protectors of Thangúlhad</t>
  </si>
  <si>
    <t>Breaching the Necromancer's Gate</t>
  </si>
  <si>
    <t>Assault on the Ringwraiths' Lair</t>
  </si>
  <si>
    <t>The Battle in the Tower</t>
  </si>
  <si>
    <t>Rescue in Nûrz Ghâshu</t>
  </si>
  <si>
    <t>Glinghant</t>
  </si>
  <si>
    <t>Haudh Valandil</t>
  </si>
  <si>
    <t>Ost Elendil</t>
  </si>
  <si>
    <t>Barad Guldur</t>
  </si>
  <si>
    <t>Dungeons of Dol Guldur</t>
  </si>
  <si>
    <t>Sammath Gûl</t>
  </si>
  <si>
    <t>Sword-hall of Dol Guldur</t>
  </si>
  <si>
    <t>Warg-pens of Dol Guldur</t>
  </si>
  <si>
    <t>The Depths of Kidzul-kâlah</t>
  </si>
  <si>
    <t>Caverns of Thrumfall</t>
  </si>
  <si>
    <t>Lost Temple</t>
  </si>
  <si>
    <t>Stoneheight</t>
  </si>
  <si>
    <t>Sâri-surma</t>
  </si>
  <si>
    <t>Bâr Nírnaeth, the Houses of Lamentation</t>
  </si>
  <si>
    <t>Eithel Gwaur, the Filth-well</t>
  </si>
  <si>
    <t>Gath Daeroval, the Shadow-roost</t>
  </si>
  <si>
    <t>Gorthad Nûr, the Deep-barrow</t>
  </si>
  <si>
    <t>The Fallen Kings</t>
  </si>
  <si>
    <t>Sunken Labyrinth</t>
  </si>
  <si>
    <t>The Dome of Stars</t>
  </si>
  <si>
    <t>The Ruined City</t>
  </si>
  <si>
    <t>The Court of Seregost</t>
  </si>
  <si>
    <t>The Dungeons of Naerband</t>
  </si>
  <si>
    <t>Blood of the Black Serpent</t>
  </si>
  <si>
    <t>The Quays of the Harlond</t>
  </si>
  <si>
    <t>The Silent Street</t>
  </si>
  <si>
    <t>Flight to the Lonely Mountain</t>
  </si>
  <si>
    <t>Iorbar's Peak</t>
  </si>
  <si>
    <t>Seat of the Great Goblin</t>
  </si>
  <si>
    <t>The Battle for Erebor</t>
  </si>
  <si>
    <t>The Bells of Dale</t>
  </si>
  <si>
    <t>The Fires of Smaug</t>
  </si>
  <si>
    <t>Webs of the Scuttledells</t>
  </si>
  <si>
    <t>Askâd-mazal, the Chamber of Shadows</t>
  </si>
  <si>
    <t>Inn of the Forsaken</t>
  </si>
  <si>
    <t>Shakalush, the Stair Battle</t>
  </si>
  <si>
    <t>The Defence of Minas Tirith</t>
  </si>
  <si>
    <t>Is Instance?</t>
  </si>
  <si>
    <t>No</t>
  </si>
  <si>
    <t>Instances</t>
  </si>
  <si>
    <t>Yes</t>
  </si>
  <si>
    <t xml:space="preserve">  Classic</t>
  </si>
  <si>
    <t xml:space="preserve">    Annúminas</t>
  </si>
  <si>
    <t xml:space="preserve">    Dol Guldur</t>
  </si>
  <si>
    <t xml:space="preserve">    Fornost</t>
  </si>
  <si>
    <t>Wraith of Earth</t>
  </si>
  <si>
    <t>Wraith of Fire</t>
  </si>
  <si>
    <t>Wraith of Shadow</t>
  </si>
  <si>
    <t>Wraith of Water</t>
  </si>
  <si>
    <t xml:space="preserve">    Gladdenmere</t>
  </si>
  <si>
    <t xml:space="preserve">    Great Barrow</t>
  </si>
  <si>
    <t>Sambrog</t>
  </si>
  <si>
    <t>Thadúr</t>
  </si>
  <si>
    <t>The Maze</t>
  </si>
  <si>
    <t>Dragon Wing</t>
  </si>
  <si>
    <t>Drake Wing</t>
  </si>
  <si>
    <t>Giant Wing</t>
  </si>
  <si>
    <t>Spider Wing</t>
  </si>
  <si>
    <t>Ost Dunhoth - Disease and Poison Wing</t>
  </si>
  <si>
    <t>Ost Dunhoth - Gortheron Wing</t>
  </si>
  <si>
    <t>Ost Dunhoth - Wound and Fear Wing</t>
  </si>
  <si>
    <t>The Northcotton Farm</t>
  </si>
  <si>
    <t>Ghashan-kútot, the Halls of Black Lore</t>
  </si>
  <si>
    <t xml:space="preserve">    Grey Mountains</t>
  </si>
  <si>
    <t xml:space="preserve">    Helegrod</t>
  </si>
  <si>
    <t xml:space="preserve">    In Their Absence</t>
  </si>
  <si>
    <t xml:space="preserve">    Minas Morgul</t>
  </si>
  <si>
    <t xml:space="preserve">    Osgiliath</t>
  </si>
  <si>
    <t xml:space="preserve">    Other</t>
  </si>
  <si>
    <t>Halls of Night</t>
  </si>
  <si>
    <t>Library at Tham Mírdain</t>
  </si>
  <si>
    <t>School at Tham Mírdain</t>
  </si>
  <si>
    <t xml:space="preserve">    Plateau of Gorgoroth</t>
  </si>
  <si>
    <t xml:space="preserve">    The Battle of the Pelennor Fields</t>
  </si>
  <si>
    <t xml:space="preserve">    War of Three Peaks</t>
  </si>
  <si>
    <t xml:space="preserve">    The Road to Erebor</t>
  </si>
  <si>
    <t>Agoroth, the Narrowdelve</t>
  </si>
  <si>
    <t>Woe of the Willow</t>
  </si>
  <si>
    <t xml:space="preserve">  Epic Battles</t>
  </si>
  <si>
    <t xml:space="preserve">    Defence of Rohan</t>
  </si>
  <si>
    <t>Deeping Wall</t>
  </si>
  <si>
    <t>Deeping-coomb</t>
  </si>
  <si>
    <t>Glittering Caves</t>
  </si>
  <si>
    <t xml:space="preserve">    War for Gondor</t>
  </si>
  <si>
    <t>Non-scaling Instance</t>
  </si>
  <si>
    <t xml:space="preserve">  Angmar</t>
  </si>
  <si>
    <t>Barad Gúlaran</t>
  </si>
  <si>
    <t>Carn Dûm</t>
  </si>
  <si>
    <t>The Rift of Nûrz Ghâshu</t>
  </si>
  <si>
    <t>Urugarth</t>
  </si>
  <si>
    <t>Arboretum</t>
  </si>
  <si>
    <t>Barrows</t>
  </si>
  <si>
    <t>Fortress</t>
  </si>
  <si>
    <t xml:space="preserve">  Garth Agarwen</t>
  </si>
  <si>
    <t xml:space="preserve">  Grey Mountains</t>
  </si>
  <si>
    <t>The Anvil of Winterstith</t>
  </si>
  <si>
    <t xml:space="preserve">  Isengard</t>
  </si>
  <si>
    <t>Dargnákh Unleashed</t>
  </si>
  <si>
    <t>Draigoch's Lair</t>
  </si>
  <si>
    <t>Fangorn's Edge</t>
  </si>
  <si>
    <t>Pits of Isengard</t>
  </si>
  <si>
    <t>The Foundry</t>
  </si>
  <si>
    <t>The Tower of Orthanc</t>
  </si>
  <si>
    <t xml:space="preserve">  Lothlórien</t>
  </si>
  <si>
    <t>Dâr Narbugud</t>
  </si>
  <si>
    <t>Halls of Crafting</t>
  </si>
  <si>
    <t>The Mirror-halls of Lumul-nar</t>
  </si>
  <si>
    <t>The Water Wheels: Nalâ-dûm</t>
  </si>
  <si>
    <t xml:space="preserve">  Minas Morgul</t>
  </si>
  <si>
    <t>Remmorchant, the Net of Darkness</t>
  </si>
  <si>
    <t xml:space="preserve">  Moria</t>
  </si>
  <si>
    <t>Dark Delvings</t>
  </si>
  <si>
    <t>Fil Gashan</t>
  </si>
  <si>
    <t>Filikul</t>
  </si>
  <si>
    <t>Skûmfil</t>
  </si>
  <si>
    <t>The Forges of Khazad-dûm</t>
  </si>
  <si>
    <t>The Forgotten Treasury</t>
  </si>
  <si>
    <t>The Grand Stair</t>
  </si>
  <si>
    <t>The Sixteenth Hall</t>
  </si>
  <si>
    <t>The Vile Maw</t>
  </si>
  <si>
    <t xml:space="preserve">  Other</t>
  </si>
  <si>
    <t>Goblin-town Throne Room</t>
  </si>
  <si>
    <t>Roots of Fangorn</t>
  </si>
  <si>
    <t>The Fall of Khazad-dûm</t>
  </si>
  <si>
    <t xml:space="preserve">  Plateau of Gorgoroth</t>
  </si>
  <si>
    <t>The Abyss of Mordath</t>
  </si>
  <si>
    <t xml:space="preserve">  The Battle of the Pelennor Fields</t>
  </si>
  <si>
    <t>Throne of the Dread Terror</t>
  </si>
  <si>
    <t>War of Three Peaks</t>
  </si>
  <si>
    <t>Amdân Dammul, the Bloody Threshold</t>
  </si>
  <si>
    <t>Seasonal</t>
  </si>
  <si>
    <t xml:space="preserve">  Spring</t>
  </si>
  <si>
    <t>Boss from the Vaults: Naruhel the Red-maid</t>
  </si>
  <si>
    <t>Spring: Bee's Big Business</t>
  </si>
  <si>
    <t xml:space="preserve">  Summer</t>
  </si>
  <si>
    <t>Summer: The Perfect Picnic</t>
  </si>
  <si>
    <t xml:space="preserve">  Yule</t>
  </si>
  <si>
    <t>Skirmish</t>
  </si>
  <si>
    <t xml:space="preserve">  Defensive</t>
  </si>
  <si>
    <t>Battle of the Deep-way</t>
  </si>
  <si>
    <t>Battle of the Twenty-first Hall</t>
  </si>
  <si>
    <t>Battle of the Way of Smiths</t>
  </si>
  <si>
    <t>Defence of The Prancing Pony</t>
  </si>
  <si>
    <t>Ford of Bruinen</t>
  </si>
  <si>
    <t>Siege of Gondamon</t>
  </si>
  <si>
    <t>Attack At Dawn</t>
  </si>
  <si>
    <t xml:space="preserve">  Offensive</t>
  </si>
  <si>
    <t xml:space="preserve">  Survival</t>
  </si>
  <si>
    <t>Survival: Barrow-downs</t>
  </si>
  <si>
    <t>Archet</t>
  </si>
  <si>
    <t>Instance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</si>
</sst>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E25B-C0CD-4CE2-B3C1-161789D28815}">
  <dimension ref="A1:C35"/>
  <sheetViews>
    <sheetView workbookViewId="0">
      <selection activeCell="A22" sqref="A22"/>
    </sheetView>
  </sheetViews>
  <sheetFormatPr defaultRowHeight="15" x14ac:dyDescent="0.25"/>
  <cols>
    <col min="1" max="1" width="23.28515625" bestFit="1" customWidth="1"/>
    <col min="2" max="2" width="5.28515625" bestFit="1" customWidth="1"/>
    <col min="3" max="3" width="8.85546875" bestFit="1" customWidth="1"/>
  </cols>
  <sheetData>
    <row r="1" spans="1:3" x14ac:dyDescent="0.25">
      <c r="A1" t="s">
        <v>102</v>
      </c>
      <c r="B1" t="s">
        <v>100</v>
      </c>
      <c r="C1" t="s">
        <v>101</v>
      </c>
    </row>
    <row r="2" spans="1:3" x14ac:dyDescent="0.25">
      <c r="A2" t="s">
        <v>1</v>
      </c>
      <c r="B2">
        <v>6</v>
      </c>
      <c r="C2">
        <v>1</v>
      </c>
    </row>
    <row r="3" spans="1:3" x14ac:dyDescent="0.25">
      <c r="A3" t="s">
        <v>3</v>
      </c>
      <c r="B3">
        <v>6</v>
      </c>
      <c r="C3">
        <v>2</v>
      </c>
    </row>
    <row r="4" spans="1:3" x14ac:dyDescent="0.25">
      <c r="A4" t="s">
        <v>4</v>
      </c>
      <c r="B4">
        <v>6</v>
      </c>
      <c r="C4">
        <v>3</v>
      </c>
    </row>
    <row r="5" spans="1:3" x14ac:dyDescent="0.25">
      <c r="A5" t="s">
        <v>5</v>
      </c>
      <c r="B5">
        <v>6</v>
      </c>
      <c r="C5">
        <v>4</v>
      </c>
    </row>
    <row r="6" spans="1:3" x14ac:dyDescent="0.25">
      <c r="A6" t="s">
        <v>6</v>
      </c>
      <c r="B6">
        <v>6</v>
      </c>
      <c r="C6">
        <v>5</v>
      </c>
    </row>
    <row r="7" spans="1:3" x14ac:dyDescent="0.25">
      <c r="A7" t="s">
        <v>7</v>
      </c>
      <c r="B7">
        <v>6</v>
      </c>
      <c r="C7">
        <v>6</v>
      </c>
    </row>
    <row r="8" spans="1:3" x14ac:dyDescent="0.25">
      <c r="A8" t="s">
        <v>8</v>
      </c>
      <c r="B8">
        <v>6</v>
      </c>
      <c r="C8">
        <v>7</v>
      </c>
    </row>
    <row r="9" spans="1:3" x14ac:dyDescent="0.25">
      <c r="A9" t="s">
        <v>9</v>
      </c>
      <c r="B9">
        <v>6</v>
      </c>
      <c r="C9">
        <v>8</v>
      </c>
    </row>
    <row r="10" spans="1:3" x14ac:dyDescent="0.25">
      <c r="A10" t="s">
        <v>10</v>
      </c>
      <c r="B10">
        <v>6</v>
      </c>
      <c r="C10">
        <v>9</v>
      </c>
    </row>
    <row r="11" spans="1:3" x14ac:dyDescent="0.25">
      <c r="A11" t="s">
        <v>11</v>
      </c>
      <c r="B11">
        <v>6</v>
      </c>
      <c r="C11">
        <v>10</v>
      </c>
    </row>
    <row r="12" spans="1:3" x14ac:dyDescent="0.25">
      <c r="A12" t="s">
        <v>12</v>
      </c>
      <c r="B12">
        <v>6</v>
      </c>
      <c r="C12">
        <v>11</v>
      </c>
    </row>
    <row r="13" spans="1:3" x14ac:dyDescent="0.25">
      <c r="A13" t="s">
        <v>13</v>
      </c>
      <c r="B13">
        <v>6</v>
      </c>
      <c r="C13">
        <v>12</v>
      </c>
    </row>
    <row r="14" spans="1:3" x14ac:dyDescent="0.25">
      <c r="A14" t="s">
        <v>14</v>
      </c>
      <c r="B14">
        <v>6</v>
      </c>
      <c r="C14">
        <v>13</v>
      </c>
    </row>
    <row r="15" spans="1:3" x14ac:dyDescent="0.25">
      <c r="A15" t="s">
        <v>16</v>
      </c>
      <c r="B15">
        <v>7</v>
      </c>
      <c r="C15">
        <v>1</v>
      </c>
    </row>
    <row r="16" spans="1:3" x14ac:dyDescent="0.25">
      <c r="A16" t="s">
        <v>18</v>
      </c>
      <c r="B16">
        <v>7</v>
      </c>
      <c r="C16">
        <v>2</v>
      </c>
    </row>
    <row r="17" spans="1:3" x14ac:dyDescent="0.25">
      <c r="A17" t="s">
        <v>34</v>
      </c>
      <c r="B17">
        <v>7</v>
      </c>
      <c r="C17">
        <v>3</v>
      </c>
    </row>
    <row r="18" spans="1:3" x14ac:dyDescent="0.25">
      <c r="A18" t="s">
        <v>15</v>
      </c>
      <c r="B18">
        <v>7</v>
      </c>
      <c r="C18">
        <v>4</v>
      </c>
    </row>
    <row r="19" spans="1:3" x14ac:dyDescent="0.25">
      <c r="A19" t="s">
        <v>30</v>
      </c>
      <c r="B19">
        <v>7</v>
      </c>
      <c r="C19">
        <v>5</v>
      </c>
    </row>
    <row r="20" spans="1:3" x14ac:dyDescent="0.25">
      <c r="A20" t="s">
        <v>35</v>
      </c>
      <c r="B20">
        <v>7</v>
      </c>
      <c r="C20">
        <v>6</v>
      </c>
    </row>
    <row r="21" spans="1:3" x14ac:dyDescent="0.25">
      <c r="A21" t="s">
        <v>97</v>
      </c>
      <c r="B21">
        <v>7</v>
      </c>
      <c r="C21">
        <v>7</v>
      </c>
    </row>
    <row r="22" spans="1:3" x14ac:dyDescent="0.25">
      <c r="A22" t="s">
        <v>38</v>
      </c>
      <c r="B22">
        <v>7</v>
      </c>
      <c r="C22">
        <v>8</v>
      </c>
    </row>
    <row r="23" spans="1:3" x14ac:dyDescent="0.25">
      <c r="A23" t="s">
        <v>39</v>
      </c>
      <c r="B23">
        <v>7</v>
      </c>
      <c r="C23">
        <v>9</v>
      </c>
    </row>
    <row r="24" spans="1:3" x14ac:dyDescent="0.25">
      <c r="A24" t="s">
        <v>19</v>
      </c>
      <c r="B24">
        <v>7</v>
      </c>
      <c r="C24">
        <v>10</v>
      </c>
    </row>
    <row r="25" spans="1:3" x14ac:dyDescent="0.25">
      <c r="A25" t="s">
        <v>20</v>
      </c>
      <c r="B25">
        <v>7</v>
      </c>
      <c r="C25">
        <v>11</v>
      </c>
    </row>
    <row r="26" spans="1:3" x14ac:dyDescent="0.25">
      <c r="A26" t="s">
        <v>32</v>
      </c>
      <c r="B26">
        <v>7</v>
      </c>
      <c r="C26">
        <v>12</v>
      </c>
    </row>
    <row r="27" spans="1:3" x14ac:dyDescent="0.25">
      <c r="A27" t="s">
        <v>26</v>
      </c>
      <c r="B27">
        <v>8</v>
      </c>
      <c r="C27">
        <v>1</v>
      </c>
    </row>
    <row r="28" spans="1:3" x14ac:dyDescent="0.25">
      <c r="A28" t="s">
        <v>21</v>
      </c>
      <c r="B28">
        <v>8</v>
      </c>
      <c r="C28">
        <v>2</v>
      </c>
    </row>
    <row r="29" spans="1:3" x14ac:dyDescent="0.25">
      <c r="A29" t="s">
        <v>22</v>
      </c>
      <c r="B29">
        <v>8</v>
      </c>
      <c r="C29">
        <v>3</v>
      </c>
    </row>
    <row r="30" spans="1:3" x14ac:dyDescent="0.25">
      <c r="A30" t="s">
        <v>41</v>
      </c>
      <c r="B30">
        <v>8</v>
      </c>
      <c r="C30">
        <v>4</v>
      </c>
    </row>
    <row r="31" spans="1:3" x14ac:dyDescent="0.25">
      <c r="A31" t="s">
        <v>23</v>
      </c>
      <c r="B31">
        <v>8</v>
      </c>
      <c r="C31">
        <v>5</v>
      </c>
    </row>
    <row r="32" spans="1:3" x14ac:dyDescent="0.25">
      <c r="A32" t="s">
        <v>24</v>
      </c>
      <c r="B32">
        <v>8</v>
      </c>
      <c r="C32">
        <v>6</v>
      </c>
    </row>
    <row r="33" spans="1:3" x14ac:dyDescent="0.25">
      <c r="A33" t="s">
        <v>25</v>
      </c>
      <c r="B33">
        <v>8</v>
      </c>
      <c r="C33">
        <v>7</v>
      </c>
    </row>
    <row r="34" spans="1:3" x14ac:dyDescent="0.25">
      <c r="A34" t="s">
        <v>98</v>
      </c>
      <c r="B34">
        <v>9</v>
      </c>
      <c r="C34">
        <v>1</v>
      </c>
    </row>
    <row r="35" spans="1:3" x14ac:dyDescent="0.25">
      <c r="A35" t="s">
        <v>99</v>
      </c>
      <c r="B35">
        <v>9</v>
      </c>
      <c r="C3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P45" sqref="P2:P45"/>
    </sheetView>
  </sheetViews>
  <sheetFormatPr defaultRowHeight="15" x14ac:dyDescent="0.25"/>
  <cols>
    <col min="1" max="1" width="9.7109375" bestFit="1" customWidth="1"/>
    <col min="2" max="2" width="13.140625" bestFit="1" customWidth="1"/>
    <col min="3" max="3" width="9.5703125" customWidth="1"/>
    <col min="4" max="4" width="20.5703125" bestFit="1" customWidth="1"/>
    <col min="5" max="7" width="27.140625" customWidth="1"/>
    <col min="8" max="8" width="3.5703125" customWidth="1"/>
    <col min="9" max="9" width="33.140625" bestFit="1" customWidth="1"/>
    <col min="10" max="15" width="6.5703125" customWidth="1"/>
    <col min="16" max="16" width="23.5703125" customWidth="1"/>
    <col min="17" max="17" width="6.5703125" customWidth="1"/>
    <col min="18" max="18" width="26.140625" customWidth="1"/>
    <col min="20" max="20" width="17.28515625" customWidth="1"/>
    <col min="21" max="23" width="9" customWidth="1"/>
    <col min="24" max="24" width="21.28515625" customWidth="1"/>
    <col min="25" max="25" width="12.42578125" customWidth="1"/>
    <col min="26" max="27" width="9" customWidth="1"/>
    <col min="28" max="28" width="9.28515625" bestFit="1" customWidth="1"/>
    <col min="29" max="30" width="9" customWidth="1"/>
  </cols>
  <sheetData>
    <row r="1" spans="1:31" x14ac:dyDescent="0.25">
      <c r="A1" t="s">
        <v>107</v>
      </c>
      <c r="B1" t="s">
        <v>27</v>
      </c>
      <c r="C1" t="s">
        <v>71</v>
      </c>
      <c r="D1" t="s">
        <v>70</v>
      </c>
      <c r="E1" t="s">
        <v>44</v>
      </c>
      <c r="F1" t="s">
        <v>69</v>
      </c>
      <c r="G1" t="s">
        <v>207</v>
      </c>
      <c r="I1" t="s">
        <v>28</v>
      </c>
      <c r="J1" t="s">
        <v>100</v>
      </c>
      <c r="K1" t="s">
        <v>103</v>
      </c>
      <c r="M1" t="s">
        <v>100</v>
      </c>
      <c r="N1" t="s">
        <v>103</v>
      </c>
      <c r="P1" t="s">
        <v>119</v>
      </c>
      <c r="Q1" t="s">
        <v>111</v>
      </c>
      <c r="R1" t="s">
        <v>118</v>
      </c>
      <c r="S1" t="s">
        <v>112</v>
      </c>
      <c r="T1" t="s">
        <v>110</v>
      </c>
      <c r="U1" t="s">
        <v>104</v>
      </c>
      <c r="V1" t="s">
        <v>105</v>
      </c>
      <c r="W1" t="s">
        <v>106</v>
      </c>
      <c r="X1" t="s">
        <v>113</v>
      </c>
      <c r="Y1" t="s">
        <v>116</v>
      </c>
      <c r="Z1" t="s">
        <v>114</v>
      </c>
      <c r="AA1" t="s">
        <v>115</v>
      </c>
      <c r="AB1" t="s">
        <v>117</v>
      </c>
      <c r="AC1" t="s">
        <v>114</v>
      </c>
      <c r="AD1" t="s">
        <v>115</v>
      </c>
    </row>
    <row r="2" spans="1:31" x14ac:dyDescent="0.25">
      <c r="B2">
        <v>1</v>
      </c>
      <c r="D2" t="s">
        <v>0</v>
      </c>
      <c r="G2" t="s">
        <v>208</v>
      </c>
      <c r="J2" t="str">
        <f>IF(LEN(I2)&gt;0,VLOOKUP($I2,'Deed Log Page Tabs'!$A$2:$C$35,2,FALSE),"")</f>
        <v/>
      </c>
      <c r="K2" t="str">
        <f>IF(LEN(I2)&gt;0,VLOOKUP($I2,'Deed Log Page Tabs'!$A$2:$C$35,3,FALSE),"")</f>
        <v/>
      </c>
      <c r="M2" t="str">
        <f>IF(LEN(L2)&gt;0,VLOOKUP($L2,'Deed Log Page Tabs'!$A$2:$C$35,2,FALSE),"")</f>
        <v/>
      </c>
      <c r="N2" t="str">
        <f>IF(LEN(L2)&gt;0,VLOOKUP($L2,'Deed Log Page Tabs'!$A$2:$C$35,3,FALSE),"")</f>
        <v/>
      </c>
      <c r="P2" t="str">
        <f>CONCATENATE(Q2,R2)</f>
        <v>[1] = {["CHAT_REGION"] = { ["EN"] = "Unknown"; }; };</v>
      </c>
      <c r="Q2" t="str">
        <f>IF(LEN(A2)&gt;0,CONCATENATE("    --",A2),"")</f>
        <v/>
      </c>
      <c r="R2" t="str">
        <f>CONCATENATE(S2,T2,X2,AE2)</f>
        <v>[1] = {["CHAT_REGION"] = { ["EN"] = "Unknown"; }; };</v>
      </c>
      <c r="S2" t="str">
        <f>IF(LEN(B2)&gt;0,CONCATENATE("[",B2,"] = {"),"")</f>
        <v>[1] = {</v>
      </c>
      <c r="T2" t="str">
        <f>IF(OR(LEN(U2)&gt;0,LEN(V2)&gt;0,LEN(W2)&gt;0),CONCATENATE("[""CHAT_REGION""] = { ",U2,V2,W2,"}; "),"")</f>
        <v xml:space="preserve">["CHAT_REGION"] = { ["EN"] = "Unknown"; }; </v>
      </c>
      <c r="U2" t="str">
        <f>IF(LEN(D2)&gt;0,CONCATENATE("[""",U$1,"""] = """,D2,"""; "),"")</f>
        <v xml:space="preserve">["EN"] = "Unknown"; </v>
      </c>
      <c r="V2" t="str">
        <f>IF(LEN(E2)&gt;0,CONCATENATE("[""",V$1,"""] = """,E2,"""; "),"")</f>
        <v/>
      </c>
      <c r="W2" t="str">
        <f>IF(LEN(F2)&gt;0,CONCATENATE("[""",W$1,"""] = """,F2,"""; "),"")</f>
        <v/>
      </c>
      <c r="X2" t="str">
        <f>IF(OR(LEN(Y2)&gt;0,LEN(AB2)&gt;0),CONCATENATE("[""DEED_REGIONS""] = { ",Y2,AB2,"}; "),"")</f>
        <v/>
      </c>
      <c r="Y2" t="str">
        <f>IF(LEN(Z2)&gt;0,CONCATENATE("[1] = { ",Z2,AA2,"}; "),"")</f>
        <v/>
      </c>
      <c r="Z2" t="str">
        <f>IF(LEN(J2)&gt;0,CONCATENATE("[""i""] = ",J2,"; ",""),"")</f>
        <v/>
      </c>
      <c r="AA2" t="str">
        <f>IF(LEN(K2)&gt;0,CONCATENATE("[""j""] = ",K2,"; ",""),"")</f>
        <v/>
      </c>
      <c r="AB2" t="str">
        <f>IF(LEN(AC2)&gt;0,CONCATENATE("[1] = { ",AC2,AD2,"}; "),"")</f>
        <v/>
      </c>
      <c r="AC2" t="str">
        <f>IF(LEN(M2)&gt;0,CONCATENATE("[""i""] = ",M2,"; ",""),"")</f>
        <v/>
      </c>
      <c r="AD2" t="str">
        <f>IF(LEN(N2)&gt;0,CONCATENATE("[""j""] = ",N2,"; ",""),"")</f>
        <v/>
      </c>
      <c r="AE2" t="str">
        <f>IF(LEN(B2)&gt;0,"};","")</f>
        <v>};</v>
      </c>
    </row>
    <row r="3" spans="1:31" x14ac:dyDescent="0.25">
      <c r="B3">
        <v>2</v>
      </c>
      <c r="D3" t="s">
        <v>148</v>
      </c>
      <c r="J3" t="str">
        <f>IF(LEN(I3)&gt;0,VLOOKUP($I3,'Deed Log Page Tabs'!$A$2:$C$35,2,FALSE),"")</f>
        <v/>
      </c>
      <c r="K3" t="str">
        <f>IF(LEN(I3)&gt;0,VLOOKUP($I3,'Deed Log Page Tabs'!$A$2:$C$35,3,FALSE),"")</f>
        <v/>
      </c>
      <c r="P3" t="str">
        <f t="shared" ref="P3:P45" si="0">CONCATENATE(Q3,R3)</f>
        <v>[2] = {["CHAT_REGION"] = { ["EN"] = "an Instance"; }; };</v>
      </c>
      <c r="Q3" t="str">
        <f t="shared" ref="Q3:Q45" si="1">IF(LEN(A3)&gt;0,CONCATENATE("    --",A3),"")</f>
        <v/>
      </c>
      <c r="R3" t="str">
        <f t="shared" ref="R3:R45" si="2">CONCATENATE(S3,T3,X3,AE3)</f>
        <v>[2] = {["CHAT_REGION"] = { ["EN"] = "an Instance"; }; };</v>
      </c>
      <c r="S3" t="str">
        <f t="shared" ref="S3:S45" si="3">IF(LEN(B3)&gt;0,CONCATENATE("[",B3,"] = {"),"")</f>
        <v>[2] = {</v>
      </c>
      <c r="T3" t="str">
        <f t="shared" ref="T3:T45" si="4">IF(OR(LEN(U3)&gt;0,LEN(V3)&gt;0,LEN(W3)&gt;0),CONCATENATE("[""CHAT_REGION""] = { ",U3,V3,W3,"}; "),"")</f>
        <v xml:space="preserve">["CHAT_REGION"] = { ["EN"] = "an Instance"; }; </v>
      </c>
      <c r="U3" t="str">
        <f t="shared" ref="U3:U45" si="5">IF(LEN(D3)&gt;0,CONCATENATE("[""",U$1,"""] = """,D3,"""; "),"")</f>
        <v xml:space="preserve">["EN"] = "an Instance"; </v>
      </c>
      <c r="V3" t="str">
        <f t="shared" ref="V3:V45" si="6">IF(LEN(E3)&gt;0,CONCATENATE("[""",V$1,"""] = """,E3,"""; "),"")</f>
        <v/>
      </c>
      <c r="W3" t="str">
        <f t="shared" ref="W3:W45" si="7">IF(LEN(F3)&gt;0,CONCATENATE("[""",W$1,"""] = """,F3,"""; "),"")</f>
        <v/>
      </c>
      <c r="X3" t="str">
        <f t="shared" ref="X3:X45" si="8">IF(OR(LEN(Y3)&gt;0,LEN(AB3)&gt;0),CONCATENATE("[""DEED_REGIONS""] = { ",Y3,AB3,"}; "),"")</f>
        <v/>
      </c>
      <c r="Y3" t="str">
        <f t="shared" ref="Y3:Y45" si="9">IF(LEN(Z3)&gt;0,CONCATENATE("[1] = { ",Z3,AA3,"}; "),"")</f>
        <v/>
      </c>
      <c r="Z3" t="str">
        <f t="shared" ref="Z3:Z45" si="10">IF(LEN(J3)&gt;0,CONCATENATE("[""i""] = ",J3,"; ",""),"")</f>
        <v/>
      </c>
      <c r="AA3" t="str">
        <f t="shared" ref="AA3:AA45" si="11">IF(LEN(K3)&gt;0,CONCATENATE("[""j""] = ",K3,"; ",""),"")</f>
        <v/>
      </c>
      <c r="AB3" t="str">
        <f t="shared" ref="AB3:AB45" si="12">IF(LEN(AC3)&gt;0,CONCATENATE("[1] = { ",AC3,AD3,"}; "),"")</f>
        <v/>
      </c>
      <c r="AC3" t="str">
        <f t="shared" ref="AC3:AC45" si="13">IF(LEN(M3)&gt;0,CONCATENATE("[""i""] = ",M3,"; ",""),"")</f>
        <v/>
      </c>
      <c r="AD3" t="str">
        <f t="shared" ref="AD3:AD45" si="14">IF(LEN(N3)&gt;0,CONCATENATE("[""j""] = ",N3,"; ",""),"")</f>
        <v/>
      </c>
      <c r="AE3" t="str">
        <f t="shared" ref="AE3:AE45" si="15">IF(LEN(B3)&gt;0,"};","")</f>
        <v>};</v>
      </c>
    </row>
    <row r="4" spans="1:31" x14ac:dyDescent="0.25">
      <c r="A4" s="1" t="s">
        <v>96</v>
      </c>
      <c r="E4" s="1"/>
      <c r="F4" s="1"/>
      <c r="G4" s="1"/>
      <c r="H4" s="1"/>
      <c r="J4" t="str">
        <f>IF(LEN(I4)&gt;0,VLOOKUP($I4,'Deed Log Page Tabs'!$A$2:$C$35,2,FALSE),"")</f>
        <v/>
      </c>
      <c r="K4" t="str">
        <f>IF(LEN(I4)&gt;0,VLOOKUP($I4,'Deed Log Page Tabs'!$A$2:$C$35,3,FALSE),"")</f>
        <v/>
      </c>
      <c r="M4" t="str">
        <f>IF(LEN(L4)&gt;0,VLOOKUP($L4,'Deed Log Page Tabs'!$A$2:$C$35,2,FALSE),"")</f>
        <v/>
      </c>
      <c r="N4" t="str">
        <f>IF(LEN(L4)&gt;0,VLOOKUP($L4,'Deed Log Page Tabs'!$A$2:$C$35,3,FALSE),"")</f>
        <v/>
      </c>
      <c r="P4" t="str">
        <f t="shared" si="0"/>
        <v xml:space="preserve">    --Eriador</v>
      </c>
      <c r="Q4" t="str">
        <f t="shared" si="1"/>
        <v xml:space="preserve">    --Eriador</v>
      </c>
      <c r="R4" t="str">
        <f t="shared" si="2"/>
        <v/>
      </c>
      <c r="S4" t="str">
        <f t="shared" si="3"/>
        <v/>
      </c>
      <c r="T4" t="str">
        <f t="shared" si="4"/>
        <v/>
      </c>
      <c r="U4" t="str">
        <f t="shared" si="5"/>
        <v/>
      </c>
      <c r="V4" t="str">
        <f t="shared" si="6"/>
        <v/>
      </c>
      <c r="W4" t="str">
        <f t="shared" si="7"/>
        <v/>
      </c>
      <c r="X4" t="str">
        <f t="shared" si="8"/>
        <v/>
      </c>
      <c r="Y4" t="str">
        <f t="shared" si="9"/>
        <v/>
      </c>
      <c r="Z4" t="str">
        <f t="shared" si="10"/>
        <v/>
      </c>
      <c r="AA4" t="str">
        <f t="shared" si="11"/>
        <v/>
      </c>
      <c r="AB4" t="str">
        <f t="shared" si="12"/>
        <v/>
      </c>
      <c r="AC4" t="str">
        <f t="shared" si="13"/>
        <v/>
      </c>
      <c r="AD4" t="str">
        <f t="shared" si="14"/>
        <v/>
      </c>
      <c r="AE4" t="str">
        <f t="shared" si="15"/>
        <v/>
      </c>
    </row>
    <row r="5" spans="1:31" x14ac:dyDescent="0.25">
      <c r="B5">
        <v>3</v>
      </c>
      <c r="D5" t="s">
        <v>1</v>
      </c>
      <c r="E5" t="s">
        <v>45</v>
      </c>
      <c r="F5" t="s">
        <v>74</v>
      </c>
      <c r="G5" t="s">
        <v>208</v>
      </c>
      <c r="I5" t="s">
        <v>1</v>
      </c>
      <c r="J5">
        <f>IF(LEN(I5)&gt;0,VLOOKUP($I5,'Deed Log Page Tabs'!$A$2:$C$35,2,FALSE),"")</f>
        <v>6</v>
      </c>
      <c r="K5">
        <f>IF(LEN(I5)&gt;0,VLOOKUP($I5,'Deed Log Page Tabs'!$A$2:$C$35,3,FALSE),"")</f>
        <v>1</v>
      </c>
      <c r="M5" t="str">
        <f>IF(LEN(L5)&gt;0,VLOOKUP($L5,'Deed Log Page Tabs'!$A$2:$C$35,2,FALSE),"")</f>
        <v/>
      </c>
      <c r="N5" t="str">
        <f>IF(LEN(L5)&gt;0,VLOOKUP($L5,'Deed Log Page Tabs'!$A$2:$C$35,3,FALSE),"")</f>
        <v/>
      </c>
      <c r="P5" t="str">
        <f t="shared" si="0"/>
        <v>[3] = {["CHAT_REGION"] = { ["EN"] = "Bree-land"; ["DE"] = "Breeland"; ["FR"] = "Pays de Bree"; }; ["DEED_REGIONS"] = { [1] = { ["i"] = 6; ["j"] = 1; }; }; };</v>
      </c>
      <c r="Q5" t="str">
        <f t="shared" si="1"/>
        <v/>
      </c>
      <c r="R5" t="str">
        <f t="shared" si="2"/>
        <v>[3] = {["CHAT_REGION"] = { ["EN"] = "Bree-land"; ["DE"] = "Breeland"; ["FR"] = "Pays de Bree"; }; ["DEED_REGIONS"] = { [1] = { ["i"] = 6; ["j"] = 1; }; }; };</v>
      </c>
      <c r="S5" t="str">
        <f t="shared" si="3"/>
        <v>[3] = {</v>
      </c>
      <c r="T5" t="str">
        <f t="shared" si="4"/>
        <v xml:space="preserve">["CHAT_REGION"] = { ["EN"] = "Bree-land"; ["DE"] = "Breeland"; ["FR"] = "Pays de Bree"; }; </v>
      </c>
      <c r="U5" t="str">
        <f t="shared" si="5"/>
        <v xml:space="preserve">["EN"] = "Bree-land"; </v>
      </c>
      <c r="V5" t="str">
        <f t="shared" si="6"/>
        <v xml:space="preserve">["DE"] = "Breeland"; </v>
      </c>
      <c r="W5" t="str">
        <f t="shared" si="7"/>
        <v xml:space="preserve">["FR"] = "Pays de Bree"; </v>
      </c>
      <c r="X5" t="str">
        <f t="shared" si="8"/>
        <v xml:space="preserve">["DEED_REGIONS"] = { [1] = { ["i"] = 6; ["j"] = 1; }; }; </v>
      </c>
      <c r="Y5" t="str">
        <f t="shared" si="9"/>
        <v xml:space="preserve">[1] = { ["i"] = 6; ["j"] = 1; }; </v>
      </c>
      <c r="Z5" t="str">
        <f t="shared" si="10"/>
        <v xml:space="preserve">["i"] = 6; </v>
      </c>
      <c r="AA5" t="str">
        <f t="shared" si="11"/>
        <v xml:space="preserve">["j"] = 1; </v>
      </c>
      <c r="AB5" t="str">
        <f t="shared" si="12"/>
        <v/>
      </c>
      <c r="AC5" t="str">
        <f t="shared" si="13"/>
        <v/>
      </c>
      <c r="AD5" t="str">
        <f t="shared" si="14"/>
        <v/>
      </c>
      <c r="AE5" t="str">
        <f t="shared" si="15"/>
        <v>};</v>
      </c>
    </row>
    <row r="6" spans="1:31" x14ac:dyDescent="0.25">
      <c r="B6">
        <v>4</v>
      </c>
      <c r="D6" t="s">
        <v>2</v>
      </c>
      <c r="E6" t="s">
        <v>46</v>
      </c>
      <c r="F6" t="s">
        <v>46</v>
      </c>
      <c r="G6" t="s">
        <v>208</v>
      </c>
      <c r="I6" t="s">
        <v>1</v>
      </c>
      <c r="J6">
        <f>IF(LEN(I6)&gt;0,VLOOKUP($I6,'Deed Log Page Tabs'!$A$2:$C$35,2,FALSE),"")</f>
        <v>6</v>
      </c>
      <c r="K6">
        <f>IF(LEN(I6)&gt;0,VLOOKUP($I6,'Deed Log Page Tabs'!$A$2:$C$35,3,FALSE),"")</f>
        <v>1</v>
      </c>
      <c r="M6" t="str">
        <f>IF(LEN(L6)&gt;0,VLOOKUP($L6,'Deed Log Page Tabs'!$A$2:$C$35,2,FALSE),"")</f>
        <v/>
      </c>
      <c r="N6" t="str">
        <f>IF(LEN(L6)&gt;0,VLOOKUP($L6,'Deed Log Page Tabs'!$A$2:$C$35,3,FALSE),"")</f>
        <v/>
      </c>
      <c r="P6" t="str">
        <f t="shared" si="0"/>
        <v>[4] = {["CHAT_REGION"] = { ["EN"] = "Bree-town"; ["DE"] = "Bree"; ["FR"] = "Bree"; }; ["DEED_REGIONS"] = { [1] = { ["i"] = 6; ["j"] = 1; }; }; };</v>
      </c>
      <c r="Q6" t="str">
        <f t="shared" si="1"/>
        <v/>
      </c>
      <c r="R6" t="str">
        <f t="shared" si="2"/>
        <v>[4] = {["CHAT_REGION"] = { ["EN"] = "Bree-town"; ["DE"] = "Bree"; ["FR"] = "Bree"; }; ["DEED_REGIONS"] = { [1] = { ["i"] = 6; ["j"] = 1; }; }; };</v>
      </c>
      <c r="S6" t="str">
        <f t="shared" si="3"/>
        <v>[4] = {</v>
      </c>
      <c r="T6" t="str">
        <f t="shared" si="4"/>
        <v xml:space="preserve">["CHAT_REGION"] = { ["EN"] = "Bree-town"; ["DE"] = "Bree"; ["FR"] = "Bree"; }; </v>
      </c>
      <c r="U6" t="str">
        <f t="shared" si="5"/>
        <v xml:space="preserve">["EN"] = "Bree-town"; </v>
      </c>
      <c r="V6" t="str">
        <f t="shared" si="6"/>
        <v xml:space="preserve">["DE"] = "Bree"; </v>
      </c>
      <c r="W6" t="str">
        <f t="shared" si="7"/>
        <v xml:space="preserve">["FR"] = "Bree"; </v>
      </c>
      <c r="X6" t="str">
        <f t="shared" si="8"/>
        <v xml:space="preserve">["DEED_REGIONS"] = { [1] = { ["i"] = 6; ["j"] = 1; }; }; </v>
      </c>
      <c r="Y6" t="str">
        <f t="shared" si="9"/>
        <v xml:space="preserve">[1] = { ["i"] = 6; ["j"] = 1; }; </v>
      </c>
      <c r="Z6" t="str">
        <f t="shared" si="10"/>
        <v xml:space="preserve">["i"] = 6; </v>
      </c>
      <c r="AA6" t="str">
        <f t="shared" si="11"/>
        <v xml:space="preserve">["j"] = 1; </v>
      </c>
      <c r="AB6" t="str">
        <f t="shared" si="12"/>
        <v/>
      </c>
      <c r="AC6" t="str">
        <f t="shared" si="13"/>
        <v/>
      </c>
      <c r="AD6" t="str">
        <f t="shared" si="14"/>
        <v/>
      </c>
      <c r="AE6" t="str">
        <f t="shared" si="15"/>
        <v>};</v>
      </c>
    </row>
    <row r="7" spans="1:31" x14ac:dyDescent="0.25">
      <c r="B7">
        <v>5</v>
      </c>
      <c r="D7" t="s">
        <v>319</v>
      </c>
      <c r="G7" t="s">
        <v>208</v>
      </c>
      <c r="I7" t="s">
        <v>1</v>
      </c>
      <c r="J7">
        <f>IF(LEN(I7)&gt;0,VLOOKUP($I7,'Deed Log Page Tabs'!$A$2:$C$35,2,FALSE),"")</f>
        <v>6</v>
      </c>
      <c r="K7">
        <f>IF(LEN(I7)&gt;0,VLOOKUP($I7,'Deed Log Page Tabs'!$A$2:$C$35,3,FALSE),"")</f>
        <v>1</v>
      </c>
      <c r="P7" t="str">
        <f t="shared" si="0"/>
        <v>[5] = {["CHAT_REGION"] = { ["EN"] = "Archet"; }; ["DEED_REGIONS"] = { [1] = { ["i"] = 6; ["j"] = 1; }; }; };</v>
      </c>
      <c r="Q7" t="str">
        <f t="shared" si="1"/>
        <v/>
      </c>
      <c r="R7" t="str">
        <f t="shared" si="2"/>
        <v>[5] = {["CHAT_REGION"] = { ["EN"] = "Archet"; }; ["DEED_REGIONS"] = { [1] = { ["i"] = 6; ["j"] = 1; }; }; };</v>
      </c>
      <c r="S7" t="str">
        <f t="shared" si="3"/>
        <v>[5] = {</v>
      </c>
      <c r="T7" t="str">
        <f t="shared" si="4"/>
        <v xml:space="preserve">["CHAT_REGION"] = { ["EN"] = "Archet"; }; </v>
      </c>
      <c r="U7" t="str">
        <f t="shared" si="5"/>
        <v xml:space="preserve">["EN"] = "Archet"; </v>
      </c>
      <c r="V7" t="str">
        <f t="shared" si="6"/>
        <v/>
      </c>
      <c r="W7" t="str">
        <f t="shared" si="7"/>
        <v/>
      </c>
      <c r="X7" t="str">
        <f t="shared" si="8"/>
        <v xml:space="preserve">["DEED_REGIONS"] = { [1] = { ["i"] = 6; ["j"] = 1; }; }; </v>
      </c>
      <c r="Y7" t="str">
        <f t="shared" si="9"/>
        <v xml:space="preserve">[1] = { ["i"] = 6; ["j"] = 1; }; </v>
      </c>
      <c r="Z7" t="str">
        <f t="shared" si="10"/>
        <v xml:space="preserve">["i"] = 6; </v>
      </c>
      <c r="AA7" t="str">
        <f t="shared" si="11"/>
        <v xml:space="preserve">["j"] = 1; </v>
      </c>
      <c r="AB7" t="str">
        <f t="shared" si="12"/>
        <v/>
      </c>
      <c r="AC7" t="str">
        <f t="shared" si="13"/>
        <v/>
      </c>
      <c r="AD7" t="str">
        <f t="shared" si="14"/>
        <v/>
      </c>
      <c r="AE7" t="str">
        <f t="shared" si="15"/>
        <v>};</v>
      </c>
    </row>
    <row r="8" spans="1:31" x14ac:dyDescent="0.25">
      <c r="B8">
        <v>6</v>
      </c>
      <c r="D8" t="s">
        <v>3</v>
      </c>
      <c r="E8" t="s">
        <v>47</v>
      </c>
      <c r="F8" t="s">
        <v>73</v>
      </c>
      <c r="G8" t="s">
        <v>208</v>
      </c>
      <c r="I8" t="s">
        <v>3</v>
      </c>
      <c r="J8">
        <f>IF(LEN(I8)&gt;0,VLOOKUP($I8,'Deed Log Page Tabs'!$A$2:$C$35,2,FALSE),"")</f>
        <v>6</v>
      </c>
      <c r="K8">
        <f>IF(LEN(I8)&gt;0,VLOOKUP($I8,'Deed Log Page Tabs'!$A$2:$C$35,3,FALSE),"")</f>
        <v>2</v>
      </c>
      <c r="M8" t="str">
        <f>IF(LEN(L8)&gt;0,VLOOKUP($L8,'Deed Log Page Tabs'!$A$2:$C$35,2,FALSE),"")</f>
        <v/>
      </c>
      <c r="N8" t="str">
        <f>IF(LEN(L8)&gt;0,VLOOKUP($L8,'Deed Log Page Tabs'!$A$2:$C$35,3,FALSE),"")</f>
        <v/>
      </c>
      <c r="P8" t="str">
        <f t="shared" si="0"/>
        <v>[6] = {["CHAT_REGION"] = { ["EN"] = "Shire"; ["DE"] = "Auenland"; ["FR"] = "Comté"; }; ["DEED_REGIONS"] = { [1] = { ["i"] = 6; ["j"] = 2; }; }; };</v>
      </c>
      <c r="Q8" t="str">
        <f t="shared" si="1"/>
        <v/>
      </c>
      <c r="R8" t="str">
        <f t="shared" si="2"/>
        <v>[6] = {["CHAT_REGION"] = { ["EN"] = "Shire"; ["DE"] = "Auenland"; ["FR"] = "Comté"; }; ["DEED_REGIONS"] = { [1] = { ["i"] = 6; ["j"] = 2; }; }; };</v>
      </c>
      <c r="S8" t="str">
        <f t="shared" si="3"/>
        <v>[6] = {</v>
      </c>
      <c r="T8" t="str">
        <f t="shared" si="4"/>
        <v xml:space="preserve">["CHAT_REGION"] = { ["EN"] = "Shire"; ["DE"] = "Auenland"; ["FR"] = "Comté"; }; </v>
      </c>
      <c r="U8" t="str">
        <f t="shared" si="5"/>
        <v xml:space="preserve">["EN"] = "Shire"; </v>
      </c>
      <c r="V8" t="str">
        <f t="shared" si="6"/>
        <v xml:space="preserve">["DE"] = "Auenland"; </v>
      </c>
      <c r="W8" t="str">
        <f t="shared" si="7"/>
        <v xml:space="preserve">["FR"] = "Comté"; </v>
      </c>
      <c r="X8" t="str">
        <f t="shared" si="8"/>
        <v xml:space="preserve">["DEED_REGIONS"] = { [1] = { ["i"] = 6; ["j"] = 2; }; }; </v>
      </c>
      <c r="Y8" t="str">
        <f t="shared" si="9"/>
        <v xml:space="preserve">[1] = { ["i"] = 6; ["j"] = 2; }; </v>
      </c>
      <c r="Z8" t="str">
        <f t="shared" si="10"/>
        <v xml:space="preserve">["i"] = 6; </v>
      </c>
      <c r="AA8" t="str">
        <f t="shared" si="11"/>
        <v xml:space="preserve">["j"] = 2; </v>
      </c>
      <c r="AB8" t="str">
        <f t="shared" si="12"/>
        <v/>
      </c>
      <c r="AC8" t="str">
        <f t="shared" si="13"/>
        <v/>
      </c>
      <c r="AD8" t="str">
        <f t="shared" si="14"/>
        <v/>
      </c>
      <c r="AE8" t="str">
        <f t="shared" si="15"/>
        <v>};</v>
      </c>
    </row>
    <row r="9" spans="1:31" x14ac:dyDescent="0.25">
      <c r="B9">
        <v>7</v>
      </c>
      <c r="D9" t="s">
        <v>4</v>
      </c>
      <c r="E9" t="s">
        <v>4</v>
      </c>
      <c r="F9" t="s">
        <v>4</v>
      </c>
      <c r="G9" t="s">
        <v>208</v>
      </c>
      <c r="I9" t="s">
        <v>4</v>
      </c>
      <c r="J9">
        <f>IF(LEN(I9)&gt;0,VLOOKUP($I9,'Deed Log Page Tabs'!$A$2:$C$35,2,FALSE),"")</f>
        <v>6</v>
      </c>
      <c r="K9">
        <f>IF(LEN(I9)&gt;0,VLOOKUP($I9,'Deed Log Page Tabs'!$A$2:$C$35,3,FALSE),"")</f>
        <v>3</v>
      </c>
      <c r="M9" t="str">
        <f>IF(LEN(L9)&gt;0,VLOOKUP($L9,'Deed Log Page Tabs'!$A$2:$C$35,2,FALSE),"")</f>
        <v/>
      </c>
      <c r="N9" t="str">
        <f>IF(LEN(L9)&gt;0,VLOOKUP($L9,'Deed Log Page Tabs'!$A$2:$C$35,3,FALSE),"")</f>
        <v/>
      </c>
      <c r="P9" t="str">
        <f t="shared" si="0"/>
        <v>[7] = {["CHAT_REGION"] = { ["EN"] = "Ered Luin"; ["DE"] = "Ered Luin"; ["FR"] = "Ered Luin"; }; ["DEED_REGIONS"] = { [1] = { ["i"] = 6; ["j"] = 3; }; }; };</v>
      </c>
      <c r="Q9" t="str">
        <f t="shared" si="1"/>
        <v/>
      </c>
      <c r="R9" t="str">
        <f t="shared" si="2"/>
        <v>[7] = {["CHAT_REGION"] = { ["EN"] = "Ered Luin"; ["DE"] = "Ered Luin"; ["FR"] = "Ered Luin"; }; ["DEED_REGIONS"] = { [1] = { ["i"] = 6; ["j"] = 3; }; }; };</v>
      </c>
      <c r="S9" t="str">
        <f t="shared" si="3"/>
        <v>[7] = {</v>
      </c>
      <c r="T9" t="str">
        <f t="shared" si="4"/>
        <v xml:space="preserve">["CHAT_REGION"] = { ["EN"] = "Ered Luin"; ["DE"] = "Ered Luin"; ["FR"] = "Ered Luin"; }; </v>
      </c>
      <c r="U9" t="str">
        <f t="shared" si="5"/>
        <v xml:space="preserve">["EN"] = "Ered Luin"; </v>
      </c>
      <c r="V9" t="str">
        <f t="shared" si="6"/>
        <v xml:space="preserve">["DE"] = "Ered Luin"; </v>
      </c>
      <c r="W9" t="str">
        <f t="shared" si="7"/>
        <v xml:space="preserve">["FR"] = "Ered Luin"; </v>
      </c>
      <c r="X9" t="str">
        <f t="shared" si="8"/>
        <v xml:space="preserve">["DEED_REGIONS"] = { [1] = { ["i"] = 6; ["j"] = 3; }; }; </v>
      </c>
      <c r="Y9" t="str">
        <f t="shared" si="9"/>
        <v xml:space="preserve">[1] = { ["i"] = 6; ["j"] = 3; }; </v>
      </c>
      <c r="Z9" t="str">
        <f t="shared" si="10"/>
        <v xml:space="preserve">["i"] = 6; </v>
      </c>
      <c r="AA9" t="str">
        <f t="shared" si="11"/>
        <v xml:space="preserve">["j"] = 3; </v>
      </c>
      <c r="AB9" t="str">
        <f t="shared" si="12"/>
        <v/>
      </c>
      <c r="AC9" t="str">
        <f t="shared" si="13"/>
        <v/>
      </c>
      <c r="AD9" t="str">
        <f t="shared" si="14"/>
        <v/>
      </c>
      <c r="AE9" t="str">
        <f t="shared" si="15"/>
        <v>};</v>
      </c>
    </row>
    <row r="10" spans="1:31" x14ac:dyDescent="0.25">
      <c r="B10">
        <v>8</v>
      </c>
      <c r="D10" t="s">
        <v>29</v>
      </c>
      <c r="E10" t="s">
        <v>48</v>
      </c>
      <c r="F10" t="s">
        <v>72</v>
      </c>
      <c r="G10" t="s">
        <v>208</v>
      </c>
      <c r="I10" t="s">
        <v>4</v>
      </c>
      <c r="J10">
        <f>IF(LEN(I10)&gt;0,VLOOKUP($I10,'Deed Log Page Tabs'!$A$2:$C$35,2,FALSE),"")</f>
        <v>6</v>
      </c>
      <c r="K10">
        <f>IF(LEN(I10)&gt;0,VLOOKUP($I10,'Deed Log Page Tabs'!$A$2:$C$35,3,FALSE),"")</f>
        <v>3</v>
      </c>
      <c r="M10" t="str">
        <f>IF(LEN(L10)&gt;0,VLOOKUP($L10,'Deed Log Page Tabs'!$A$2:$C$35,2,FALSE),"")</f>
        <v/>
      </c>
      <c r="N10" t="str">
        <f>IF(LEN(L10)&gt;0,VLOOKUP($L10,'Deed Log Page Tabs'!$A$2:$C$35,3,FALSE),"")</f>
        <v/>
      </c>
      <c r="P10" t="str">
        <f t="shared" si="0"/>
        <v>[8] = {["CHAT_REGION"] = { ["EN"] = "Thorin's Hall"; ["DE"] = "Thorins Halle"; ["FR"] = "Palais de Thorin"; }; ["DEED_REGIONS"] = { [1] = { ["i"] = 6; ["j"] = 3; }; }; };</v>
      </c>
      <c r="Q10" t="str">
        <f t="shared" si="1"/>
        <v/>
      </c>
      <c r="R10" t="str">
        <f t="shared" si="2"/>
        <v>[8] = {["CHAT_REGION"] = { ["EN"] = "Thorin's Hall"; ["DE"] = "Thorins Halle"; ["FR"] = "Palais de Thorin"; }; ["DEED_REGIONS"] = { [1] = { ["i"] = 6; ["j"] = 3; }; }; };</v>
      </c>
      <c r="S10" t="str">
        <f t="shared" si="3"/>
        <v>[8] = {</v>
      </c>
      <c r="T10" t="str">
        <f t="shared" si="4"/>
        <v xml:space="preserve">["CHAT_REGION"] = { ["EN"] = "Thorin's Hall"; ["DE"] = "Thorins Halle"; ["FR"] = "Palais de Thorin"; }; </v>
      </c>
      <c r="U10" t="str">
        <f t="shared" si="5"/>
        <v xml:space="preserve">["EN"] = "Thorin's Hall"; </v>
      </c>
      <c r="V10" t="str">
        <f t="shared" si="6"/>
        <v xml:space="preserve">["DE"] = "Thorins Halle"; </v>
      </c>
      <c r="W10" t="str">
        <f t="shared" si="7"/>
        <v xml:space="preserve">["FR"] = "Palais de Thorin"; </v>
      </c>
      <c r="X10" t="str">
        <f t="shared" si="8"/>
        <v xml:space="preserve">["DEED_REGIONS"] = { [1] = { ["i"] = 6; ["j"] = 3; }; }; </v>
      </c>
      <c r="Y10" t="str">
        <f t="shared" si="9"/>
        <v xml:space="preserve">[1] = { ["i"] = 6; ["j"] = 3; }; </v>
      </c>
      <c r="Z10" t="str">
        <f t="shared" si="10"/>
        <v xml:space="preserve">["i"] = 6; </v>
      </c>
      <c r="AA10" t="str">
        <f t="shared" si="11"/>
        <v xml:space="preserve">["j"] = 3; </v>
      </c>
      <c r="AB10" t="str">
        <f t="shared" si="12"/>
        <v/>
      </c>
      <c r="AC10" t="str">
        <f t="shared" si="13"/>
        <v/>
      </c>
      <c r="AD10" t="str">
        <f t="shared" si="14"/>
        <v/>
      </c>
      <c r="AE10" t="str">
        <f t="shared" si="15"/>
        <v>};</v>
      </c>
    </row>
    <row r="11" spans="1:31" x14ac:dyDescent="0.25">
      <c r="B11">
        <v>9</v>
      </c>
      <c r="D11" t="s">
        <v>5</v>
      </c>
      <c r="E11" t="s">
        <v>49</v>
      </c>
      <c r="F11" t="s">
        <v>75</v>
      </c>
      <c r="G11" t="s">
        <v>208</v>
      </c>
      <c r="I11" t="s">
        <v>5</v>
      </c>
      <c r="J11">
        <f>IF(LEN(I11)&gt;0,VLOOKUP($I11,'Deed Log Page Tabs'!$A$2:$C$35,2,FALSE),"")</f>
        <v>6</v>
      </c>
      <c r="K11">
        <f>IF(LEN(I11)&gt;0,VLOOKUP($I11,'Deed Log Page Tabs'!$A$2:$C$35,3,FALSE),"")</f>
        <v>4</v>
      </c>
      <c r="M11" t="str">
        <f>IF(LEN(L11)&gt;0,VLOOKUP($L11,'Deed Log Page Tabs'!$A$2:$C$35,2,FALSE),"")</f>
        <v/>
      </c>
      <c r="N11" t="str">
        <f>IF(LEN(L11)&gt;0,VLOOKUP($L11,'Deed Log Page Tabs'!$A$2:$C$35,3,FALSE),"")</f>
        <v/>
      </c>
      <c r="P11" t="str">
        <f t="shared" si="0"/>
        <v>[9] = {["CHAT_REGION"] = { ["EN"] = "Lone-lands"; ["DE"] = "Einsame Lande"; ["FR"] = "Terres Solitaires"; }; ["DEED_REGIONS"] = { [1] = { ["i"] = 6; ["j"] = 4; }; }; };</v>
      </c>
      <c r="Q11" t="str">
        <f t="shared" si="1"/>
        <v/>
      </c>
      <c r="R11" t="str">
        <f t="shared" si="2"/>
        <v>[9] = {["CHAT_REGION"] = { ["EN"] = "Lone-lands"; ["DE"] = "Einsame Lande"; ["FR"] = "Terres Solitaires"; }; ["DEED_REGIONS"] = { [1] = { ["i"] = 6; ["j"] = 4; }; }; };</v>
      </c>
      <c r="S11" t="str">
        <f t="shared" si="3"/>
        <v>[9] = {</v>
      </c>
      <c r="T11" t="str">
        <f t="shared" si="4"/>
        <v xml:space="preserve">["CHAT_REGION"] = { ["EN"] = "Lone-lands"; ["DE"] = "Einsame Lande"; ["FR"] = "Terres Solitaires"; }; </v>
      </c>
      <c r="U11" t="str">
        <f t="shared" si="5"/>
        <v xml:space="preserve">["EN"] = "Lone-lands"; </v>
      </c>
      <c r="V11" t="str">
        <f t="shared" si="6"/>
        <v xml:space="preserve">["DE"] = "Einsame Lande"; </v>
      </c>
      <c r="W11" t="str">
        <f t="shared" si="7"/>
        <v xml:space="preserve">["FR"] = "Terres Solitaires"; </v>
      </c>
      <c r="X11" t="str">
        <f t="shared" si="8"/>
        <v xml:space="preserve">["DEED_REGIONS"] = { [1] = { ["i"] = 6; ["j"] = 4; }; }; </v>
      </c>
      <c r="Y11" t="str">
        <f t="shared" si="9"/>
        <v xml:space="preserve">[1] = { ["i"] = 6; ["j"] = 4; }; </v>
      </c>
      <c r="Z11" t="str">
        <f t="shared" si="10"/>
        <v xml:space="preserve">["i"] = 6; </v>
      </c>
      <c r="AA11" t="str">
        <f t="shared" si="11"/>
        <v xml:space="preserve">["j"] = 4; </v>
      </c>
      <c r="AB11" t="str">
        <f t="shared" si="12"/>
        <v/>
      </c>
      <c r="AC11" t="str">
        <f t="shared" si="13"/>
        <v/>
      </c>
      <c r="AD11" t="str">
        <f t="shared" si="14"/>
        <v/>
      </c>
      <c r="AE11" t="str">
        <f t="shared" si="15"/>
        <v>};</v>
      </c>
    </row>
    <row r="12" spans="1:31" x14ac:dyDescent="0.25">
      <c r="B12">
        <v>10</v>
      </c>
      <c r="D12" t="s">
        <v>6</v>
      </c>
      <c r="E12" t="s">
        <v>50</v>
      </c>
      <c r="F12" t="s">
        <v>76</v>
      </c>
      <c r="G12" t="s">
        <v>208</v>
      </c>
      <c r="I12" t="s">
        <v>6</v>
      </c>
      <c r="J12">
        <f>IF(LEN(I12)&gt;0,VLOOKUP($I12,'Deed Log Page Tabs'!$A$2:$C$35,2,FALSE),"")</f>
        <v>6</v>
      </c>
      <c r="K12">
        <f>IF(LEN(I12)&gt;0,VLOOKUP($I12,'Deed Log Page Tabs'!$A$2:$C$35,3,FALSE),"")</f>
        <v>5</v>
      </c>
      <c r="M12" t="str">
        <f>IF(LEN(L12)&gt;0,VLOOKUP($L12,'Deed Log Page Tabs'!$A$2:$C$35,2,FALSE),"")</f>
        <v/>
      </c>
      <c r="N12" t="str">
        <f>IF(LEN(L12)&gt;0,VLOOKUP($L12,'Deed Log Page Tabs'!$A$2:$C$35,3,FALSE),"")</f>
        <v/>
      </c>
      <c r="P12" t="str">
        <f t="shared" si="0"/>
        <v>[10] = {["CHAT_REGION"] = { ["EN"] = "North Downs"; ["DE"] = "Nordhöhen"; ["FR"] = "Hauts du Nord"; }; ["DEED_REGIONS"] = { [1] = { ["i"] = 6; ["j"] = 5; }; }; };</v>
      </c>
      <c r="Q12" t="str">
        <f t="shared" si="1"/>
        <v/>
      </c>
      <c r="R12" t="str">
        <f t="shared" si="2"/>
        <v>[10] = {["CHAT_REGION"] = { ["EN"] = "North Downs"; ["DE"] = "Nordhöhen"; ["FR"] = "Hauts du Nord"; }; ["DEED_REGIONS"] = { [1] = { ["i"] = 6; ["j"] = 5; }; }; };</v>
      </c>
      <c r="S12" t="str">
        <f t="shared" si="3"/>
        <v>[10] = {</v>
      </c>
      <c r="T12" t="str">
        <f t="shared" si="4"/>
        <v xml:space="preserve">["CHAT_REGION"] = { ["EN"] = "North Downs"; ["DE"] = "Nordhöhen"; ["FR"] = "Hauts du Nord"; }; </v>
      </c>
      <c r="U12" t="str">
        <f t="shared" si="5"/>
        <v xml:space="preserve">["EN"] = "North Downs"; </v>
      </c>
      <c r="V12" t="str">
        <f t="shared" si="6"/>
        <v xml:space="preserve">["DE"] = "Nordhöhen"; </v>
      </c>
      <c r="W12" t="str">
        <f t="shared" si="7"/>
        <v xml:space="preserve">["FR"] = "Hauts du Nord"; </v>
      </c>
      <c r="X12" t="str">
        <f t="shared" si="8"/>
        <v xml:space="preserve">["DEED_REGIONS"] = { [1] = { ["i"] = 6; ["j"] = 5; }; }; </v>
      </c>
      <c r="Y12" t="str">
        <f t="shared" si="9"/>
        <v xml:space="preserve">[1] = { ["i"] = 6; ["j"] = 5; }; </v>
      </c>
      <c r="Z12" t="str">
        <f t="shared" si="10"/>
        <v xml:space="preserve">["i"] = 6; </v>
      </c>
      <c r="AA12" t="str">
        <f t="shared" si="11"/>
        <v xml:space="preserve">["j"] = 5; </v>
      </c>
      <c r="AB12" t="str">
        <f t="shared" si="12"/>
        <v/>
      </c>
      <c r="AC12" t="str">
        <f t="shared" si="13"/>
        <v/>
      </c>
      <c r="AD12" t="str">
        <f t="shared" si="14"/>
        <v/>
      </c>
      <c r="AE12" t="str">
        <f t="shared" si="15"/>
        <v>};</v>
      </c>
    </row>
    <row r="13" spans="1:31" x14ac:dyDescent="0.25">
      <c r="B13">
        <v>11</v>
      </c>
      <c r="D13" t="s">
        <v>7</v>
      </c>
      <c r="E13" t="s">
        <v>52</v>
      </c>
      <c r="F13" t="s">
        <v>78</v>
      </c>
      <c r="G13" t="s">
        <v>208</v>
      </c>
      <c r="I13" t="s">
        <v>7</v>
      </c>
      <c r="J13">
        <f>IF(LEN(I13)&gt;0,VLOOKUP($I13,'Deed Log Page Tabs'!$A$2:$C$35,2,FALSE),"")</f>
        <v>6</v>
      </c>
      <c r="K13">
        <f>IF(LEN(I13)&gt;0,VLOOKUP($I13,'Deed Log Page Tabs'!$A$2:$C$35,3,FALSE),"")</f>
        <v>6</v>
      </c>
      <c r="M13" t="str">
        <f>IF(LEN(L13)&gt;0,VLOOKUP($L13,'Deed Log Page Tabs'!$A$2:$C$35,2,FALSE),"")</f>
        <v/>
      </c>
      <c r="N13" t="str">
        <f>IF(LEN(L13)&gt;0,VLOOKUP($L13,'Deed Log Page Tabs'!$A$2:$C$35,3,FALSE),"")</f>
        <v/>
      </c>
      <c r="P13" t="str">
        <f t="shared" si="0"/>
        <v>[11] = {["CHAT_REGION"] = { ["EN"] = "Trollshaws"; ["DE"] = "Trollhöhen"; ["FR"] = "Trouée des Trolls"; }; ["DEED_REGIONS"] = { [1] = { ["i"] = 6; ["j"] = 6; }; }; };</v>
      </c>
      <c r="Q13" t="str">
        <f t="shared" si="1"/>
        <v/>
      </c>
      <c r="R13" t="str">
        <f t="shared" si="2"/>
        <v>[11] = {["CHAT_REGION"] = { ["EN"] = "Trollshaws"; ["DE"] = "Trollhöhen"; ["FR"] = "Trouée des Trolls"; }; ["DEED_REGIONS"] = { [1] = { ["i"] = 6; ["j"] = 6; }; }; };</v>
      </c>
      <c r="S13" t="str">
        <f t="shared" si="3"/>
        <v>[11] = {</v>
      </c>
      <c r="T13" t="str">
        <f t="shared" si="4"/>
        <v xml:space="preserve">["CHAT_REGION"] = { ["EN"] = "Trollshaws"; ["DE"] = "Trollhöhen"; ["FR"] = "Trouée des Trolls"; }; </v>
      </c>
      <c r="U13" t="str">
        <f t="shared" si="5"/>
        <v xml:space="preserve">["EN"] = "Trollshaws"; </v>
      </c>
      <c r="V13" t="str">
        <f t="shared" si="6"/>
        <v xml:space="preserve">["DE"] = "Trollhöhen"; </v>
      </c>
      <c r="W13" t="str">
        <f t="shared" si="7"/>
        <v xml:space="preserve">["FR"] = "Trouée des Trolls"; </v>
      </c>
      <c r="X13" t="str">
        <f t="shared" si="8"/>
        <v xml:space="preserve">["DEED_REGIONS"] = { [1] = { ["i"] = 6; ["j"] = 6; }; }; </v>
      </c>
      <c r="Y13" t="str">
        <f t="shared" si="9"/>
        <v xml:space="preserve">[1] = { ["i"] = 6; ["j"] = 6; }; </v>
      </c>
      <c r="Z13" t="str">
        <f t="shared" si="10"/>
        <v xml:space="preserve">["i"] = 6; </v>
      </c>
      <c r="AA13" t="str">
        <f t="shared" si="11"/>
        <v xml:space="preserve">["j"] = 6; </v>
      </c>
      <c r="AB13" t="str">
        <f t="shared" si="12"/>
        <v/>
      </c>
      <c r="AC13" t="str">
        <f t="shared" si="13"/>
        <v/>
      </c>
      <c r="AD13" t="str">
        <f t="shared" si="14"/>
        <v/>
      </c>
      <c r="AE13" t="str">
        <f t="shared" si="15"/>
        <v>};</v>
      </c>
    </row>
    <row r="14" spans="1:31" x14ac:dyDescent="0.25">
      <c r="B14">
        <v>12</v>
      </c>
      <c r="D14" t="s">
        <v>8</v>
      </c>
      <c r="E14" t="s">
        <v>51</v>
      </c>
      <c r="F14" t="s">
        <v>77</v>
      </c>
      <c r="G14" t="s">
        <v>208</v>
      </c>
      <c r="I14" t="s">
        <v>8</v>
      </c>
      <c r="J14">
        <f>IF(LEN(I14)&gt;0,VLOOKUP($I14,'Deed Log Page Tabs'!$A$2:$C$35,2,FALSE),"")</f>
        <v>6</v>
      </c>
      <c r="K14">
        <f>IF(LEN(I14)&gt;0,VLOOKUP($I14,'Deed Log Page Tabs'!$A$2:$C$35,3,FALSE),"")</f>
        <v>7</v>
      </c>
      <c r="M14" t="str">
        <f>IF(LEN(L14)&gt;0,VLOOKUP($L14,'Deed Log Page Tabs'!$A$2:$C$35,2,FALSE),"")</f>
        <v/>
      </c>
      <c r="N14" t="str">
        <f>IF(LEN(L14)&gt;0,VLOOKUP($L14,'Deed Log Page Tabs'!$A$2:$C$35,3,FALSE),"")</f>
        <v/>
      </c>
      <c r="P14" t="str">
        <f t="shared" si="0"/>
        <v>[12] = {["CHAT_REGION"] = { ["EN"] = "Misty Mountains"; ["DE"] = "Nebelgebirge"; ["FR"] = "Monts Brumeux"; }; ["DEED_REGIONS"] = { [1] = { ["i"] = 6; ["j"] = 7; }; }; };</v>
      </c>
      <c r="Q14" t="str">
        <f t="shared" si="1"/>
        <v/>
      </c>
      <c r="R14" t="str">
        <f t="shared" si="2"/>
        <v>[12] = {["CHAT_REGION"] = { ["EN"] = "Misty Mountains"; ["DE"] = "Nebelgebirge"; ["FR"] = "Monts Brumeux"; }; ["DEED_REGIONS"] = { [1] = { ["i"] = 6; ["j"] = 7; }; }; };</v>
      </c>
      <c r="S14" t="str">
        <f t="shared" si="3"/>
        <v>[12] = {</v>
      </c>
      <c r="T14" t="str">
        <f t="shared" si="4"/>
        <v xml:space="preserve">["CHAT_REGION"] = { ["EN"] = "Misty Mountains"; ["DE"] = "Nebelgebirge"; ["FR"] = "Monts Brumeux"; }; </v>
      </c>
      <c r="U14" t="str">
        <f t="shared" si="5"/>
        <v xml:space="preserve">["EN"] = "Misty Mountains"; </v>
      </c>
      <c r="V14" t="str">
        <f t="shared" si="6"/>
        <v xml:space="preserve">["DE"] = "Nebelgebirge"; </v>
      </c>
      <c r="W14" t="str">
        <f t="shared" si="7"/>
        <v xml:space="preserve">["FR"] = "Monts Brumeux"; </v>
      </c>
      <c r="X14" t="str">
        <f t="shared" si="8"/>
        <v xml:space="preserve">["DEED_REGIONS"] = { [1] = { ["i"] = 6; ["j"] = 7; }; }; </v>
      </c>
      <c r="Y14" t="str">
        <f t="shared" si="9"/>
        <v xml:space="preserve">[1] = { ["i"] = 6; ["j"] = 7; }; </v>
      </c>
      <c r="Z14" t="str">
        <f t="shared" si="10"/>
        <v xml:space="preserve">["i"] = 6; </v>
      </c>
      <c r="AA14" t="str">
        <f t="shared" si="11"/>
        <v xml:space="preserve">["j"] = 7; </v>
      </c>
      <c r="AB14" t="str">
        <f t="shared" si="12"/>
        <v/>
      </c>
      <c r="AC14" t="str">
        <f t="shared" si="13"/>
        <v/>
      </c>
      <c r="AD14" t="str">
        <f t="shared" si="14"/>
        <v/>
      </c>
      <c r="AE14" t="str">
        <f t="shared" si="15"/>
        <v>};</v>
      </c>
    </row>
    <row r="15" spans="1:31" x14ac:dyDescent="0.25">
      <c r="B15">
        <v>13</v>
      </c>
      <c r="D15" t="s">
        <v>9</v>
      </c>
      <c r="E15" t="s">
        <v>9</v>
      </c>
      <c r="F15" t="s">
        <v>9</v>
      </c>
      <c r="G15" t="s">
        <v>208</v>
      </c>
      <c r="I15" t="s">
        <v>9</v>
      </c>
      <c r="J15">
        <f>IF(LEN(I15)&gt;0,VLOOKUP($I15,'Deed Log Page Tabs'!$A$2:$C$35,2,FALSE),"")</f>
        <v>6</v>
      </c>
      <c r="K15">
        <f>IF(LEN(I15)&gt;0,VLOOKUP($I15,'Deed Log Page Tabs'!$A$2:$C$35,3,FALSE),"")</f>
        <v>8</v>
      </c>
      <c r="M15" t="str">
        <f>IF(LEN(L15)&gt;0,VLOOKUP($L15,'Deed Log Page Tabs'!$A$2:$C$35,2,FALSE),"")</f>
        <v/>
      </c>
      <c r="N15" t="str">
        <f>IF(LEN(L15)&gt;0,VLOOKUP($L15,'Deed Log Page Tabs'!$A$2:$C$35,3,FALSE),"")</f>
        <v/>
      </c>
      <c r="P15" t="str">
        <f t="shared" si="0"/>
        <v>[13] = {["CHAT_REGION"] = { ["EN"] = "Evendim"; ["DE"] = "Evendim"; ["FR"] = "Evendim"; }; ["DEED_REGIONS"] = { [1] = { ["i"] = 6; ["j"] = 8; }; }; };</v>
      </c>
      <c r="Q15" t="str">
        <f t="shared" si="1"/>
        <v/>
      </c>
      <c r="R15" t="str">
        <f t="shared" si="2"/>
        <v>[13] = {["CHAT_REGION"] = { ["EN"] = "Evendim"; ["DE"] = "Evendim"; ["FR"] = "Evendim"; }; ["DEED_REGIONS"] = { [1] = { ["i"] = 6; ["j"] = 8; }; }; };</v>
      </c>
      <c r="S15" t="str">
        <f t="shared" si="3"/>
        <v>[13] = {</v>
      </c>
      <c r="T15" t="str">
        <f t="shared" si="4"/>
        <v xml:space="preserve">["CHAT_REGION"] = { ["EN"] = "Evendim"; ["DE"] = "Evendim"; ["FR"] = "Evendim"; }; </v>
      </c>
      <c r="U15" t="str">
        <f t="shared" si="5"/>
        <v xml:space="preserve">["EN"] = "Evendim"; </v>
      </c>
      <c r="V15" t="str">
        <f t="shared" si="6"/>
        <v xml:space="preserve">["DE"] = "Evendim"; </v>
      </c>
      <c r="W15" t="str">
        <f t="shared" si="7"/>
        <v xml:space="preserve">["FR"] = "Evendim"; </v>
      </c>
      <c r="X15" t="str">
        <f t="shared" si="8"/>
        <v xml:space="preserve">["DEED_REGIONS"] = { [1] = { ["i"] = 6; ["j"] = 8; }; }; </v>
      </c>
      <c r="Y15" t="str">
        <f t="shared" si="9"/>
        <v xml:space="preserve">[1] = { ["i"] = 6; ["j"] = 8; }; </v>
      </c>
      <c r="Z15" t="str">
        <f t="shared" si="10"/>
        <v xml:space="preserve">["i"] = 6; </v>
      </c>
      <c r="AA15" t="str">
        <f t="shared" si="11"/>
        <v xml:space="preserve">["j"] = 8; </v>
      </c>
      <c r="AB15" t="str">
        <f t="shared" si="12"/>
        <v/>
      </c>
      <c r="AC15" t="str">
        <f t="shared" si="13"/>
        <v/>
      </c>
      <c r="AD15" t="str">
        <f t="shared" si="14"/>
        <v/>
      </c>
      <c r="AE15" t="str">
        <f t="shared" si="15"/>
        <v>};</v>
      </c>
    </row>
    <row r="16" spans="1:31" x14ac:dyDescent="0.25">
      <c r="B16">
        <v>14</v>
      </c>
      <c r="D16" t="s">
        <v>10</v>
      </c>
      <c r="E16" t="s">
        <v>10</v>
      </c>
      <c r="F16" t="s">
        <v>10</v>
      </c>
      <c r="G16" t="s">
        <v>208</v>
      </c>
      <c r="I16" t="s">
        <v>10</v>
      </c>
      <c r="J16">
        <f>IF(LEN(I16)&gt;0,VLOOKUP($I16,'Deed Log Page Tabs'!$A$2:$C$35,2,FALSE),"")</f>
        <v>6</v>
      </c>
      <c r="K16">
        <f>IF(LEN(I16)&gt;0,VLOOKUP($I16,'Deed Log Page Tabs'!$A$2:$C$35,3,FALSE),"")</f>
        <v>9</v>
      </c>
      <c r="M16" t="str">
        <f>IF(LEN(L16)&gt;0,VLOOKUP($L16,'Deed Log Page Tabs'!$A$2:$C$35,2,FALSE),"")</f>
        <v/>
      </c>
      <c r="N16" t="str">
        <f>IF(LEN(L16)&gt;0,VLOOKUP($L16,'Deed Log Page Tabs'!$A$2:$C$35,3,FALSE),"")</f>
        <v/>
      </c>
      <c r="P16" t="str">
        <f t="shared" si="0"/>
        <v>[14] = {["CHAT_REGION"] = { ["EN"] = "Angmar"; ["DE"] = "Angmar"; ["FR"] = "Angmar"; }; ["DEED_REGIONS"] = { [1] = { ["i"] = 6; ["j"] = 9; }; }; };</v>
      </c>
      <c r="Q16" t="str">
        <f t="shared" si="1"/>
        <v/>
      </c>
      <c r="R16" t="str">
        <f t="shared" si="2"/>
        <v>[14] = {["CHAT_REGION"] = { ["EN"] = "Angmar"; ["DE"] = "Angmar"; ["FR"] = "Angmar"; }; ["DEED_REGIONS"] = { [1] = { ["i"] = 6; ["j"] = 9; }; }; };</v>
      </c>
      <c r="S16" t="str">
        <f t="shared" si="3"/>
        <v>[14] = {</v>
      </c>
      <c r="T16" t="str">
        <f t="shared" si="4"/>
        <v xml:space="preserve">["CHAT_REGION"] = { ["EN"] = "Angmar"; ["DE"] = "Angmar"; ["FR"] = "Angmar"; }; </v>
      </c>
      <c r="U16" t="str">
        <f t="shared" si="5"/>
        <v xml:space="preserve">["EN"] = "Angmar"; </v>
      </c>
      <c r="V16" t="str">
        <f t="shared" si="6"/>
        <v xml:space="preserve">["DE"] = "Angmar"; </v>
      </c>
      <c r="W16" t="str">
        <f t="shared" si="7"/>
        <v xml:space="preserve">["FR"] = "Angmar"; </v>
      </c>
      <c r="X16" t="str">
        <f t="shared" si="8"/>
        <v xml:space="preserve">["DEED_REGIONS"] = { [1] = { ["i"] = 6; ["j"] = 9; }; }; </v>
      </c>
      <c r="Y16" t="str">
        <f t="shared" si="9"/>
        <v xml:space="preserve">[1] = { ["i"] = 6; ["j"] = 9; }; </v>
      </c>
      <c r="Z16" t="str">
        <f t="shared" si="10"/>
        <v xml:space="preserve">["i"] = 6; </v>
      </c>
      <c r="AA16" t="str">
        <f t="shared" si="11"/>
        <v xml:space="preserve">["j"] = 9; </v>
      </c>
      <c r="AB16" t="str">
        <f t="shared" si="12"/>
        <v/>
      </c>
      <c r="AC16" t="str">
        <f t="shared" si="13"/>
        <v/>
      </c>
      <c r="AD16" t="str">
        <f t="shared" si="14"/>
        <v/>
      </c>
      <c r="AE16" t="str">
        <f t="shared" si="15"/>
        <v>};</v>
      </c>
    </row>
    <row r="17" spans="1:31" x14ac:dyDescent="0.25">
      <c r="B17">
        <v>15</v>
      </c>
      <c r="D17" t="s">
        <v>11</v>
      </c>
      <c r="E17" t="s">
        <v>11</v>
      </c>
      <c r="F17" t="s">
        <v>11</v>
      </c>
      <c r="G17" t="s">
        <v>208</v>
      </c>
      <c r="I17" t="s">
        <v>11</v>
      </c>
      <c r="J17">
        <f>IF(LEN(I17)&gt;0,VLOOKUP($I17,'Deed Log Page Tabs'!$A$2:$C$35,2,FALSE),"")</f>
        <v>6</v>
      </c>
      <c r="K17">
        <f>IF(LEN(I17)&gt;0,VLOOKUP($I17,'Deed Log Page Tabs'!$A$2:$C$35,3,FALSE),"")</f>
        <v>10</v>
      </c>
      <c r="M17" t="str">
        <f>IF(LEN(L17)&gt;0,VLOOKUP($L17,'Deed Log Page Tabs'!$A$2:$C$35,2,FALSE),"")</f>
        <v/>
      </c>
      <c r="N17" t="str">
        <f>IF(LEN(L17)&gt;0,VLOOKUP($L17,'Deed Log Page Tabs'!$A$2:$C$35,3,FALSE),"")</f>
        <v/>
      </c>
      <c r="P17" t="str">
        <f t="shared" si="0"/>
        <v>[15] = {["CHAT_REGION"] = { ["EN"] = "Forochel"; ["DE"] = "Forochel"; ["FR"] = "Forochel"; }; ["DEED_REGIONS"] = { [1] = { ["i"] = 6; ["j"] = 10; }; }; };</v>
      </c>
      <c r="Q17" t="str">
        <f t="shared" si="1"/>
        <v/>
      </c>
      <c r="R17" t="str">
        <f t="shared" si="2"/>
        <v>[15] = {["CHAT_REGION"] = { ["EN"] = "Forochel"; ["DE"] = "Forochel"; ["FR"] = "Forochel"; }; ["DEED_REGIONS"] = { [1] = { ["i"] = 6; ["j"] = 10; }; }; };</v>
      </c>
      <c r="S17" t="str">
        <f t="shared" si="3"/>
        <v>[15] = {</v>
      </c>
      <c r="T17" t="str">
        <f t="shared" si="4"/>
        <v xml:space="preserve">["CHAT_REGION"] = { ["EN"] = "Forochel"; ["DE"] = "Forochel"; ["FR"] = "Forochel"; }; </v>
      </c>
      <c r="U17" t="str">
        <f t="shared" si="5"/>
        <v xml:space="preserve">["EN"] = "Forochel"; </v>
      </c>
      <c r="V17" t="str">
        <f t="shared" si="6"/>
        <v xml:space="preserve">["DE"] = "Forochel"; </v>
      </c>
      <c r="W17" t="str">
        <f t="shared" si="7"/>
        <v xml:space="preserve">["FR"] = "Forochel"; </v>
      </c>
      <c r="X17" t="str">
        <f t="shared" si="8"/>
        <v xml:space="preserve">["DEED_REGIONS"] = { [1] = { ["i"] = 6; ["j"] = 10; }; }; </v>
      </c>
      <c r="Y17" t="str">
        <f t="shared" si="9"/>
        <v xml:space="preserve">[1] = { ["i"] = 6; ["j"] = 10; }; </v>
      </c>
      <c r="Z17" t="str">
        <f t="shared" si="10"/>
        <v xml:space="preserve">["i"] = 6; </v>
      </c>
      <c r="AA17" t="str">
        <f t="shared" si="11"/>
        <v xml:space="preserve">["j"] = 10; </v>
      </c>
      <c r="AB17" t="str">
        <f t="shared" si="12"/>
        <v/>
      </c>
      <c r="AC17" t="str">
        <f t="shared" si="13"/>
        <v/>
      </c>
      <c r="AD17" t="str">
        <f t="shared" si="14"/>
        <v/>
      </c>
      <c r="AE17" t="str">
        <f t="shared" si="15"/>
        <v>};</v>
      </c>
    </row>
    <row r="18" spans="1:31" x14ac:dyDescent="0.25">
      <c r="B18">
        <v>16</v>
      </c>
      <c r="D18" t="s">
        <v>12</v>
      </c>
      <c r="E18" t="s">
        <v>12</v>
      </c>
      <c r="F18" t="s">
        <v>12</v>
      </c>
      <c r="G18" t="s">
        <v>208</v>
      </c>
      <c r="I18" t="s">
        <v>12</v>
      </c>
      <c r="J18">
        <f>IF(LEN(I18)&gt;0,VLOOKUP($I18,'Deed Log Page Tabs'!$A$2:$C$35,2,FALSE),"")</f>
        <v>6</v>
      </c>
      <c r="K18">
        <f>IF(LEN(I18)&gt;0,VLOOKUP($I18,'Deed Log Page Tabs'!$A$2:$C$35,3,FALSE),"")</f>
        <v>11</v>
      </c>
      <c r="M18" t="str">
        <f>IF(LEN(L18)&gt;0,VLOOKUP($L18,'Deed Log Page Tabs'!$A$2:$C$35,2,FALSE),"")</f>
        <v/>
      </c>
      <c r="N18" t="str">
        <f>IF(LEN(L18)&gt;0,VLOOKUP($L18,'Deed Log Page Tabs'!$A$2:$C$35,3,FALSE),"")</f>
        <v/>
      </c>
      <c r="P18" t="str">
        <f t="shared" si="0"/>
        <v>[16] = {["CHAT_REGION"] = { ["EN"] = "Eregion"; ["DE"] = "Eregion"; ["FR"] = "Eregion"; }; ["DEED_REGIONS"] = { [1] = { ["i"] = 6; ["j"] = 11; }; }; };</v>
      </c>
      <c r="Q18" t="str">
        <f t="shared" si="1"/>
        <v/>
      </c>
      <c r="R18" t="str">
        <f t="shared" si="2"/>
        <v>[16] = {["CHAT_REGION"] = { ["EN"] = "Eregion"; ["DE"] = "Eregion"; ["FR"] = "Eregion"; }; ["DEED_REGIONS"] = { [1] = { ["i"] = 6; ["j"] = 11; }; }; };</v>
      </c>
      <c r="S18" t="str">
        <f t="shared" si="3"/>
        <v>[16] = {</v>
      </c>
      <c r="T18" t="str">
        <f t="shared" si="4"/>
        <v xml:space="preserve">["CHAT_REGION"] = { ["EN"] = "Eregion"; ["DE"] = "Eregion"; ["FR"] = "Eregion"; }; </v>
      </c>
      <c r="U18" t="str">
        <f t="shared" si="5"/>
        <v xml:space="preserve">["EN"] = "Eregion"; </v>
      </c>
      <c r="V18" t="str">
        <f t="shared" si="6"/>
        <v xml:space="preserve">["DE"] = "Eregion"; </v>
      </c>
      <c r="W18" t="str">
        <f t="shared" si="7"/>
        <v xml:space="preserve">["FR"] = "Eregion"; </v>
      </c>
      <c r="X18" t="str">
        <f t="shared" si="8"/>
        <v xml:space="preserve">["DEED_REGIONS"] = { [1] = { ["i"] = 6; ["j"] = 11; }; }; </v>
      </c>
      <c r="Y18" t="str">
        <f t="shared" si="9"/>
        <v xml:space="preserve">[1] = { ["i"] = 6; ["j"] = 11; }; </v>
      </c>
      <c r="Z18" t="str">
        <f t="shared" si="10"/>
        <v xml:space="preserve">["i"] = 6; </v>
      </c>
      <c r="AA18" t="str">
        <f t="shared" si="11"/>
        <v xml:space="preserve">["j"] = 11; </v>
      </c>
      <c r="AB18" t="str">
        <f t="shared" si="12"/>
        <v/>
      </c>
      <c r="AC18" t="str">
        <f t="shared" si="13"/>
        <v/>
      </c>
      <c r="AD18" t="str">
        <f t="shared" si="14"/>
        <v/>
      </c>
      <c r="AE18" t="str">
        <f t="shared" si="15"/>
        <v>};</v>
      </c>
    </row>
    <row r="19" spans="1:31" x14ac:dyDescent="0.25">
      <c r="B19">
        <v>17</v>
      </c>
      <c r="D19" t="s">
        <v>13</v>
      </c>
      <c r="E19" t="s">
        <v>13</v>
      </c>
      <c r="F19" t="s">
        <v>13</v>
      </c>
      <c r="G19" t="s">
        <v>208</v>
      </c>
      <c r="I19" t="s">
        <v>13</v>
      </c>
      <c r="J19">
        <f>IF(LEN(I19)&gt;0,VLOOKUP($I19,'Deed Log Page Tabs'!$A$2:$C$35,2,FALSE),"")</f>
        <v>6</v>
      </c>
      <c r="K19">
        <f>IF(LEN(I19)&gt;0,VLOOKUP($I19,'Deed Log Page Tabs'!$A$2:$C$35,3,FALSE),"")</f>
        <v>12</v>
      </c>
      <c r="M19" t="str">
        <f>IF(LEN(L19)&gt;0,VLOOKUP($L19,'Deed Log Page Tabs'!$A$2:$C$35,2,FALSE),"")</f>
        <v/>
      </c>
      <c r="N19" t="str">
        <f>IF(LEN(L19)&gt;0,VLOOKUP($L19,'Deed Log Page Tabs'!$A$2:$C$35,3,FALSE),"")</f>
        <v/>
      </c>
      <c r="P19" t="str">
        <f t="shared" si="0"/>
        <v>[17] = {["CHAT_REGION"] = { ["EN"] = "Enedwaith"; ["DE"] = "Enedwaith"; ["FR"] = "Enedwaith"; }; ["DEED_REGIONS"] = { [1] = { ["i"] = 6; ["j"] = 12; }; }; };</v>
      </c>
      <c r="Q19" t="str">
        <f t="shared" si="1"/>
        <v/>
      </c>
      <c r="R19" t="str">
        <f t="shared" si="2"/>
        <v>[17] = {["CHAT_REGION"] = { ["EN"] = "Enedwaith"; ["DE"] = "Enedwaith"; ["FR"] = "Enedwaith"; }; ["DEED_REGIONS"] = { [1] = { ["i"] = 6; ["j"] = 12; }; }; };</v>
      </c>
      <c r="S19" t="str">
        <f t="shared" si="3"/>
        <v>[17] = {</v>
      </c>
      <c r="T19" t="str">
        <f t="shared" si="4"/>
        <v xml:space="preserve">["CHAT_REGION"] = { ["EN"] = "Enedwaith"; ["DE"] = "Enedwaith"; ["FR"] = "Enedwaith"; }; </v>
      </c>
      <c r="U19" t="str">
        <f t="shared" si="5"/>
        <v xml:space="preserve">["EN"] = "Enedwaith"; </v>
      </c>
      <c r="V19" t="str">
        <f t="shared" si="6"/>
        <v xml:space="preserve">["DE"] = "Enedwaith"; </v>
      </c>
      <c r="W19" t="str">
        <f t="shared" si="7"/>
        <v xml:space="preserve">["FR"] = "Enedwaith"; </v>
      </c>
      <c r="X19" t="str">
        <f t="shared" si="8"/>
        <v xml:space="preserve">["DEED_REGIONS"] = { [1] = { ["i"] = 6; ["j"] = 12; }; }; </v>
      </c>
      <c r="Y19" t="str">
        <f t="shared" si="9"/>
        <v xml:space="preserve">[1] = { ["i"] = 6; ["j"] = 12; }; </v>
      </c>
      <c r="Z19" t="str">
        <f t="shared" si="10"/>
        <v xml:space="preserve">["i"] = 6; </v>
      </c>
      <c r="AA19" t="str">
        <f t="shared" si="11"/>
        <v xml:space="preserve">["j"] = 12; </v>
      </c>
      <c r="AB19" t="str">
        <f t="shared" si="12"/>
        <v/>
      </c>
      <c r="AC19" t="str">
        <f t="shared" si="13"/>
        <v/>
      </c>
      <c r="AD19" t="str">
        <f t="shared" si="14"/>
        <v/>
      </c>
      <c r="AE19" t="str">
        <f t="shared" si="15"/>
        <v>};</v>
      </c>
    </row>
    <row r="20" spans="1:31" x14ac:dyDescent="0.25">
      <c r="B20">
        <v>18</v>
      </c>
      <c r="D20" t="s">
        <v>14</v>
      </c>
      <c r="E20" t="s">
        <v>14</v>
      </c>
      <c r="F20" t="s">
        <v>81</v>
      </c>
      <c r="G20" t="s">
        <v>208</v>
      </c>
      <c r="I20" t="s">
        <v>14</v>
      </c>
      <c r="J20">
        <f>IF(LEN(I20)&gt;0,VLOOKUP($I20,'Deed Log Page Tabs'!$A$2:$C$35,2,FALSE),"")</f>
        <v>6</v>
      </c>
      <c r="K20">
        <f>IF(LEN(I20)&gt;0,VLOOKUP($I20,'Deed Log Page Tabs'!$A$2:$C$35,3,FALSE),"")</f>
        <v>13</v>
      </c>
      <c r="M20" t="str">
        <f>IF(LEN(L20)&gt;0,VLOOKUP($L20,'Deed Log Page Tabs'!$A$2:$C$35,2,FALSE),"")</f>
        <v/>
      </c>
      <c r="N20" t="str">
        <f>IF(LEN(L20)&gt;0,VLOOKUP($L20,'Deed Log Page Tabs'!$A$2:$C$35,3,FALSE),"")</f>
        <v/>
      </c>
      <c r="P20" t="str">
        <f t="shared" si="0"/>
        <v>[18] = {["CHAT_REGION"] = { ["EN"] = "Dunland"; ["DE"] = "Dunland"; ["FR"] = "Pays de Dun"; }; ["DEED_REGIONS"] = { [1] = { ["i"] = 6; ["j"] = 13; }; }; };</v>
      </c>
      <c r="Q20" t="str">
        <f t="shared" si="1"/>
        <v/>
      </c>
      <c r="R20" t="str">
        <f t="shared" si="2"/>
        <v>[18] = {["CHAT_REGION"] = { ["EN"] = "Dunland"; ["DE"] = "Dunland"; ["FR"] = "Pays de Dun"; }; ["DEED_REGIONS"] = { [1] = { ["i"] = 6; ["j"] = 13; }; }; };</v>
      </c>
      <c r="S20" t="str">
        <f t="shared" si="3"/>
        <v>[18] = {</v>
      </c>
      <c r="T20" t="str">
        <f t="shared" si="4"/>
        <v xml:space="preserve">["CHAT_REGION"] = { ["EN"] = "Dunland"; ["DE"] = "Dunland"; ["FR"] = "Pays de Dun"; }; </v>
      </c>
      <c r="U20" t="str">
        <f t="shared" si="5"/>
        <v xml:space="preserve">["EN"] = "Dunland"; </v>
      </c>
      <c r="V20" t="str">
        <f t="shared" si="6"/>
        <v xml:space="preserve">["DE"] = "Dunland"; </v>
      </c>
      <c r="W20" t="str">
        <f t="shared" si="7"/>
        <v xml:space="preserve">["FR"] = "Pays de Dun"; </v>
      </c>
      <c r="X20" t="str">
        <f t="shared" si="8"/>
        <v xml:space="preserve">["DEED_REGIONS"] = { [1] = { ["i"] = 6; ["j"] = 13; }; }; </v>
      </c>
      <c r="Y20" t="str">
        <f t="shared" si="9"/>
        <v xml:space="preserve">[1] = { ["i"] = 6; ["j"] = 13; }; </v>
      </c>
      <c r="Z20" t="str">
        <f t="shared" si="10"/>
        <v xml:space="preserve">["i"] = 6; </v>
      </c>
      <c r="AA20" t="str">
        <f t="shared" si="11"/>
        <v xml:space="preserve">["j"] = 13; </v>
      </c>
      <c r="AB20" t="str">
        <f t="shared" si="12"/>
        <v/>
      </c>
      <c r="AC20" t="str">
        <f t="shared" si="13"/>
        <v/>
      </c>
      <c r="AD20" t="str">
        <f t="shared" si="14"/>
        <v/>
      </c>
      <c r="AE20" t="str">
        <f t="shared" si="15"/>
        <v>};</v>
      </c>
    </row>
    <row r="21" spans="1:31" x14ac:dyDescent="0.25">
      <c r="A21" t="s">
        <v>108</v>
      </c>
      <c r="D21" s="1"/>
      <c r="E21" s="1"/>
      <c r="F21" s="1"/>
      <c r="G21" s="1"/>
      <c r="H21" s="1"/>
      <c r="J21" t="str">
        <f>IF(LEN(I21)&gt;0,VLOOKUP($I21,'Deed Log Page Tabs'!$A$2:$C$35,2,FALSE),"")</f>
        <v/>
      </c>
      <c r="K21" t="str">
        <f>IF(LEN(I21)&gt;0,VLOOKUP($I21,'Deed Log Page Tabs'!$A$2:$C$35,3,FALSE),"")</f>
        <v/>
      </c>
      <c r="M21" t="str">
        <f>IF(LEN(L21)&gt;0,VLOOKUP($L21,'Deed Log Page Tabs'!$A$2:$C$35,2,FALSE),"")</f>
        <v/>
      </c>
      <c r="N21" t="str">
        <f>IF(LEN(L21)&gt;0,VLOOKUP($L21,'Deed Log Page Tabs'!$A$2:$C$35,3,FALSE),"")</f>
        <v/>
      </c>
      <c r="P21" t="str">
        <f t="shared" si="0"/>
        <v xml:space="preserve">    --Rhovanion</v>
      </c>
      <c r="Q21" t="str">
        <f t="shared" si="1"/>
        <v xml:space="preserve">    --Rhovanion</v>
      </c>
      <c r="R21" t="str">
        <f t="shared" si="2"/>
        <v/>
      </c>
      <c r="S21" t="str">
        <f t="shared" si="3"/>
        <v/>
      </c>
      <c r="T21" t="str">
        <f t="shared" si="4"/>
        <v/>
      </c>
      <c r="U21" t="str">
        <f t="shared" si="5"/>
        <v/>
      </c>
      <c r="V21" t="str">
        <f t="shared" si="6"/>
        <v/>
      </c>
      <c r="W21" t="str">
        <f t="shared" si="7"/>
        <v/>
      </c>
      <c r="X21" t="str">
        <f t="shared" si="8"/>
        <v/>
      </c>
      <c r="Y21" t="str">
        <f t="shared" si="9"/>
        <v/>
      </c>
      <c r="Z21" t="str">
        <f t="shared" si="10"/>
        <v/>
      </c>
      <c r="AA21" t="str">
        <f t="shared" si="11"/>
        <v/>
      </c>
      <c r="AB21" t="str">
        <f t="shared" si="12"/>
        <v/>
      </c>
      <c r="AC21" t="str">
        <f t="shared" si="13"/>
        <v/>
      </c>
      <c r="AD21" t="str">
        <f t="shared" si="14"/>
        <v/>
      </c>
      <c r="AE21" t="str">
        <f t="shared" si="15"/>
        <v/>
      </c>
    </row>
    <row r="22" spans="1:31" x14ac:dyDescent="0.25">
      <c r="B22">
        <v>19</v>
      </c>
      <c r="D22" t="s">
        <v>16</v>
      </c>
      <c r="E22" t="s">
        <v>16</v>
      </c>
      <c r="F22" t="s">
        <v>16</v>
      </c>
      <c r="G22" t="s">
        <v>208</v>
      </c>
      <c r="I22" t="s">
        <v>16</v>
      </c>
      <c r="J22">
        <f>IF(LEN(I22)&gt;0,VLOOKUP($I22,'Deed Log Page Tabs'!$A$2:$C$35,2,FALSE),"")</f>
        <v>7</v>
      </c>
      <c r="K22">
        <f>IF(LEN(I22)&gt;0,VLOOKUP($I22,'Deed Log Page Tabs'!$A$2:$C$35,3,FALSE),"")</f>
        <v>1</v>
      </c>
      <c r="M22" t="str">
        <f>IF(LEN(L22)&gt;0,VLOOKUP($L22,'Deed Log Page Tabs'!$A$2:$C$35,2,FALSE),"")</f>
        <v/>
      </c>
      <c r="N22" t="str">
        <f>IF(LEN(L22)&gt;0,VLOOKUP($L22,'Deed Log Page Tabs'!$A$2:$C$35,3,FALSE),"")</f>
        <v/>
      </c>
      <c r="P22" t="str">
        <f t="shared" si="0"/>
        <v>[19] = {["CHAT_REGION"] = { ["EN"] = "Lothlórien"; ["DE"] = "Lothlórien"; ["FR"] = "Lothlórien"; }; ["DEED_REGIONS"] = { [1] = { ["i"] = 7; ["j"] = 1; }; }; };</v>
      </c>
      <c r="Q22" t="str">
        <f t="shared" si="1"/>
        <v/>
      </c>
      <c r="R22" t="str">
        <f t="shared" si="2"/>
        <v>[19] = {["CHAT_REGION"] = { ["EN"] = "Lothlórien"; ["DE"] = "Lothlórien"; ["FR"] = "Lothlórien"; }; ["DEED_REGIONS"] = { [1] = { ["i"] = 7; ["j"] = 1; }; }; };</v>
      </c>
      <c r="S22" t="str">
        <f t="shared" si="3"/>
        <v>[19] = {</v>
      </c>
      <c r="T22" t="str">
        <f t="shared" si="4"/>
        <v xml:space="preserve">["CHAT_REGION"] = { ["EN"] = "Lothlórien"; ["DE"] = "Lothlórien"; ["FR"] = "Lothlórien"; }; </v>
      </c>
      <c r="U22" t="str">
        <f t="shared" si="5"/>
        <v xml:space="preserve">["EN"] = "Lothlórien"; </v>
      </c>
      <c r="V22" t="str">
        <f t="shared" si="6"/>
        <v xml:space="preserve">["DE"] = "Lothlórien"; </v>
      </c>
      <c r="W22" t="str">
        <f t="shared" si="7"/>
        <v xml:space="preserve">["FR"] = "Lothlórien"; </v>
      </c>
      <c r="X22" t="str">
        <f t="shared" si="8"/>
        <v xml:space="preserve">["DEED_REGIONS"] = { [1] = { ["i"] = 7; ["j"] = 1; }; }; </v>
      </c>
      <c r="Y22" t="str">
        <f t="shared" si="9"/>
        <v xml:space="preserve">[1] = { ["i"] = 7; ["j"] = 1; }; </v>
      </c>
      <c r="Z22" t="str">
        <f t="shared" si="10"/>
        <v xml:space="preserve">["i"] = 7; </v>
      </c>
      <c r="AA22" t="str">
        <f t="shared" si="11"/>
        <v xml:space="preserve">["j"] = 1; </v>
      </c>
      <c r="AB22" t="str">
        <f t="shared" si="12"/>
        <v/>
      </c>
      <c r="AC22" t="str">
        <f t="shared" si="13"/>
        <v/>
      </c>
      <c r="AD22" t="str">
        <f t="shared" si="14"/>
        <v/>
      </c>
      <c r="AE22" t="str">
        <f t="shared" si="15"/>
        <v>};</v>
      </c>
    </row>
    <row r="23" spans="1:31" x14ac:dyDescent="0.25">
      <c r="B23">
        <v>20</v>
      </c>
      <c r="D23" t="s">
        <v>18</v>
      </c>
      <c r="E23" t="s">
        <v>18</v>
      </c>
      <c r="F23" t="s">
        <v>18</v>
      </c>
      <c r="G23" t="s">
        <v>208</v>
      </c>
      <c r="I23" t="s">
        <v>18</v>
      </c>
      <c r="J23">
        <f>IF(LEN(I23)&gt;0,VLOOKUP($I23,'Deed Log Page Tabs'!$A$2:$C$35,2,FALSE),"")</f>
        <v>7</v>
      </c>
      <c r="K23">
        <f>IF(LEN(I23)&gt;0,VLOOKUP($I23,'Deed Log Page Tabs'!$A$2:$C$35,3,FALSE),"")</f>
        <v>2</v>
      </c>
      <c r="M23" t="str">
        <f>IF(LEN(L23)&gt;0,VLOOKUP($L23,'Deed Log Page Tabs'!$A$2:$C$35,2,FALSE),"")</f>
        <v/>
      </c>
      <c r="N23" t="str">
        <f>IF(LEN(L23)&gt;0,VLOOKUP($L23,'Deed Log Page Tabs'!$A$2:$C$35,3,FALSE),"")</f>
        <v/>
      </c>
      <c r="P23" t="str">
        <f t="shared" si="0"/>
        <v>[20] = {["CHAT_REGION"] = { ["EN"] = "Moria"; ["DE"] = "Moria"; ["FR"] = "Moria"; }; ["DEED_REGIONS"] = { [1] = { ["i"] = 7; ["j"] = 2; }; }; };</v>
      </c>
      <c r="Q23" t="str">
        <f t="shared" si="1"/>
        <v/>
      </c>
      <c r="R23" t="str">
        <f t="shared" si="2"/>
        <v>[20] = {["CHAT_REGION"] = { ["EN"] = "Moria"; ["DE"] = "Moria"; ["FR"] = "Moria"; }; ["DEED_REGIONS"] = { [1] = { ["i"] = 7; ["j"] = 2; }; }; };</v>
      </c>
      <c r="S23" t="str">
        <f t="shared" si="3"/>
        <v>[20] = {</v>
      </c>
      <c r="T23" t="str">
        <f t="shared" si="4"/>
        <v xml:space="preserve">["CHAT_REGION"] = { ["EN"] = "Moria"; ["DE"] = "Moria"; ["FR"] = "Moria"; }; </v>
      </c>
      <c r="U23" t="str">
        <f t="shared" si="5"/>
        <v xml:space="preserve">["EN"] = "Moria"; </v>
      </c>
      <c r="V23" t="str">
        <f t="shared" si="6"/>
        <v xml:space="preserve">["DE"] = "Moria"; </v>
      </c>
      <c r="W23" t="str">
        <f t="shared" si="7"/>
        <v xml:space="preserve">["FR"] = "Moria"; </v>
      </c>
      <c r="X23" t="str">
        <f t="shared" si="8"/>
        <v xml:space="preserve">["DEED_REGIONS"] = { [1] = { ["i"] = 7; ["j"] = 2; }; }; </v>
      </c>
      <c r="Y23" t="str">
        <f t="shared" si="9"/>
        <v xml:space="preserve">[1] = { ["i"] = 7; ["j"] = 2; }; </v>
      </c>
      <c r="Z23" t="str">
        <f t="shared" si="10"/>
        <v xml:space="preserve">["i"] = 7; </v>
      </c>
      <c r="AA23" t="str">
        <f t="shared" si="11"/>
        <v xml:space="preserve">["j"] = 2; </v>
      </c>
      <c r="AB23" t="str">
        <f t="shared" si="12"/>
        <v/>
      </c>
      <c r="AC23" t="str">
        <f t="shared" si="13"/>
        <v/>
      </c>
      <c r="AD23" t="str">
        <f t="shared" si="14"/>
        <v/>
      </c>
      <c r="AE23" t="str">
        <f t="shared" si="15"/>
        <v>};</v>
      </c>
    </row>
    <row r="24" spans="1:31" x14ac:dyDescent="0.25">
      <c r="B24">
        <v>21</v>
      </c>
      <c r="D24" t="s">
        <v>17</v>
      </c>
      <c r="E24" t="s">
        <v>53</v>
      </c>
      <c r="F24" t="s">
        <v>79</v>
      </c>
      <c r="G24" t="s">
        <v>208</v>
      </c>
      <c r="I24" t="s">
        <v>34</v>
      </c>
      <c r="J24">
        <f>IF(LEN(I24)&gt;0,VLOOKUP($I24,'Deed Log Page Tabs'!$A$2:$C$35,2,FALSE),"")</f>
        <v>7</v>
      </c>
      <c r="K24">
        <f>IF(LEN(I24)&gt;0,VLOOKUP($I24,'Deed Log Page Tabs'!$A$2:$C$35,3,FALSE),"")</f>
        <v>3</v>
      </c>
      <c r="M24" t="str">
        <f>IF(LEN(L24)&gt;0,VLOOKUP($L24,'Deed Log Page Tabs'!$A$2:$C$35,2,FALSE),"")</f>
        <v/>
      </c>
      <c r="N24" t="str">
        <f>IF(LEN(L24)&gt;0,VLOOKUP($L24,'Deed Log Page Tabs'!$A$2:$C$35,3,FALSE),"")</f>
        <v/>
      </c>
      <c r="P24" t="str">
        <f t="shared" si="0"/>
        <v>[21] = {["CHAT_REGION"] = { ["EN"] = "Mirkwood"; ["DE"] = "Düsterwald"; ["FR"] = "Forêt Noire"; }; ["DEED_REGIONS"] = { [1] = { ["i"] = 7; ["j"] = 3; }; }; };</v>
      </c>
      <c r="Q24" t="str">
        <f t="shared" si="1"/>
        <v/>
      </c>
      <c r="R24" t="str">
        <f t="shared" si="2"/>
        <v>[21] = {["CHAT_REGION"] = { ["EN"] = "Mirkwood"; ["DE"] = "Düsterwald"; ["FR"] = "Forêt Noire"; }; ["DEED_REGIONS"] = { [1] = { ["i"] = 7; ["j"] = 3; }; }; };</v>
      </c>
      <c r="S24" t="str">
        <f t="shared" si="3"/>
        <v>[21] = {</v>
      </c>
      <c r="T24" t="str">
        <f t="shared" si="4"/>
        <v xml:space="preserve">["CHAT_REGION"] = { ["EN"] = "Mirkwood"; ["DE"] = "Düsterwald"; ["FR"] = "Forêt Noire"; }; </v>
      </c>
      <c r="U24" t="str">
        <f t="shared" si="5"/>
        <v xml:space="preserve">["EN"] = "Mirkwood"; </v>
      </c>
      <c r="V24" t="str">
        <f t="shared" si="6"/>
        <v xml:space="preserve">["DE"] = "Düsterwald"; </v>
      </c>
      <c r="W24" t="str">
        <f t="shared" si="7"/>
        <v xml:space="preserve">["FR"] = "Forêt Noire"; </v>
      </c>
      <c r="X24" t="str">
        <f t="shared" si="8"/>
        <v xml:space="preserve">["DEED_REGIONS"] = { [1] = { ["i"] = 7; ["j"] = 3; }; }; </v>
      </c>
      <c r="Y24" t="str">
        <f t="shared" si="9"/>
        <v xml:space="preserve">[1] = { ["i"] = 7; ["j"] = 3; }; </v>
      </c>
      <c r="Z24" t="str">
        <f t="shared" si="10"/>
        <v xml:space="preserve">["i"] = 7; </v>
      </c>
      <c r="AA24" t="str">
        <f t="shared" si="11"/>
        <v xml:space="preserve">["j"] = 3; </v>
      </c>
      <c r="AB24" t="str">
        <f t="shared" si="12"/>
        <v/>
      </c>
      <c r="AC24" t="str">
        <f t="shared" si="13"/>
        <v/>
      </c>
      <c r="AD24" t="str">
        <f t="shared" si="14"/>
        <v/>
      </c>
      <c r="AE24" t="str">
        <f t="shared" si="15"/>
        <v>};</v>
      </c>
    </row>
    <row r="25" spans="1:31" x14ac:dyDescent="0.25">
      <c r="B25">
        <v>22</v>
      </c>
      <c r="D25" t="s">
        <v>15</v>
      </c>
      <c r="E25" t="s">
        <v>54</v>
      </c>
      <c r="F25" t="s">
        <v>80</v>
      </c>
      <c r="G25" t="s">
        <v>208</v>
      </c>
      <c r="I25" t="s">
        <v>15</v>
      </c>
      <c r="J25">
        <f>IF(LEN(I25)&gt;0,VLOOKUP($I25,'Deed Log Page Tabs'!$A$2:$C$35,2,FALSE),"")</f>
        <v>7</v>
      </c>
      <c r="K25">
        <f>IF(LEN(I25)&gt;0,VLOOKUP($I25,'Deed Log Page Tabs'!$A$2:$C$35,3,FALSE),"")</f>
        <v>4</v>
      </c>
      <c r="M25" t="str">
        <f>IF(LEN(L25)&gt;0,VLOOKUP($L25,'Deed Log Page Tabs'!$A$2:$C$35,2,FALSE),"")</f>
        <v/>
      </c>
      <c r="N25" t="str">
        <f>IF(LEN(L25)&gt;0,VLOOKUP($L25,'Deed Log Page Tabs'!$A$2:$C$35,3,FALSE),"")</f>
        <v/>
      </c>
      <c r="P25" t="str">
        <f t="shared" si="0"/>
        <v>[22] = {["CHAT_REGION"] = { ["EN"] = "Great River"; ["DE"] = "Großer Fluss"; ["FR"] = "Grand Fleuve"; }; ["DEED_REGIONS"] = { [1] = { ["i"] = 7; ["j"] = 4; }; }; };</v>
      </c>
      <c r="Q25" t="str">
        <f t="shared" si="1"/>
        <v/>
      </c>
      <c r="R25" t="str">
        <f t="shared" si="2"/>
        <v>[22] = {["CHAT_REGION"] = { ["EN"] = "Great River"; ["DE"] = "Großer Fluss"; ["FR"] = "Grand Fleuve"; }; ["DEED_REGIONS"] = { [1] = { ["i"] = 7; ["j"] = 4; }; }; };</v>
      </c>
      <c r="S25" t="str">
        <f t="shared" si="3"/>
        <v>[22] = {</v>
      </c>
      <c r="T25" t="str">
        <f t="shared" si="4"/>
        <v xml:space="preserve">["CHAT_REGION"] = { ["EN"] = "Great River"; ["DE"] = "Großer Fluss"; ["FR"] = "Grand Fleuve"; }; </v>
      </c>
      <c r="U25" t="str">
        <f t="shared" si="5"/>
        <v xml:space="preserve">["EN"] = "Great River"; </v>
      </c>
      <c r="V25" t="str">
        <f t="shared" si="6"/>
        <v xml:space="preserve">["DE"] = "Großer Fluss"; </v>
      </c>
      <c r="W25" t="str">
        <f t="shared" si="7"/>
        <v xml:space="preserve">["FR"] = "Grand Fleuve"; </v>
      </c>
      <c r="X25" t="str">
        <f t="shared" si="8"/>
        <v xml:space="preserve">["DEED_REGIONS"] = { [1] = { ["i"] = 7; ["j"] = 4; }; }; </v>
      </c>
      <c r="Y25" t="str">
        <f t="shared" si="9"/>
        <v xml:space="preserve">[1] = { ["i"] = 7; ["j"] = 4; }; </v>
      </c>
      <c r="Z25" t="str">
        <f t="shared" si="10"/>
        <v xml:space="preserve">["i"] = 7; </v>
      </c>
      <c r="AA25" t="str">
        <f t="shared" si="11"/>
        <v xml:space="preserve">["j"] = 4; </v>
      </c>
      <c r="AB25" t="str">
        <f t="shared" si="12"/>
        <v/>
      </c>
      <c r="AC25" t="str">
        <f t="shared" si="13"/>
        <v/>
      </c>
      <c r="AD25" t="str">
        <f t="shared" si="14"/>
        <v/>
      </c>
      <c r="AE25" t="str">
        <f t="shared" si="15"/>
        <v>};</v>
      </c>
    </row>
    <row r="26" spans="1:31" x14ac:dyDescent="0.25">
      <c r="B26">
        <v>23</v>
      </c>
      <c r="D26" t="s">
        <v>31</v>
      </c>
      <c r="E26" t="s">
        <v>55</v>
      </c>
      <c r="F26" t="s">
        <v>82</v>
      </c>
      <c r="G26" t="s">
        <v>208</v>
      </c>
      <c r="I26" t="s">
        <v>30</v>
      </c>
      <c r="J26">
        <f>IF(LEN(I26)&gt;0,VLOOKUP($I26,'Deed Log Page Tabs'!$A$2:$C$35,2,FALSE),"")</f>
        <v>7</v>
      </c>
      <c r="K26">
        <f>IF(LEN(I26)&gt;0,VLOOKUP($I26,'Deed Log Page Tabs'!$A$2:$C$35,3,FALSE),"")</f>
        <v>5</v>
      </c>
      <c r="M26" t="str">
        <f>IF(LEN(L26)&gt;0,VLOOKUP($L26,'Deed Log Page Tabs'!$A$2:$C$35,2,FALSE),"")</f>
        <v/>
      </c>
      <c r="N26" t="str">
        <f>IF(LEN(L26)&gt;0,VLOOKUP($L26,'Deed Log Page Tabs'!$A$2:$C$35,3,FALSE),"")</f>
        <v/>
      </c>
      <c r="P26" t="str">
        <f t="shared" si="0"/>
        <v>[23] = {["CHAT_REGION"] = { ["EN"] = "Rohan - Eastemnet"; ["DE"] = "Rohan - Ost-Emnet"; ["FR"] = "Rohan - Estemnet"; }; ["DEED_REGIONS"] = { [1] = { ["i"] = 7; ["j"] = 5; }; }; };</v>
      </c>
      <c r="Q26" t="str">
        <f t="shared" si="1"/>
        <v/>
      </c>
      <c r="R26" t="str">
        <f t="shared" si="2"/>
        <v>[23] = {["CHAT_REGION"] = { ["EN"] = "Rohan - Eastemnet"; ["DE"] = "Rohan - Ost-Emnet"; ["FR"] = "Rohan - Estemnet"; }; ["DEED_REGIONS"] = { [1] = { ["i"] = 7; ["j"] = 5; }; }; };</v>
      </c>
      <c r="S26" t="str">
        <f t="shared" si="3"/>
        <v>[23] = {</v>
      </c>
      <c r="T26" t="str">
        <f t="shared" si="4"/>
        <v xml:space="preserve">["CHAT_REGION"] = { ["EN"] = "Rohan - Eastemnet"; ["DE"] = "Rohan - Ost-Emnet"; ["FR"] = "Rohan - Estemnet"; }; </v>
      </c>
      <c r="U26" t="str">
        <f t="shared" si="5"/>
        <v xml:space="preserve">["EN"] = "Rohan - Eastemnet"; </v>
      </c>
      <c r="V26" t="str">
        <f t="shared" si="6"/>
        <v xml:space="preserve">["DE"] = "Rohan - Ost-Emnet"; </v>
      </c>
      <c r="W26" t="str">
        <f t="shared" si="7"/>
        <v xml:space="preserve">["FR"] = "Rohan - Estemnet"; </v>
      </c>
      <c r="X26" t="str">
        <f t="shared" si="8"/>
        <v xml:space="preserve">["DEED_REGIONS"] = { [1] = { ["i"] = 7; ["j"] = 5; }; }; </v>
      </c>
      <c r="Y26" t="str">
        <f t="shared" si="9"/>
        <v xml:space="preserve">[1] = { ["i"] = 7; ["j"] = 5; }; </v>
      </c>
      <c r="Z26" t="str">
        <f t="shared" si="10"/>
        <v xml:space="preserve">["i"] = 7; </v>
      </c>
      <c r="AA26" t="str">
        <f t="shared" si="11"/>
        <v xml:space="preserve">["j"] = 5; </v>
      </c>
      <c r="AB26" t="str">
        <f t="shared" si="12"/>
        <v/>
      </c>
      <c r="AC26" t="str">
        <f t="shared" si="13"/>
        <v/>
      </c>
      <c r="AD26" t="str">
        <f t="shared" si="14"/>
        <v/>
      </c>
      <c r="AE26" t="str">
        <f t="shared" si="15"/>
        <v>};</v>
      </c>
    </row>
    <row r="27" spans="1:31" x14ac:dyDescent="0.25">
      <c r="B27">
        <v>24</v>
      </c>
      <c r="D27" t="s">
        <v>36</v>
      </c>
      <c r="E27" t="s">
        <v>56</v>
      </c>
      <c r="F27" t="s">
        <v>83</v>
      </c>
      <c r="G27" t="s">
        <v>208</v>
      </c>
      <c r="I27" t="s">
        <v>35</v>
      </c>
      <c r="J27">
        <f>IF(LEN(I27)&gt;0,VLOOKUP($I27,'Deed Log Page Tabs'!$A$2:$C$35,2,FALSE),"")</f>
        <v>7</v>
      </c>
      <c r="K27">
        <f>IF(LEN(I27)&gt;0,VLOOKUP($I27,'Deed Log Page Tabs'!$A$2:$C$35,3,FALSE),"")</f>
        <v>6</v>
      </c>
      <c r="M27" t="str">
        <f>IF(LEN(L27)&gt;0,VLOOKUP($L27,'Deed Log Page Tabs'!$A$2:$C$35,2,FALSE),"")</f>
        <v/>
      </c>
      <c r="N27" t="str">
        <f>IF(LEN(L27)&gt;0,VLOOKUP($L27,'Deed Log Page Tabs'!$A$2:$C$35,3,FALSE),"")</f>
        <v/>
      </c>
      <c r="P27" t="str">
        <f t="shared" si="0"/>
        <v>[24] = {["CHAT_REGION"] = { ["EN"] = "Rohan - Wildermore"; ["DE"] = "Rohan - Wildermark"; ["FR"] = "Rohan - Landes farouches"; }; ["DEED_REGIONS"] = { [1] = { ["i"] = 7; ["j"] = 6; }; }; };</v>
      </c>
      <c r="Q27" t="str">
        <f t="shared" si="1"/>
        <v/>
      </c>
      <c r="R27" t="str">
        <f t="shared" si="2"/>
        <v>[24] = {["CHAT_REGION"] = { ["EN"] = "Rohan - Wildermore"; ["DE"] = "Rohan - Wildermark"; ["FR"] = "Rohan - Landes farouches"; }; ["DEED_REGIONS"] = { [1] = { ["i"] = 7; ["j"] = 6; }; }; };</v>
      </c>
      <c r="S27" t="str">
        <f t="shared" si="3"/>
        <v>[24] = {</v>
      </c>
      <c r="T27" t="str">
        <f t="shared" si="4"/>
        <v xml:space="preserve">["CHAT_REGION"] = { ["EN"] = "Rohan - Wildermore"; ["DE"] = "Rohan - Wildermark"; ["FR"] = "Rohan - Landes farouches"; }; </v>
      </c>
      <c r="U27" t="str">
        <f t="shared" si="5"/>
        <v xml:space="preserve">["EN"] = "Rohan - Wildermore"; </v>
      </c>
      <c r="V27" t="str">
        <f t="shared" si="6"/>
        <v xml:space="preserve">["DE"] = "Rohan - Wildermark"; </v>
      </c>
      <c r="W27" t="str">
        <f t="shared" si="7"/>
        <v xml:space="preserve">["FR"] = "Rohan - Landes farouches"; </v>
      </c>
      <c r="X27" t="str">
        <f t="shared" si="8"/>
        <v xml:space="preserve">["DEED_REGIONS"] = { [1] = { ["i"] = 7; ["j"] = 6; }; }; </v>
      </c>
      <c r="Y27" t="str">
        <f t="shared" si="9"/>
        <v xml:space="preserve">[1] = { ["i"] = 7; ["j"] = 6; }; </v>
      </c>
      <c r="Z27" t="str">
        <f t="shared" si="10"/>
        <v xml:space="preserve">["i"] = 7; </v>
      </c>
      <c r="AA27" t="str">
        <f t="shared" si="11"/>
        <v xml:space="preserve">["j"] = 6; </v>
      </c>
      <c r="AB27" t="str">
        <f t="shared" si="12"/>
        <v/>
      </c>
      <c r="AC27" t="str">
        <f t="shared" si="13"/>
        <v/>
      </c>
      <c r="AD27" t="str">
        <f t="shared" si="14"/>
        <v/>
      </c>
      <c r="AE27" t="str">
        <f t="shared" si="15"/>
        <v>};</v>
      </c>
    </row>
    <row r="28" spans="1:31" x14ac:dyDescent="0.25">
      <c r="B28">
        <v>25</v>
      </c>
      <c r="D28" t="s">
        <v>37</v>
      </c>
      <c r="E28" t="s">
        <v>57</v>
      </c>
      <c r="F28" t="s">
        <v>84</v>
      </c>
      <c r="G28" t="s">
        <v>208</v>
      </c>
      <c r="I28" t="s">
        <v>97</v>
      </c>
      <c r="J28">
        <f>IF(LEN(I28)&gt;0,VLOOKUP($I28,'Deed Log Page Tabs'!$A$2:$C$35,2,FALSE),"")</f>
        <v>7</v>
      </c>
      <c r="K28">
        <f>IF(LEN(I28)&gt;0,VLOOKUP($I28,'Deed Log Page Tabs'!$A$2:$C$35,3,FALSE),"")</f>
        <v>7</v>
      </c>
      <c r="M28" t="str">
        <f>IF(LEN(L28)&gt;0,VLOOKUP($L28,'Deed Log Page Tabs'!$A$2:$C$35,2,FALSE),"")</f>
        <v/>
      </c>
      <c r="N28" t="str">
        <f>IF(LEN(L28)&gt;0,VLOOKUP($L28,'Deed Log Page Tabs'!$A$2:$C$35,3,FALSE),"")</f>
        <v/>
      </c>
      <c r="P28" t="str">
        <f t="shared" si="0"/>
        <v>[25] = {["CHAT_REGION"] = { ["EN"] = "Rohan - Westemnet"; ["DE"] = "Rohan - West-Emnet"; ["FR"] = "Rohan - Ouestemnet"; }; ["DEED_REGIONS"] = { [1] = { ["i"] = 7; ["j"] = 7; }; }; };</v>
      </c>
      <c r="Q28" t="str">
        <f t="shared" si="1"/>
        <v/>
      </c>
      <c r="R28" t="str">
        <f t="shared" si="2"/>
        <v>[25] = {["CHAT_REGION"] = { ["EN"] = "Rohan - Westemnet"; ["DE"] = "Rohan - West-Emnet"; ["FR"] = "Rohan - Ouestemnet"; }; ["DEED_REGIONS"] = { [1] = { ["i"] = 7; ["j"] = 7; }; }; };</v>
      </c>
      <c r="S28" t="str">
        <f t="shared" si="3"/>
        <v>[25] = {</v>
      </c>
      <c r="T28" t="str">
        <f t="shared" si="4"/>
        <v xml:space="preserve">["CHAT_REGION"] = { ["EN"] = "Rohan - Westemnet"; ["DE"] = "Rohan - West-Emnet"; ["FR"] = "Rohan - Ouestemnet"; }; </v>
      </c>
      <c r="U28" t="str">
        <f t="shared" si="5"/>
        <v xml:space="preserve">["EN"] = "Rohan - Westemnet"; </v>
      </c>
      <c r="V28" t="str">
        <f t="shared" si="6"/>
        <v xml:space="preserve">["DE"] = "Rohan - West-Emnet"; </v>
      </c>
      <c r="W28" t="str">
        <f t="shared" si="7"/>
        <v xml:space="preserve">["FR"] = "Rohan - Ouestemnet"; </v>
      </c>
      <c r="X28" t="str">
        <f t="shared" si="8"/>
        <v xml:space="preserve">["DEED_REGIONS"] = { [1] = { ["i"] = 7; ["j"] = 7; }; }; </v>
      </c>
      <c r="Y28" t="str">
        <f t="shared" si="9"/>
        <v xml:space="preserve">[1] = { ["i"] = 7; ["j"] = 7; }; </v>
      </c>
      <c r="Z28" t="str">
        <f t="shared" si="10"/>
        <v xml:space="preserve">["i"] = 7; </v>
      </c>
      <c r="AA28" t="str">
        <f t="shared" si="11"/>
        <v xml:space="preserve">["j"] = 7; </v>
      </c>
      <c r="AB28" t="str">
        <f t="shared" si="12"/>
        <v/>
      </c>
      <c r="AC28" t="str">
        <f t="shared" si="13"/>
        <v/>
      </c>
      <c r="AD28" t="str">
        <f t="shared" si="14"/>
        <v/>
      </c>
      <c r="AE28" t="str">
        <f t="shared" si="15"/>
        <v>};</v>
      </c>
    </row>
    <row r="29" spans="1:31" x14ac:dyDescent="0.25">
      <c r="B29">
        <v>26</v>
      </c>
      <c r="D29" t="s">
        <v>40</v>
      </c>
      <c r="E29" t="s">
        <v>66</v>
      </c>
      <c r="F29" t="s">
        <v>94</v>
      </c>
      <c r="G29" t="s">
        <v>208</v>
      </c>
      <c r="I29" t="s">
        <v>38</v>
      </c>
      <c r="J29">
        <f>IF(LEN(I29)&gt;0,VLOOKUP($I29,'Deed Log Page Tabs'!$A$2:$C$35,2,FALSE),"")</f>
        <v>7</v>
      </c>
      <c r="K29">
        <f>IF(LEN(I29)&gt;0,VLOOKUP($I29,'Deed Log Page Tabs'!$A$2:$C$35,3,FALSE),"")</f>
        <v>8</v>
      </c>
      <c r="M29" t="str">
        <f>IF(LEN(L29)&gt;0,VLOOKUP($L29,'Deed Log Page Tabs'!$A$2:$C$35,2,FALSE),"")</f>
        <v/>
      </c>
      <c r="N29" t="str">
        <f>IF(LEN(L29)&gt;0,VLOOKUP($L29,'Deed Log Page Tabs'!$A$2:$C$35,3,FALSE),"")</f>
        <v/>
      </c>
      <c r="P29" t="str">
        <f t="shared" si="0"/>
        <v>[26] = {["CHAT_REGION"] = { ["EN"] = "Northern Mirkwood"; ["DE"] = "Nördlicher Düsterwald"; ["FR"] = "Forêt Noire du Nord"; }; ["DEED_REGIONS"] = { [1] = { ["i"] = 7; ["j"] = 8; }; }; };</v>
      </c>
      <c r="Q29" t="str">
        <f t="shared" si="1"/>
        <v/>
      </c>
      <c r="R29" t="str">
        <f t="shared" si="2"/>
        <v>[26] = {["CHAT_REGION"] = { ["EN"] = "Northern Mirkwood"; ["DE"] = "Nördlicher Düsterwald"; ["FR"] = "Forêt Noire du Nord"; }; ["DEED_REGIONS"] = { [1] = { ["i"] = 7; ["j"] = 8; }; }; };</v>
      </c>
      <c r="S29" t="str">
        <f t="shared" si="3"/>
        <v>[26] = {</v>
      </c>
      <c r="T29" t="str">
        <f t="shared" si="4"/>
        <v xml:space="preserve">["CHAT_REGION"] = { ["EN"] = "Northern Mirkwood"; ["DE"] = "Nördlicher Düsterwald"; ["FR"] = "Forêt Noire du Nord"; }; </v>
      </c>
      <c r="U29" t="str">
        <f t="shared" si="5"/>
        <v xml:space="preserve">["EN"] = "Northern Mirkwood"; </v>
      </c>
      <c r="V29" t="str">
        <f t="shared" si="6"/>
        <v xml:space="preserve">["DE"] = "Nördlicher Düsterwald"; </v>
      </c>
      <c r="W29" t="str">
        <f t="shared" si="7"/>
        <v xml:space="preserve">["FR"] = "Forêt Noire du Nord"; </v>
      </c>
      <c r="X29" t="str">
        <f t="shared" si="8"/>
        <v xml:space="preserve">["DEED_REGIONS"] = { [1] = { ["i"] = 7; ["j"] = 8; }; }; </v>
      </c>
      <c r="Y29" t="str">
        <f t="shared" si="9"/>
        <v xml:space="preserve">[1] = { ["i"] = 7; ["j"] = 8; }; </v>
      </c>
      <c r="Z29" t="str">
        <f t="shared" si="10"/>
        <v xml:space="preserve">["i"] = 7; </v>
      </c>
      <c r="AA29" t="str">
        <f t="shared" si="11"/>
        <v xml:space="preserve">["j"] = 8; </v>
      </c>
      <c r="AB29" t="str">
        <f t="shared" si="12"/>
        <v/>
      </c>
      <c r="AC29" t="str">
        <f t="shared" si="13"/>
        <v/>
      </c>
      <c r="AD29" t="str">
        <f t="shared" si="14"/>
        <v/>
      </c>
      <c r="AE29" t="str">
        <f t="shared" si="15"/>
        <v>};</v>
      </c>
    </row>
    <row r="30" spans="1:31" x14ac:dyDescent="0.25">
      <c r="B30">
        <v>27</v>
      </c>
      <c r="D30" t="s">
        <v>33</v>
      </c>
      <c r="E30" t="s">
        <v>65</v>
      </c>
      <c r="F30" t="s">
        <v>92</v>
      </c>
      <c r="G30" t="s">
        <v>208</v>
      </c>
      <c r="I30" t="s">
        <v>39</v>
      </c>
      <c r="J30">
        <f>IF(LEN(I30)&gt;0,VLOOKUP($I30,'Deed Log Page Tabs'!$A$2:$C$35,2,FALSE),"")</f>
        <v>7</v>
      </c>
      <c r="K30">
        <f>IF(LEN(I30)&gt;0,VLOOKUP($I30,'Deed Log Page Tabs'!$A$2:$C$35,3,FALSE),"")</f>
        <v>9</v>
      </c>
      <c r="M30" t="str">
        <f>IF(LEN(L30)&gt;0,VLOOKUP($L30,'Deed Log Page Tabs'!$A$2:$C$35,2,FALSE),"")</f>
        <v/>
      </c>
      <c r="N30" t="str">
        <f>IF(LEN(L30)&gt;0,VLOOKUP($L30,'Deed Log Page Tabs'!$A$2:$C$35,3,FALSE),"")</f>
        <v/>
      </c>
      <c r="P30" t="str">
        <f t="shared" si="0"/>
        <v>[27] = {["CHAT_REGION"] = { ["EN"] = "Dwarf-holds"; ["DE"] = "Zwergenfestungen"; ["FR"] = "Bastions des Nains"; }; ["DEED_REGIONS"] = { [1] = { ["i"] = 7; ["j"] = 9; }; }; };</v>
      </c>
      <c r="Q30" t="str">
        <f t="shared" si="1"/>
        <v/>
      </c>
      <c r="R30" t="str">
        <f t="shared" si="2"/>
        <v>[27] = {["CHAT_REGION"] = { ["EN"] = "Dwarf-holds"; ["DE"] = "Zwergenfestungen"; ["FR"] = "Bastions des Nains"; }; ["DEED_REGIONS"] = { [1] = { ["i"] = 7; ["j"] = 9; }; }; };</v>
      </c>
      <c r="S30" t="str">
        <f t="shared" si="3"/>
        <v>[27] = {</v>
      </c>
      <c r="T30" t="str">
        <f t="shared" si="4"/>
        <v xml:space="preserve">["CHAT_REGION"] = { ["EN"] = "Dwarf-holds"; ["DE"] = "Zwergenfestungen"; ["FR"] = "Bastions des Nains"; }; </v>
      </c>
      <c r="U30" t="str">
        <f t="shared" si="5"/>
        <v xml:space="preserve">["EN"] = "Dwarf-holds"; </v>
      </c>
      <c r="V30" t="str">
        <f t="shared" si="6"/>
        <v xml:space="preserve">["DE"] = "Zwergenfestungen"; </v>
      </c>
      <c r="W30" t="str">
        <f t="shared" si="7"/>
        <v xml:space="preserve">["FR"] = "Bastions des Nains"; </v>
      </c>
      <c r="X30" t="str">
        <f t="shared" si="8"/>
        <v xml:space="preserve">["DEED_REGIONS"] = { [1] = { ["i"] = 7; ["j"] = 9; }; }; </v>
      </c>
      <c r="Y30" t="str">
        <f t="shared" si="9"/>
        <v xml:space="preserve">[1] = { ["i"] = 7; ["j"] = 9; }; </v>
      </c>
      <c r="Z30" t="str">
        <f t="shared" si="10"/>
        <v xml:space="preserve">["i"] = 7; </v>
      </c>
      <c r="AA30" t="str">
        <f t="shared" si="11"/>
        <v xml:space="preserve">["j"] = 9; </v>
      </c>
      <c r="AB30" t="str">
        <f t="shared" si="12"/>
        <v/>
      </c>
      <c r="AC30" t="str">
        <f t="shared" si="13"/>
        <v/>
      </c>
      <c r="AD30" t="str">
        <f t="shared" si="14"/>
        <v/>
      </c>
      <c r="AE30" t="str">
        <f t="shared" si="15"/>
        <v>};</v>
      </c>
    </row>
    <row r="31" spans="1:31" x14ac:dyDescent="0.25">
      <c r="B31">
        <v>28</v>
      </c>
      <c r="D31" t="s">
        <v>19</v>
      </c>
      <c r="E31" t="s">
        <v>67</v>
      </c>
      <c r="F31" t="s">
        <v>95</v>
      </c>
      <c r="G31" t="s">
        <v>208</v>
      </c>
      <c r="I31" t="s">
        <v>19</v>
      </c>
      <c r="J31">
        <f>IF(LEN(I31)&gt;0,VLOOKUP($I31,'Deed Log Page Tabs'!$A$2:$C$35,2,FALSE),"")</f>
        <v>7</v>
      </c>
      <c r="K31">
        <f>IF(LEN(I31)&gt;0,VLOOKUP($I31,'Deed Log Page Tabs'!$A$2:$C$35,3,FALSE),"")</f>
        <v>10</v>
      </c>
      <c r="M31" t="str">
        <f>IF(LEN(L31)&gt;0,VLOOKUP($L31,'Deed Log Page Tabs'!$A$2:$C$35,2,FALSE),"")</f>
        <v/>
      </c>
      <c r="N31" t="str">
        <f>IF(LEN(L31)&gt;0,VLOOKUP($L31,'Deed Log Page Tabs'!$A$2:$C$35,3,FALSE),"")</f>
        <v/>
      </c>
      <c r="P31" t="str">
        <f t="shared" si="0"/>
        <v>[28] = {["CHAT_REGION"] = { ["EN"] = "Vales of Anduin"; ["DE"] = "Täler des Anduin"; ["FR"] = "Val d'Anduin"; }; ["DEED_REGIONS"] = { [1] = { ["i"] = 7; ["j"] = 10; }; }; };</v>
      </c>
      <c r="Q31" t="str">
        <f t="shared" si="1"/>
        <v/>
      </c>
      <c r="R31" t="str">
        <f t="shared" si="2"/>
        <v>[28] = {["CHAT_REGION"] = { ["EN"] = "Vales of Anduin"; ["DE"] = "Täler des Anduin"; ["FR"] = "Val d'Anduin"; }; ["DEED_REGIONS"] = { [1] = { ["i"] = 7; ["j"] = 10; }; }; };</v>
      </c>
      <c r="S31" t="str">
        <f t="shared" si="3"/>
        <v>[28] = {</v>
      </c>
      <c r="T31" t="str">
        <f t="shared" si="4"/>
        <v xml:space="preserve">["CHAT_REGION"] = { ["EN"] = "Vales of Anduin"; ["DE"] = "Täler des Anduin"; ["FR"] = "Val d'Anduin"; }; </v>
      </c>
      <c r="U31" t="str">
        <f t="shared" si="5"/>
        <v xml:space="preserve">["EN"] = "Vales of Anduin"; </v>
      </c>
      <c r="V31" t="str">
        <f t="shared" si="6"/>
        <v xml:space="preserve">["DE"] = "Täler des Anduin"; </v>
      </c>
      <c r="W31" t="str">
        <f t="shared" si="7"/>
        <v xml:space="preserve">["FR"] = "Val d'Anduin"; </v>
      </c>
      <c r="X31" t="str">
        <f t="shared" si="8"/>
        <v xml:space="preserve">["DEED_REGIONS"] = { [1] = { ["i"] = 7; ["j"] = 10; }; }; </v>
      </c>
      <c r="Y31" t="str">
        <f t="shared" si="9"/>
        <v xml:space="preserve">[1] = { ["i"] = 7; ["j"] = 10; }; </v>
      </c>
      <c r="Z31" t="str">
        <f t="shared" si="10"/>
        <v xml:space="preserve">["i"] = 7; </v>
      </c>
      <c r="AA31" t="str">
        <f t="shared" si="11"/>
        <v xml:space="preserve">["j"] = 10; </v>
      </c>
      <c r="AB31" t="str">
        <f t="shared" si="12"/>
        <v/>
      </c>
      <c r="AC31" t="str">
        <f t="shared" si="13"/>
        <v/>
      </c>
      <c r="AD31" t="str">
        <f t="shared" si="14"/>
        <v/>
      </c>
      <c r="AE31" t="str">
        <f t="shared" si="15"/>
        <v>};</v>
      </c>
    </row>
    <row r="32" spans="1:31" x14ac:dyDescent="0.25">
      <c r="B32">
        <v>29</v>
      </c>
      <c r="D32" t="s">
        <v>20</v>
      </c>
      <c r="E32" t="s">
        <v>68</v>
      </c>
      <c r="F32" t="s">
        <v>93</v>
      </c>
      <c r="G32" t="s">
        <v>208</v>
      </c>
      <c r="I32" t="s">
        <v>32</v>
      </c>
      <c r="J32">
        <f>IF(LEN(I32)&gt;0,VLOOKUP($I32,'Deed Log Page Tabs'!$A$2:$C$35,2,FALSE),"")</f>
        <v>7</v>
      </c>
      <c r="K32">
        <f>IF(LEN(I32)&gt;0,VLOOKUP($I32,'Deed Log Page Tabs'!$A$2:$C$35,3,FALSE),"")</f>
        <v>12</v>
      </c>
      <c r="L32" t="s">
        <v>20</v>
      </c>
      <c r="M32">
        <f>IF(LEN(L32)&gt;0,VLOOKUP($L32,'Deed Log Page Tabs'!$A$2:$C$35,2,FALSE),"")</f>
        <v>7</v>
      </c>
      <c r="N32">
        <f>IF(LEN(L32)&gt;0,VLOOKUP($L32,'Deed Log Page Tabs'!$A$2:$C$35,3,FALSE),"")</f>
        <v>11</v>
      </c>
      <c r="P32" t="str">
        <f t="shared" si="0"/>
        <v>[29] = {["CHAT_REGION"] = { ["EN"] = "Wells of Langflood"; ["DE"] = "Quellen des Langflut"; ["FR"] = "Puits du Long Fleuve"; }; ["DEED_REGIONS"] = { [1] = { ["i"] = 7; ["j"] = 12; }; [1] = { ["i"] = 7; ["j"] = 11; }; }; };</v>
      </c>
      <c r="Q32" t="str">
        <f t="shared" si="1"/>
        <v/>
      </c>
      <c r="R32" t="str">
        <f t="shared" si="2"/>
        <v>[29] = {["CHAT_REGION"] = { ["EN"] = "Wells of Langflood"; ["DE"] = "Quellen des Langflut"; ["FR"] = "Puits du Long Fleuve"; }; ["DEED_REGIONS"] = { [1] = { ["i"] = 7; ["j"] = 12; }; [1] = { ["i"] = 7; ["j"] = 11; }; }; };</v>
      </c>
      <c r="S32" t="str">
        <f t="shared" si="3"/>
        <v>[29] = {</v>
      </c>
      <c r="T32" t="str">
        <f t="shared" si="4"/>
        <v xml:space="preserve">["CHAT_REGION"] = { ["EN"] = "Wells of Langflood"; ["DE"] = "Quellen des Langflut"; ["FR"] = "Puits du Long Fleuve"; }; </v>
      </c>
      <c r="U32" t="str">
        <f t="shared" si="5"/>
        <v xml:space="preserve">["EN"] = "Wells of Langflood"; </v>
      </c>
      <c r="V32" t="str">
        <f t="shared" si="6"/>
        <v xml:space="preserve">["DE"] = "Quellen des Langflut"; </v>
      </c>
      <c r="W32" t="str">
        <f t="shared" si="7"/>
        <v xml:space="preserve">["FR"] = "Puits du Long Fleuve"; </v>
      </c>
      <c r="X32" t="str">
        <f t="shared" si="8"/>
        <v xml:space="preserve">["DEED_REGIONS"] = { [1] = { ["i"] = 7; ["j"] = 12; }; [1] = { ["i"] = 7; ["j"] = 11; }; }; </v>
      </c>
      <c r="Y32" t="str">
        <f t="shared" si="9"/>
        <v xml:space="preserve">[1] = { ["i"] = 7; ["j"] = 12; }; </v>
      </c>
      <c r="Z32" t="str">
        <f t="shared" si="10"/>
        <v xml:space="preserve">["i"] = 7; </v>
      </c>
      <c r="AA32" t="str">
        <f t="shared" si="11"/>
        <v xml:space="preserve">["j"] = 12; </v>
      </c>
      <c r="AB32" t="str">
        <f t="shared" si="12"/>
        <v xml:space="preserve">[1] = { ["i"] = 7; ["j"] = 11; }; </v>
      </c>
      <c r="AC32" t="str">
        <f t="shared" si="13"/>
        <v xml:space="preserve">["i"] = 7; </v>
      </c>
      <c r="AD32" t="str">
        <f t="shared" si="14"/>
        <v xml:space="preserve">["j"] = 11; </v>
      </c>
      <c r="AE32" t="str">
        <f t="shared" si="15"/>
        <v>};</v>
      </c>
    </row>
    <row r="33" spans="1:31" x14ac:dyDescent="0.25">
      <c r="A33" t="s">
        <v>109</v>
      </c>
      <c r="D33" s="1"/>
      <c r="E33" s="1"/>
      <c r="F33" s="1"/>
      <c r="G33" s="1"/>
      <c r="H33" s="1"/>
      <c r="J33" t="str">
        <f>IF(LEN(I33)&gt;0,VLOOKUP($I33,'Deed Log Page Tabs'!$A$2:$C$35,2,FALSE),"")</f>
        <v/>
      </c>
      <c r="K33" t="str">
        <f>IF(LEN(I33)&gt;0,VLOOKUP($I33,'Deed Log Page Tabs'!$A$2:$C$35,3,FALSE),"")</f>
        <v/>
      </c>
      <c r="M33" t="str">
        <f>IF(LEN(L33)&gt;0,VLOOKUP($L33,'Deed Log Page Tabs'!$A$2:$C$35,2,FALSE),"")</f>
        <v/>
      </c>
      <c r="N33" t="str">
        <f>IF(LEN(L33)&gt;0,VLOOKUP($L33,'Deed Log Page Tabs'!$A$2:$C$35,3,FALSE),"")</f>
        <v/>
      </c>
      <c r="P33" t="str">
        <f t="shared" si="0"/>
        <v xml:space="preserve">    --Gondor</v>
      </c>
      <c r="Q33" t="str">
        <f t="shared" si="1"/>
        <v xml:space="preserve">    --Gondor</v>
      </c>
      <c r="R33" t="str">
        <f t="shared" si="2"/>
        <v/>
      </c>
      <c r="S33" t="str">
        <f t="shared" si="3"/>
        <v/>
      </c>
      <c r="T33" t="str">
        <f t="shared" si="4"/>
        <v/>
      </c>
      <c r="U33" t="str">
        <f t="shared" si="5"/>
        <v/>
      </c>
      <c r="V33" t="str">
        <f t="shared" si="6"/>
        <v/>
      </c>
      <c r="W33" t="str">
        <f t="shared" si="7"/>
        <v/>
      </c>
      <c r="X33" t="str">
        <f t="shared" si="8"/>
        <v/>
      </c>
      <c r="Y33" t="str">
        <f t="shared" si="9"/>
        <v/>
      </c>
      <c r="Z33" t="str">
        <f t="shared" si="10"/>
        <v/>
      </c>
      <c r="AA33" t="str">
        <f t="shared" si="11"/>
        <v/>
      </c>
      <c r="AB33" t="str">
        <f t="shared" si="12"/>
        <v/>
      </c>
      <c r="AC33" t="str">
        <f t="shared" si="13"/>
        <v/>
      </c>
      <c r="AD33" t="str">
        <f t="shared" si="14"/>
        <v/>
      </c>
      <c r="AE33" t="str">
        <f t="shared" si="15"/>
        <v/>
      </c>
    </row>
    <row r="34" spans="1:31" x14ac:dyDescent="0.25">
      <c r="B34">
        <v>30</v>
      </c>
      <c r="D34" t="s">
        <v>26</v>
      </c>
      <c r="E34" t="s">
        <v>58</v>
      </c>
      <c r="F34" t="s">
        <v>85</v>
      </c>
      <c r="G34" t="s">
        <v>208</v>
      </c>
      <c r="I34" t="s">
        <v>26</v>
      </c>
      <c r="J34">
        <f>IF(LEN(I34)&gt;0,VLOOKUP($I34,'Deed Log Page Tabs'!$A$2:$C$35,2,FALSE),"")</f>
        <v>8</v>
      </c>
      <c r="K34">
        <f>IF(LEN(I34)&gt;0,VLOOKUP($I34,'Deed Log Page Tabs'!$A$2:$C$35,3,FALSE),"")</f>
        <v>1</v>
      </c>
      <c r="M34" t="str">
        <f>IF(LEN(L34)&gt;0,VLOOKUP($L34,'Deed Log Page Tabs'!$A$2:$C$35,2,FALSE),"")</f>
        <v/>
      </c>
      <c r="N34" t="str">
        <f>IF(LEN(L34)&gt;0,VLOOKUP($L34,'Deed Log Page Tabs'!$A$2:$C$35,3,FALSE),"")</f>
        <v/>
      </c>
      <c r="P34" t="str">
        <f t="shared" si="0"/>
        <v>[30] = {["CHAT_REGION"] = { ["EN"] = "Western Gondor"; ["DE"] = "West-Gondor"; ["FR"] = "Ouest du Gondor"; }; ["DEED_REGIONS"] = { [1] = { ["i"] = 8; ["j"] = 1; }; }; };</v>
      </c>
      <c r="Q34" t="str">
        <f t="shared" si="1"/>
        <v/>
      </c>
      <c r="R34" t="str">
        <f t="shared" si="2"/>
        <v>[30] = {["CHAT_REGION"] = { ["EN"] = "Western Gondor"; ["DE"] = "West-Gondor"; ["FR"] = "Ouest du Gondor"; }; ["DEED_REGIONS"] = { [1] = { ["i"] = 8; ["j"] = 1; }; }; };</v>
      </c>
      <c r="S34" t="str">
        <f t="shared" si="3"/>
        <v>[30] = {</v>
      </c>
      <c r="T34" t="str">
        <f t="shared" si="4"/>
        <v xml:space="preserve">["CHAT_REGION"] = { ["EN"] = "Western Gondor"; ["DE"] = "West-Gondor"; ["FR"] = "Ouest du Gondor"; }; </v>
      </c>
      <c r="U34" t="str">
        <f t="shared" si="5"/>
        <v xml:space="preserve">["EN"] = "Western Gondor"; </v>
      </c>
      <c r="V34" t="str">
        <f t="shared" si="6"/>
        <v xml:space="preserve">["DE"] = "West-Gondor"; </v>
      </c>
      <c r="W34" t="str">
        <f t="shared" si="7"/>
        <v xml:space="preserve">["FR"] = "Ouest du Gondor"; </v>
      </c>
      <c r="X34" t="str">
        <f t="shared" si="8"/>
        <v xml:space="preserve">["DEED_REGIONS"] = { [1] = { ["i"] = 8; ["j"] = 1; }; }; </v>
      </c>
      <c r="Y34" t="str">
        <f t="shared" si="9"/>
        <v xml:space="preserve">[1] = { ["i"] = 8; ["j"] = 1; }; </v>
      </c>
      <c r="Z34" t="str">
        <f t="shared" si="10"/>
        <v xml:space="preserve">["i"] = 8; </v>
      </c>
      <c r="AA34" t="str">
        <f t="shared" si="11"/>
        <v xml:space="preserve">["j"] = 1; </v>
      </c>
      <c r="AB34" t="str">
        <f t="shared" si="12"/>
        <v/>
      </c>
      <c r="AC34" t="str">
        <f t="shared" si="13"/>
        <v/>
      </c>
      <c r="AD34" t="str">
        <f t="shared" si="14"/>
        <v/>
      </c>
      <c r="AE34" t="str">
        <f t="shared" si="15"/>
        <v>};</v>
      </c>
    </row>
    <row r="35" spans="1:31" x14ac:dyDescent="0.25">
      <c r="B35">
        <v>31</v>
      </c>
      <c r="D35" t="s">
        <v>21</v>
      </c>
      <c r="E35" t="s">
        <v>62</v>
      </c>
      <c r="F35" t="s">
        <v>89</v>
      </c>
      <c r="G35" t="s">
        <v>208</v>
      </c>
      <c r="I35" t="s">
        <v>21</v>
      </c>
      <c r="J35">
        <f>IF(LEN(I35)&gt;0,VLOOKUP($I35,'Deed Log Page Tabs'!$A$2:$C$35,2,FALSE),"")</f>
        <v>8</v>
      </c>
      <c r="K35">
        <f>IF(LEN(I35)&gt;0,VLOOKUP($I35,'Deed Log Page Tabs'!$A$2:$C$35,3,FALSE),"")</f>
        <v>2</v>
      </c>
      <c r="M35" t="str">
        <f>IF(LEN(L35)&gt;0,VLOOKUP($L35,'Deed Log Page Tabs'!$A$2:$C$35,2,FALSE),"")</f>
        <v/>
      </c>
      <c r="N35" t="str">
        <f>IF(LEN(L35)&gt;0,VLOOKUP($L35,'Deed Log Page Tabs'!$A$2:$C$35,3,FALSE),"")</f>
        <v/>
      </c>
      <c r="P35" t="str">
        <f t="shared" si="0"/>
        <v>[31] = {["CHAT_REGION"] = { ["EN"] = "Central Gondor"; ["DE"] = "Zentrum Gondors"; ["FR"] = "Centre du Gondor"; }; ["DEED_REGIONS"] = { [1] = { ["i"] = 8; ["j"] = 2; }; }; };</v>
      </c>
      <c r="Q35" t="str">
        <f t="shared" si="1"/>
        <v/>
      </c>
      <c r="R35" t="str">
        <f t="shared" si="2"/>
        <v>[31] = {["CHAT_REGION"] = { ["EN"] = "Central Gondor"; ["DE"] = "Zentrum Gondors"; ["FR"] = "Centre du Gondor"; }; ["DEED_REGIONS"] = { [1] = { ["i"] = 8; ["j"] = 2; }; }; };</v>
      </c>
      <c r="S35" t="str">
        <f t="shared" si="3"/>
        <v>[31] = {</v>
      </c>
      <c r="T35" t="str">
        <f t="shared" si="4"/>
        <v xml:space="preserve">["CHAT_REGION"] = { ["EN"] = "Central Gondor"; ["DE"] = "Zentrum Gondors"; ["FR"] = "Centre du Gondor"; }; </v>
      </c>
      <c r="U35" t="str">
        <f t="shared" si="5"/>
        <v xml:space="preserve">["EN"] = "Central Gondor"; </v>
      </c>
      <c r="V35" t="str">
        <f t="shared" si="6"/>
        <v xml:space="preserve">["DE"] = "Zentrum Gondors"; </v>
      </c>
      <c r="W35" t="str">
        <f t="shared" si="7"/>
        <v xml:space="preserve">["FR"] = "Centre du Gondor"; </v>
      </c>
      <c r="X35" t="str">
        <f t="shared" si="8"/>
        <v xml:space="preserve">["DEED_REGIONS"] = { [1] = { ["i"] = 8; ["j"] = 2; }; }; </v>
      </c>
      <c r="Y35" t="str">
        <f t="shared" si="9"/>
        <v xml:space="preserve">[1] = { ["i"] = 8; ["j"] = 2; }; </v>
      </c>
      <c r="Z35" t="str">
        <f t="shared" si="10"/>
        <v xml:space="preserve">["i"] = 8; </v>
      </c>
      <c r="AA35" t="str">
        <f t="shared" si="11"/>
        <v xml:space="preserve">["j"] = 2; </v>
      </c>
      <c r="AB35" t="str">
        <f t="shared" si="12"/>
        <v/>
      </c>
      <c r="AC35" t="str">
        <f t="shared" si="13"/>
        <v/>
      </c>
      <c r="AD35" t="str">
        <f t="shared" si="14"/>
        <v/>
      </c>
      <c r="AE35" t="str">
        <f t="shared" si="15"/>
        <v>};</v>
      </c>
    </row>
    <row r="36" spans="1:31" x14ac:dyDescent="0.25">
      <c r="B36">
        <v>32</v>
      </c>
      <c r="D36" t="s">
        <v>22</v>
      </c>
      <c r="E36" t="s">
        <v>61</v>
      </c>
      <c r="F36" t="s">
        <v>88</v>
      </c>
      <c r="G36" t="s">
        <v>208</v>
      </c>
      <c r="I36" t="s">
        <v>22</v>
      </c>
      <c r="J36">
        <f>IF(LEN(I36)&gt;0,VLOOKUP($I36,'Deed Log Page Tabs'!$A$2:$C$35,2,FALSE),"")</f>
        <v>8</v>
      </c>
      <c r="K36">
        <f>IF(LEN(I36)&gt;0,VLOOKUP($I36,'Deed Log Page Tabs'!$A$2:$C$35,3,FALSE),"")</f>
        <v>3</v>
      </c>
      <c r="M36" t="str">
        <f>IF(LEN(L36)&gt;0,VLOOKUP($L36,'Deed Log Page Tabs'!$A$2:$C$35,2,FALSE),"")</f>
        <v/>
      </c>
      <c r="N36" t="str">
        <f>IF(LEN(L36)&gt;0,VLOOKUP($L36,'Deed Log Page Tabs'!$A$2:$C$35,3,FALSE),"")</f>
        <v/>
      </c>
      <c r="P36" t="str">
        <f t="shared" si="0"/>
        <v>[32] = {["CHAT_REGION"] = { ["EN"] = "Eastern Gondor"; ["DE"] = "Ost-Gondor"; ["FR"] = "Est du Gondor"; }; ["DEED_REGIONS"] = { [1] = { ["i"] = 8; ["j"] = 3; }; }; };</v>
      </c>
      <c r="Q36" t="str">
        <f t="shared" si="1"/>
        <v/>
      </c>
      <c r="R36" t="str">
        <f t="shared" si="2"/>
        <v>[32] = {["CHAT_REGION"] = { ["EN"] = "Eastern Gondor"; ["DE"] = "Ost-Gondor"; ["FR"] = "Est du Gondor"; }; ["DEED_REGIONS"] = { [1] = { ["i"] = 8; ["j"] = 3; }; }; };</v>
      </c>
      <c r="S36" t="str">
        <f t="shared" si="3"/>
        <v>[32] = {</v>
      </c>
      <c r="T36" t="str">
        <f t="shared" si="4"/>
        <v xml:space="preserve">["CHAT_REGION"] = { ["EN"] = "Eastern Gondor"; ["DE"] = "Ost-Gondor"; ["FR"] = "Est du Gondor"; }; </v>
      </c>
      <c r="U36" t="str">
        <f t="shared" si="5"/>
        <v xml:space="preserve">["EN"] = "Eastern Gondor"; </v>
      </c>
      <c r="V36" t="str">
        <f t="shared" si="6"/>
        <v xml:space="preserve">["DE"] = "Ost-Gondor"; </v>
      </c>
      <c r="W36" t="str">
        <f t="shared" si="7"/>
        <v xml:space="preserve">["FR"] = "Est du Gondor"; </v>
      </c>
      <c r="X36" t="str">
        <f t="shared" si="8"/>
        <v xml:space="preserve">["DEED_REGIONS"] = { [1] = { ["i"] = 8; ["j"] = 3; }; }; </v>
      </c>
      <c r="Y36" t="str">
        <f t="shared" si="9"/>
        <v xml:space="preserve">[1] = { ["i"] = 8; ["j"] = 3; }; </v>
      </c>
      <c r="Z36" t="str">
        <f t="shared" si="10"/>
        <v xml:space="preserve">["i"] = 8; </v>
      </c>
      <c r="AA36" t="str">
        <f t="shared" si="11"/>
        <v xml:space="preserve">["j"] = 3; </v>
      </c>
      <c r="AB36" t="str">
        <f t="shared" si="12"/>
        <v/>
      </c>
      <c r="AC36" t="str">
        <f t="shared" si="13"/>
        <v/>
      </c>
      <c r="AD36" t="str">
        <f t="shared" si="14"/>
        <v/>
      </c>
      <c r="AE36" t="str">
        <f t="shared" si="15"/>
        <v>};</v>
      </c>
    </row>
    <row r="37" spans="1:31" x14ac:dyDescent="0.25">
      <c r="B37">
        <v>33</v>
      </c>
      <c r="D37" t="s">
        <v>41</v>
      </c>
      <c r="E37" t="s">
        <v>59</v>
      </c>
      <c r="F37" t="s">
        <v>86</v>
      </c>
      <c r="G37" t="s">
        <v>208</v>
      </c>
      <c r="I37" t="s">
        <v>41</v>
      </c>
      <c r="J37">
        <f>IF(LEN(I37)&gt;0,VLOOKUP($I37,'Deed Log Page Tabs'!$A$2:$C$35,2,FALSE),"")</f>
        <v>8</v>
      </c>
      <c r="K37">
        <f>IF(LEN(I37)&gt;0,VLOOKUP($I37,'Deed Log Page Tabs'!$A$2:$C$35,3,FALSE),"")</f>
        <v>4</v>
      </c>
      <c r="M37" t="str">
        <f>IF(LEN(L37)&gt;0,VLOOKUP($L37,'Deed Log Page Tabs'!$A$2:$C$35,2,FALSE),"")</f>
        <v/>
      </c>
      <c r="N37" t="str">
        <f>IF(LEN(L37)&gt;0,VLOOKUP($L37,'Deed Log Page Tabs'!$A$2:$C$35,3,FALSE),"")</f>
        <v/>
      </c>
      <c r="P37" t="str">
        <f t="shared" si="0"/>
        <v>[33] = {["CHAT_REGION"] = { ["EN"] = "Old Anórien"; ["DE"] = "Alt-Anórien"; ["FR"] = "Ancien Anórien"; }; ["DEED_REGIONS"] = { [1] = { ["i"] = 8; ["j"] = 4; }; }; };</v>
      </c>
      <c r="Q37" t="str">
        <f t="shared" si="1"/>
        <v/>
      </c>
      <c r="R37" t="str">
        <f t="shared" si="2"/>
        <v>[33] = {["CHAT_REGION"] = { ["EN"] = "Old Anórien"; ["DE"] = "Alt-Anórien"; ["FR"] = "Ancien Anórien"; }; ["DEED_REGIONS"] = { [1] = { ["i"] = 8; ["j"] = 4; }; }; };</v>
      </c>
      <c r="S37" t="str">
        <f t="shared" si="3"/>
        <v>[33] = {</v>
      </c>
      <c r="T37" t="str">
        <f t="shared" si="4"/>
        <v xml:space="preserve">["CHAT_REGION"] = { ["EN"] = "Old Anórien"; ["DE"] = "Alt-Anórien"; ["FR"] = "Ancien Anórien"; }; </v>
      </c>
      <c r="U37" t="str">
        <f t="shared" si="5"/>
        <v xml:space="preserve">["EN"] = "Old Anórien"; </v>
      </c>
      <c r="V37" t="str">
        <f t="shared" si="6"/>
        <v xml:space="preserve">["DE"] = "Alt-Anórien"; </v>
      </c>
      <c r="W37" t="str">
        <f t="shared" si="7"/>
        <v xml:space="preserve">["FR"] = "Ancien Anórien"; </v>
      </c>
      <c r="X37" t="str">
        <f t="shared" si="8"/>
        <v xml:space="preserve">["DEED_REGIONS"] = { [1] = { ["i"] = 8; ["j"] = 4; }; }; </v>
      </c>
      <c r="Y37" t="str">
        <f t="shared" si="9"/>
        <v xml:space="preserve">[1] = { ["i"] = 8; ["j"] = 4; }; </v>
      </c>
      <c r="Z37" t="str">
        <f t="shared" si="10"/>
        <v xml:space="preserve">["i"] = 8; </v>
      </c>
      <c r="AA37" t="str">
        <f t="shared" si="11"/>
        <v xml:space="preserve">["j"] = 4; </v>
      </c>
      <c r="AB37" t="str">
        <f t="shared" si="12"/>
        <v/>
      </c>
      <c r="AC37" t="str">
        <f t="shared" si="13"/>
        <v/>
      </c>
      <c r="AD37" t="str">
        <f t="shared" si="14"/>
        <v/>
      </c>
      <c r="AE37" t="str">
        <f t="shared" si="15"/>
        <v>};</v>
      </c>
    </row>
    <row r="38" spans="1:31" x14ac:dyDescent="0.25">
      <c r="B38">
        <v>34</v>
      </c>
      <c r="D38" t="s">
        <v>23</v>
      </c>
      <c r="E38" t="s">
        <v>64</v>
      </c>
      <c r="F38" t="s">
        <v>91</v>
      </c>
      <c r="G38" t="s">
        <v>208</v>
      </c>
      <c r="I38" t="s">
        <v>23</v>
      </c>
      <c r="J38">
        <f>IF(LEN(I38)&gt;0,VLOOKUP($I38,'Deed Log Page Tabs'!$A$2:$C$35,2,FALSE),"")</f>
        <v>8</v>
      </c>
      <c r="K38">
        <f>IF(LEN(I38)&gt;0,VLOOKUP($I38,'Deed Log Page Tabs'!$A$2:$C$35,3,FALSE),"")</f>
        <v>5</v>
      </c>
      <c r="M38" t="str">
        <f>IF(LEN(L38)&gt;0,VLOOKUP($L38,'Deed Log Page Tabs'!$A$2:$C$35,2,FALSE),"")</f>
        <v/>
      </c>
      <c r="N38" t="str">
        <f>IF(LEN(L38)&gt;0,VLOOKUP($L38,'Deed Log Page Tabs'!$A$2:$C$35,3,FALSE),"")</f>
        <v/>
      </c>
      <c r="P38" t="str">
        <f t="shared" si="0"/>
        <v>[34] = {["CHAT_REGION"] = { ["EN"] = "Far Anórien"; ["DE"] = "Weites Anórien"; ["FR"] = "Lointain Anórien"; }; ["DEED_REGIONS"] = { [1] = { ["i"] = 8; ["j"] = 5; }; }; };</v>
      </c>
      <c r="Q38" t="str">
        <f t="shared" si="1"/>
        <v/>
      </c>
      <c r="R38" t="str">
        <f t="shared" si="2"/>
        <v>[34] = {["CHAT_REGION"] = { ["EN"] = "Far Anórien"; ["DE"] = "Weites Anórien"; ["FR"] = "Lointain Anórien"; }; ["DEED_REGIONS"] = { [1] = { ["i"] = 8; ["j"] = 5; }; }; };</v>
      </c>
      <c r="S38" t="str">
        <f t="shared" si="3"/>
        <v>[34] = {</v>
      </c>
      <c r="T38" t="str">
        <f t="shared" si="4"/>
        <v xml:space="preserve">["CHAT_REGION"] = { ["EN"] = "Far Anórien"; ["DE"] = "Weites Anórien"; ["FR"] = "Lointain Anórien"; }; </v>
      </c>
      <c r="U38" t="str">
        <f t="shared" si="5"/>
        <v xml:space="preserve">["EN"] = "Far Anórien"; </v>
      </c>
      <c r="V38" t="str">
        <f t="shared" si="6"/>
        <v xml:space="preserve">["DE"] = "Weites Anórien"; </v>
      </c>
      <c r="W38" t="str">
        <f t="shared" si="7"/>
        <v xml:space="preserve">["FR"] = "Lointain Anórien"; </v>
      </c>
      <c r="X38" t="str">
        <f t="shared" si="8"/>
        <v xml:space="preserve">["DEED_REGIONS"] = { [1] = { ["i"] = 8; ["j"] = 5; }; }; </v>
      </c>
      <c r="Y38" t="str">
        <f t="shared" si="9"/>
        <v xml:space="preserve">[1] = { ["i"] = 8; ["j"] = 5; }; </v>
      </c>
      <c r="Z38" t="str">
        <f t="shared" si="10"/>
        <v xml:space="preserve">["i"] = 8; </v>
      </c>
      <c r="AA38" t="str">
        <f t="shared" si="11"/>
        <v xml:space="preserve">["j"] = 5; </v>
      </c>
      <c r="AB38" t="str">
        <f t="shared" si="12"/>
        <v/>
      </c>
      <c r="AC38" t="str">
        <f t="shared" si="13"/>
        <v/>
      </c>
      <c r="AD38" t="str">
        <f t="shared" si="14"/>
        <v/>
      </c>
      <c r="AE38" t="str">
        <f t="shared" si="15"/>
        <v>};</v>
      </c>
    </row>
    <row r="39" spans="1:31" x14ac:dyDescent="0.25">
      <c r="B39">
        <v>35</v>
      </c>
      <c r="D39" t="s">
        <v>42</v>
      </c>
      <c r="E39" t="s">
        <v>60</v>
      </c>
      <c r="F39" t="s">
        <v>87</v>
      </c>
      <c r="G39" t="s">
        <v>208</v>
      </c>
      <c r="I39" t="s">
        <v>24</v>
      </c>
      <c r="J39">
        <f>IF(LEN(I39)&gt;0,VLOOKUP($I39,'Deed Log Page Tabs'!$A$2:$C$35,2,FALSE),"")</f>
        <v>8</v>
      </c>
      <c r="K39">
        <f>IF(LEN(I39)&gt;0,VLOOKUP($I39,'Deed Log Page Tabs'!$A$2:$C$35,3,FALSE),"")</f>
        <v>6</v>
      </c>
      <c r="M39" t="str">
        <f>IF(LEN(L39)&gt;0,VLOOKUP($L39,'Deed Log Page Tabs'!$A$2:$C$35,2,FALSE),"")</f>
        <v/>
      </c>
      <c r="N39" t="str">
        <f>IF(LEN(L39)&gt;0,VLOOKUP($L39,'Deed Log Page Tabs'!$A$2:$C$35,3,FALSE),"")</f>
        <v/>
      </c>
      <c r="P39" t="str">
        <f t="shared" si="0"/>
        <v>[35] = {["CHAT_REGION"] = { ["EN"] = "Anórien (After Battle)"; ["DE"] = "Anórien (schlachtgezeichnet)"; ["FR"] = "Anórien (après la bataille)"; }; ["DEED_REGIONS"] = { [1] = { ["i"] = 8; ["j"] = 6; }; }; };</v>
      </c>
      <c r="Q39" t="str">
        <f t="shared" si="1"/>
        <v/>
      </c>
      <c r="R39" t="str">
        <f t="shared" si="2"/>
        <v>[35] = {["CHAT_REGION"] = { ["EN"] = "Anórien (After Battle)"; ["DE"] = "Anórien (schlachtgezeichnet)"; ["FR"] = "Anórien (après la bataille)"; }; ["DEED_REGIONS"] = { [1] = { ["i"] = 8; ["j"] = 6; }; }; };</v>
      </c>
      <c r="S39" t="str">
        <f t="shared" si="3"/>
        <v>[35] = {</v>
      </c>
      <c r="T39" t="str">
        <f t="shared" si="4"/>
        <v xml:space="preserve">["CHAT_REGION"] = { ["EN"] = "Anórien (After Battle)"; ["DE"] = "Anórien (schlachtgezeichnet)"; ["FR"] = "Anórien (après la bataille)"; }; </v>
      </c>
      <c r="U39" t="str">
        <f t="shared" si="5"/>
        <v xml:space="preserve">["EN"] = "Anórien (After Battle)"; </v>
      </c>
      <c r="V39" t="str">
        <f t="shared" si="6"/>
        <v xml:space="preserve">["DE"] = "Anórien (schlachtgezeichnet)"; </v>
      </c>
      <c r="W39" t="str">
        <f t="shared" si="7"/>
        <v xml:space="preserve">["FR"] = "Anórien (après la bataille)"; </v>
      </c>
      <c r="X39" t="str">
        <f t="shared" si="8"/>
        <v xml:space="preserve">["DEED_REGIONS"] = { [1] = { ["i"] = 8; ["j"] = 6; }; }; </v>
      </c>
      <c r="Y39" t="str">
        <f t="shared" si="9"/>
        <v xml:space="preserve">[1] = { ["i"] = 8; ["j"] = 6; }; </v>
      </c>
      <c r="Z39" t="str">
        <f t="shared" si="10"/>
        <v xml:space="preserve">["i"] = 8; </v>
      </c>
      <c r="AA39" t="str">
        <f t="shared" si="11"/>
        <v xml:space="preserve">["j"] = 6; </v>
      </c>
      <c r="AB39" t="str">
        <f t="shared" si="12"/>
        <v/>
      </c>
      <c r="AC39" t="str">
        <f t="shared" si="13"/>
        <v/>
      </c>
      <c r="AD39" t="str">
        <f t="shared" si="14"/>
        <v/>
      </c>
      <c r="AE39" t="str">
        <f t="shared" si="15"/>
        <v>};</v>
      </c>
    </row>
    <row r="40" spans="1:31" x14ac:dyDescent="0.25">
      <c r="B40">
        <v>36</v>
      </c>
      <c r="D40" t="s">
        <v>25</v>
      </c>
      <c r="E40" t="s">
        <v>63</v>
      </c>
      <c r="F40" t="s">
        <v>90</v>
      </c>
      <c r="G40" t="s">
        <v>208</v>
      </c>
      <c r="I40" t="s">
        <v>25</v>
      </c>
      <c r="J40">
        <f>IF(LEN(I40)&gt;0,VLOOKUP($I40,'Deed Log Page Tabs'!$A$2:$C$35,2,FALSE),"")</f>
        <v>8</v>
      </c>
      <c r="K40">
        <f>IF(LEN(I40)&gt;0,VLOOKUP($I40,'Deed Log Page Tabs'!$A$2:$C$35,3,FALSE),"")</f>
        <v>7</v>
      </c>
      <c r="M40" t="str">
        <f>IF(LEN(L40)&gt;0,VLOOKUP($L40,'Deed Log Page Tabs'!$A$2:$C$35,2,FALSE),"")</f>
        <v/>
      </c>
      <c r="N40" t="str">
        <f>IF(LEN(L40)&gt;0,VLOOKUP($L40,'Deed Log Page Tabs'!$A$2:$C$35,3,FALSE),"")</f>
        <v/>
      </c>
      <c r="P40" t="str">
        <f t="shared" si="0"/>
        <v>[36] = {["CHAT_REGION"] = { ["EN"] = "The Wastes"; ["DE"] = "Das Ödland"; ["FR"] = "Landes désertiques"; }; ["DEED_REGIONS"] = { [1] = { ["i"] = 8; ["j"] = 7; }; }; };</v>
      </c>
      <c r="Q40" t="str">
        <f t="shared" si="1"/>
        <v/>
      </c>
      <c r="R40" t="str">
        <f t="shared" si="2"/>
        <v>[36] = {["CHAT_REGION"] = { ["EN"] = "The Wastes"; ["DE"] = "Das Ödland"; ["FR"] = "Landes désertiques"; }; ["DEED_REGIONS"] = { [1] = { ["i"] = 8; ["j"] = 7; }; }; };</v>
      </c>
      <c r="S40" t="str">
        <f t="shared" si="3"/>
        <v>[36] = {</v>
      </c>
      <c r="T40" t="str">
        <f t="shared" si="4"/>
        <v xml:space="preserve">["CHAT_REGION"] = { ["EN"] = "The Wastes"; ["DE"] = "Das Ödland"; ["FR"] = "Landes désertiques"; }; </v>
      </c>
      <c r="U40" t="str">
        <f t="shared" si="5"/>
        <v xml:space="preserve">["EN"] = "The Wastes"; </v>
      </c>
      <c r="V40" t="str">
        <f t="shared" si="6"/>
        <v xml:space="preserve">["DE"] = "Das Ödland"; </v>
      </c>
      <c r="W40" t="str">
        <f t="shared" si="7"/>
        <v xml:space="preserve">["FR"] = "Landes désertiques"; </v>
      </c>
      <c r="X40" t="str">
        <f t="shared" si="8"/>
        <v xml:space="preserve">["DEED_REGIONS"] = { [1] = { ["i"] = 8; ["j"] = 7; }; }; </v>
      </c>
      <c r="Y40" t="str">
        <f t="shared" si="9"/>
        <v xml:space="preserve">[1] = { ["i"] = 8; ["j"] = 7; }; </v>
      </c>
      <c r="Z40" t="str">
        <f t="shared" si="10"/>
        <v xml:space="preserve">["i"] = 8; </v>
      </c>
      <c r="AA40" t="str">
        <f t="shared" si="11"/>
        <v xml:space="preserve">["j"] = 7; </v>
      </c>
      <c r="AB40" t="str">
        <f t="shared" si="12"/>
        <v/>
      </c>
      <c r="AC40" t="str">
        <f t="shared" si="13"/>
        <v/>
      </c>
      <c r="AD40" t="str">
        <f t="shared" si="14"/>
        <v/>
      </c>
      <c r="AE40" t="str">
        <f t="shared" si="15"/>
        <v>};</v>
      </c>
    </row>
    <row r="41" spans="1:31" x14ac:dyDescent="0.25">
      <c r="A41" t="s">
        <v>43</v>
      </c>
      <c r="D41" s="1"/>
      <c r="E41" s="1"/>
      <c r="F41" s="1"/>
      <c r="G41" s="1"/>
      <c r="H41" s="1"/>
      <c r="J41" t="str">
        <f>IF(LEN(I41)&gt;0,VLOOKUP($I41,'Deed Log Page Tabs'!$A$2:$C$35,2,FALSE),"")</f>
        <v/>
      </c>
      <c r="K41" t="str">
        <f>IF(LEN(I41)&gt;0,VLOOKUP($I41,'Deed Log Page Tabs'!$A$2:$C$35,3,FALSE),"")</f>
        <v/>
      </c>
      <c r="M41" t="str">
        <f>IF(LEN(L41)&gt;0,VLOOKUP($L41,'Deed Log Page Tabs'!$A$2:$C$35,2,FALSE),"")</f>
        <v/>
      </c>
      <c r="N41" t="str">
        <f>IF(LEN(L41)&gt;0,VLOOKUP($L41,'Deed Log Page Tabs'!$A$2:$C$35,3,FALSE),"")</f>
        <v/>
      </c>
      <c r="P41" t="str">
        <f t="shared" si="0"/>
        <v xml:space="preserve">    --Mordor</v>
      </c>
      <c r="Q41" t="str">
        <f t="shared" si="1"/>
        <v xml:space="preserve">    --Mordor</v>
      </c>
      <c r="R41" t="str">
        <f t="shared" si="2"/>
        <v/>
      </c>
      <c r="S41" t="str">
        <f t="shared" si="3"/>
        <v/>
      </c>
      <c r="T41" t="str">
        <f t="shared" si="4"/>
        <v/>
      </c>
      <c r="U41" t="str">
        <f t="shared" si="5"/>
        <v/>
      </c>
      <c r="V41" t="str">
        <f t="shared" si="6"/>
        <v/>
      </c>
      <c r="W41" t="str">
        <f t="shared" si="7"/>
        <v/>
      </c>
      <c r="X41" t="str">
        <f t="shared" si="8"/>
        <v/>
      </c>
      <c r="Y41" t="str">
        <f t="shared" si="9"/>
        <v/>
      </c>
      <c r="Z41" t="str">
        <f t="shared" si="10"/>
        <v/>
      </c>
      <c r="AA41" t="str">
        <f t="shared" si="11"/>
        <v/>
      </c>
      <c r="AB41" t="str">
        <f t="shared" si="12"/>
        <v/>
      </c>
      <c r="AC41" t="str">
        <f t="shared" si="13"/>
        <v/>
      </c>
      <c r="AD41" t="str">
        <f t="shared" si="14"/>
        <v/>
      </c>
      <c r="AE41" t="str">
        <f t="shared" si="15"/>
        <v/>
      </c>
    </row>
    <row r="42" spans="1:31" x14ac:dyDescent="0.25">
      <c r="B42">
        <v>37</v>
      </c>
      <c r="D42" t="s">
        <v>43</v>
      </c>
      <c r="E42" t="s">
        <v>43</v>
      </c>
      <c r="F42" t="s">
        <v>43</v>
      </c>
      <c r="G42" t="s">
        <v>208</v>
      </c>
      <c r="I42" t="s">
        <v>98</v>
      </c>
      <c r="J42">
        <f>IF(LEN(I42)&gt;0,VLOOKUP($I42,'Deed Log Page Tabs'!$A$2:$C$35,2,FALSE),"")</f>
        <v>9</v>
      </c>
      <c r="K42">
        <f>IF(LEN(I42)&gt;0,VLOOKUP($I42,'Deed Log Page Tabs'!$A$2:$C$35,3,FALSE),"")</f>
        <v>1</v>
      </c>
      <c r="L42" t="s">
        <v>99</v>
      </c>
      <c r="M42">
        <f>IF(LEN(L42)&gt;0,VLOOKUP($L42,'Deed Log Page Tabs'!$A$2:$C$35,2,FALSE),"")</f>
        <v>9</v>
      </c>
      <c r="N42">
        <f>IF(LEN(L42)&gt;0,VLOOKUP($L42,'Deed Log Page Tabs'!$A$2:$C$35,3,FALSE),"")</f>
        <v>2</v>
      </c>
      <c r="P42" t="str">
        <f t="shared" si="0"/>
        <v>[37] = {["CHAT_REGION"] = { ["EN"] = "Mordor"; ["DE"] = "Mordor"; ["FR"] = "Mordor"; }; ["DEED_REGIONS"] = { [1] = { ["i"] = 9; ["j"] = 1; }; [1] = { ["i"] = 9; ["j"] = 2; }; }; };</v>
      </c>
      <c r="Q42" t="str">
        <f t="shared" si="1"/>
        <v/>
      </c>
      <c r="R42" t="str">
        <f t="shared" si="2"/>
        <v>[37] = {["CHAT_REGION"] = { ["EN"] = "Mordor"; ["DE"] = "Mordor"; ["FR"] = "Mordor"; }; ["DEED_REGIONS"] = { [1] = { ["i"] = 9; ["j"] = 1; }; [1] = { ["i"] = 9; ["j"] = 2; }; }; };</v>
      </c>
      <c r="S42" t="str">
        <f t="shared" si="3"/>
        <v>[37] = {</v>
      </c>
      <c r="T42" t="str">
        <f t="shared" si="4"/>
        <v xml:space="preserve">["CHAT_REGION"] = { ["EN"] = "Mordor"; ["DE"] = "Mordor"; ["FR"] = "Mordor"; }; </v>
      </c>
      <c r="U42" t="str">
        <f t="shared" si="5"/>
        <v xml:space="preserve">["EN"] = "Mordor"; </v>
      </c>
      <c r="V42" t="str">
        <f t="shared" si="6"/>
        <v xml:space="preserve">["DE"] = "Mordor"; </v>
      </c>
      <c r="W42" t="str">
        <f t="shared" si="7"/>
        <v xml:space="preserve">["FR"] = "Mordor"; </v>
      </c>
      <c r="X42" t="str">
        <f t="shared" si="8"/>
        <v xml:space="preserve">["DEED_REGIONS"] = { [1] = { ["i"] = 9; ["j"] = 1; }; [1] = { ["i"] = 9; ["j"] = 2; }; }; </v>
      </c>
      <c r="Y42" t="str">
        <f t="shared" si="9"/>
        <v xml:space="preserve">[1] = { ["i"] = 9; ["j"] = 1; }; </v>
      </c>
      <c r="Z42" t="str">
        <f t="shared" si="10"/>
        <v xml:space="preserve">["i"] = 9; </v>
      </c>
      <c r="AA42" t="str">
        <f t="shared" si="11"/>
        <v xml:space="preserve">["j"] = 1; </v>
      </c>
      <c r="AB42" t="str">
        <f t="shared" si="12"/>
        <v xml:space="preserve">[1] = { ["i"] = 9; ["j"] = 2; }; </v>
      </c>
      <c r="AC42" t="str">
        <f t="shared" si="13"/>
        <v xml:space="preserve">["i"] = 9; </v>
      </c>
      <c r="AD42" t="str">
        <f t="shared" si="14"/>
        <v xml:space="preserve">["j"] = 2; </v>
      </c>
      <c r="AE42" t="str">
        <f t="shared" si="15"/>
        <v>};</v>
      </c>
    </row>
    <row r="43" spans="1:31" x14ac:dyDescent="0.25">
      <c r="A43" t="s">
        <v>145</v>
      </c>
      <c r="J43" t="str">
        <f>IF(LEN(I43)&gt;0,VLOOKUP($I43,'Deed Log Page Tabs'!$A$2:$C$35,2,FALSE),"")</f>
        <v/>
      </c>
      <c r="K43" t="str">
        <f>IF(LEN(I43)&gt;0,VLOOKUP($I43,'Deed Log Page Tabs'!$A$2:$C$35,3,FALSE),"")</f>
        <v/>
      </c>
      <c r="P43" t="str">
        <f t="shared" si="0"/>
        <v xml:space="preserve">    --Other</v>
      </c>
      <c r="Q43" t="str">
        <f t="shared" si="1"/>
        <v xml:space="preserve">    --Other</v>
      </c>
      <c r="R43" t="str">
        <f t="shared" si="2"/>
        <v/>
      </c>
      <c r="S43" t="str">
        <f t="shared" si="3"/>
        <v/>
      </c>
      <c r="T43" t="str">
        <f t="shared" si="4"/>
        <v/>
      </c>
      <c r="U43" t="str">
        <f t="shared" si="5"/>
        <v/>
      </c>
      <c r="V43" t="str">
        <f t="shared" si="6"/>
        <v/>
      </c>
      <c r="W43" t="str">
        <f t="shared" si="7"/>
        <v/>
      </c>
      <c r="X43" t="str">
        <f t="shared" si="8"/>
        <v/>
      </c>
      <c r="Y43" t="str">
        <f t="shared" si="9"/>
        <v/>
      </c>
      <c r="Z43" t="str">
        <f t="shared" si="10"/>
        <v/>
      </c>
      <c r="AA43" t="str">
        <f t="shared" si="11"/>
        <v/>
      </c>
      <c r="AB43" t="str">
        <f t="shared" si="12"/>
        <v/>
      </c>
      <c r="AC43" t="str">
        <f t="shared" si="13"/>
        <v/>
      </c>
      <c r="AD43" t="str">
        <f t="shared" si="14"/>
        <v/>
      </c>
      <c r="AE43" t="str">
        <f t="shared" si="15"/>
        <v/>
      </c>
    </row>
    <row r="44" spans="1:31" x14ac:dyDescent="0.25">
      <c r="B44">
        <v>38</v>
      </c>
      <c r="D44" t="s">
        <v>146</v>
      </c>
      <c r="G44" t="s">
        <v>208</v>
      </c>
      <c r="J44" t="str">
        <f>IF(LEN(I44)&gt;0,VLOOKUP($I44,'Deed Log Page Tabs'!$A$2:$C$35,2,FALSE),"")</f>
        <v/>
      </c>
      <c r="K44" t="str">
        <f>IF(LEN(I44)&gt;0,VLOOKUP($I44,'Deed Log Page Tabs'!$A$2:$C$35,3,FALSE),"")</f>
        <v/>
      </c>
      <c r="P44" t="str">
        <f t="shared" si="0"/>
        <v>[38] = {["CHAT_REGION"] = { ["EN"] = "Festival"; }; };</v>
      </c>
      <c r="Q44" t="str">
        <f t="shared" si="1"/>
        <v/>
      </c>
      <c r="R44" t="str">
        <f t="shared" si="2"/>
        <v>[38] = {["CHAT_REGION"] = { ["EN"] = "Festival"; }; };</v>
      </c>
      <c r="S44" t="str">
        <f t="shared" si="3"/>
        <v>[38] = {</v>
      </c>
      <c r="T44" t="str">
        <f t="shared" si="4"/>
        <v xml:space="preserve">["CHAT_REGION"] = { ["EN"] = "Festival"; }; </v>
      </c>
      <c r="U44" t="str">
        <f t="shared" si="5"/>
        <v xml:space="preserve">["EN"] = "Festival"; </v>
      </c>
      <c r="V44" t="str">
        <f t="shared" si="6"/>
        <v/>
      </c>
      <c r="W44" t="str">
        <f t="shared" si="7"/>
        <v/>
      </c>
      <c r="X44" t="str">
        <f t="shared" si="8"/>
        <v/>
      </c>
      <c r="Y44" t="str">
        <f t="shared" si="9"/>
        <v/>
      </c>
      <c r="Z44" t="str">
        <f t="shared" si="10"/>
        <v/>
      </c>
      <c r="AA44" t="str">
        <f t="shared" si="11"/>
        <v/>
      </c>
      <c r="AB44" t="str">
        <f t="shared" si="12"/>
        <v/>
      </c>
      <c r="AC44" t="str">
        <f t="shared" si="13"/>
        <v/>
      </c>
      <c r="AD44" t="str">
        <f t="shared" si="14"/>
        <v/>
      </c>
      <c r="AE44" t="str">
        <f t="shared" si="15"/>
        <v>};</v>
      </c>
    </row>
    <row r="45" spans="1:31" x14ac:dyDescent="0.25">
      <c r="B45">
        <v>39</v>
      </c>
      <c r="D45" t="s">
        <v>147</v>
      </c>
      <c r="G45" t="s">
        <v>208</v>
      </c>
      <c r="J45" t="str">
        <f>IF(LEN(I45)&gt;0,VLOOKUP($I45,'Deed Log Page Tabs'!$A$2:$C$35,2,FALSE),"")</f>
        <v/>
      </c>
      <c r="K45" t="str">
        <f>IF(LEN(I45)&gt;0,VLOOKUP($I45,'Deed Log Page Tabs'!$A$2:$C$35,3,FALSE),"")</f>
        <v/>
      </c>
      <c r="P45" t="str">
        <f t="shared" si="0"/>
        <v>[39] = {["CHAT_REGION"] = { ["EN"] = "Ettenmoors"; }; };</v>
      </c>
      <c r="Q45" t="str">
        <f t="shared" si="1"/>
        <v/>
      </c>
      <c r="R45" t="str">
        <f t="shared" si="2"/>
        <v>[39] = {["CHAT_REGION"] = { ["EN"] = "Ettenmoors"; }; };</v>
      </c>
      <c r="S45" t="str">
        <f t="shared" si="3"/>
        <v>[39] = {</v>
      </c>
      <c r="T45" t="str">
        <f t="shared" si="4"/>
        <v xml:space="preserve">["CHAT_REGION"] = { ["EN"] = "Ettenmoors"; }; </v>
      </c>
      <c r="U45" t="str">
        <f t="shared" si="5"/>
        <v xml:space="preserve">["EN"] = "Ettenmoors"; </v>
      </c>
      <c r="V45" t="str">
        <f t="shared" si="6"/>
        <v/>
      </c>
      <c r="W45" t="str">
        <f t="shared" si="7"/>
        <v/>
      </c>
      <c r="X45" t="str">
        <f t="shared" si="8"/>
        <v/>
      </c>
      <c r="Y45" t="str">
        <f t="shared" si="9"/>
        <v/>
      </c>
      <c r="Z45" t="str">
        <f t="shared" si="10"/>
        <v/>
      </c>
      <c r="AA45" t="str">
        <f t="shared" si="11"/>
        <v/>
      </c>
      <c r="AB45" t="str">
        <f t="shared" si="12"/>
        <v/>
      </c>
      <c r="AC45" t="str">
        <f t="shared" si="13"/>
        <v/>
      </c>
      <c r="AD45" t="str">
        <f t="shared" si="14"/>
        <v/>
      </c>
      <c r="AE45" t="str">
        <f t="shared" si="15"/>
        <v>};</v>
      </c>
    </row>
    <row r="46" spans="1:31" x14ac:dyDescent="0.25">
      <c r="P46" t="str">
        <f t="shared" ref="P46:P58" si="16">CONCATENATE(Q46,R46)</f>
        <v/>
      </c>
      <c r="Q46" t="str">
        <f t="shared" ref="Q46:Q58" si="17">IF(LEN(A46)&gt;0,CONCATENATE("    --",A46),"")</f>
        <v/>
      </c>
      <c r="R46" t="str">
        <f t="shared" ref="R46:R58" si="18">CONCATENATE(S46,T46,X46,AE46)</f>
        <v/>
      </c>
      <c r="S46" t="str">
        <f t="shared" ref="S46:S58" si="19">IF(LEN(B46)&gt;0,CONCATENATE("[",B46,"] = {"),"")</f>
        <v/>
      </c>
      <c r="T46" t="str">
        <f t="shared" ref="T46:T58" si="20">IF(OR(LEN(U46)&gt;0,LEN(V46)&gt;0,LEN(W46)&gt;0),CONCATENATE("[""CHAT_REGION""] = { ",U46,V46,W46,"}; "),"")</f>
        <v/>
      </c>
      <c r="U46" t="str">
        <f t="shared" ref="U46:U58" si="21">IF(LEN(D46)&gt;0,CONCATENATE("[""",U$1,"""] = """,D46,"""; "),"")</f>
        <v/>
      </c>
      <c r="V46" t="str">
        <f t="shared" ref="V46:V58" si="22">IF(LEN(E46)&gt;0,CONCATENATE("[""",V$1,"""] = """,E46,"""; "),"")</f>
        <v/>
      </c>
      <c r="W46" t="str">
        <f t="shared" ref="W46:W58" si="23">IF(LEN(F46)&gt;0,CONCATENATE("[""",W$1,"""] = """,F46,"""; "),"")</f>
        <v/>
      </c>
      <c r="X46" t="str">
        <f t="shared" ref="X46:X58" si="24">IF(OR(LEN(Y46)&gt;0,LEN(AB46)&gt;0),CONCATENATE("[""DEED_REGIONS""] = { ",Y46,AB46,"}; "),"")</f>
        <v/>
      </c>
      <c r="Y46" t="str">
        <f t="shared" ref="Y46:Y58" si="25">IF(LEN(Z46)&gt;0,CONCATENATE("[1] = { ",Z46,AA46,"}; "),"")</f>
        <v/>
      </c>
      <c r="Z46" t="str">
        <f t="shared" ref="Z46:Z58" si="26">IF(LEN(J46)&gt;0,CONCATENATE("[""i""] = ",J46,"; ",""),"")</f>
        <v/>
      </c>
      <c r="AA46" t="str">
        <f t="shared" ref="AA46:AA58" si="27">IF(LEN(K46)&gt;0,CONCATENATE("[""j""] = ",K46,"; ",""),"")</f>
        <v/>
      </c>
      <c r="AB46" t="str">
        <f t="shared" ref="AB46:AB58" si="28">IF(LEN(AC46)&gt;0,CONCATENATE("[1] = { ",AC46,AD46,"}; "),"")</f>
        <v/>
      </c>
      <c r="AC46" t="str">
        <f t="shared" ref="AC46:AC58" si="29">IF(LEN(M46)&gt;0,CONCATENATE("[""i""] = ",M46,"; ",""),"")</f>
        <v/>
      </c>
      <c r="AD46" t="str">
        <f t="shared" ref="AD46:AD58" si="30">IF(LEN(N46)&gt;0,CONCATENATE("[""j""] = ",N46,"; ",""),"")</f>
        <v/>
      </c>
      <c r="AE46" t="str">
        <f t="shared" ref="AE46:AE58" si="31">IF(LEN(B46)&gt;0,"};","")</f>
        <v/>
      </c>
    </row>
    <row r="47" spans="1:31" x14ac:dyDescent="0.25">
      <c r="J47" t="str">
        <f>IF(LEN(I47)&gt;0,VLOOKUP($I47,'Deed Log Page Tabs'!$A$2:$C$35,2,FALSE),"")</f>
        <v/>
      </c>
      <c r="K47" t="str">
        <f>IF(LEN(I47)&gt;0,VLOOKUP($I47,'Deed Log Page Tabs'!$A$2:$C$35,3,FALSE),"")</f>
        <v/>
      </c>
      <c r="P47" t="str">
        <f t="shared" si="16"/>
        <v/>
      </c>
      <c r="Q47" t="str">
        <f t="shared" si="17"/>
        <v/>
      </c>
      <c r="R47" t="str">
        <f t="shared" si="18"/>
        <v/>
      </c>
      <c r="S47" t="str">
        <f t="shared" si="19"/>
        <v/>
      </c>
      <c r="T47" t="str">
        <f t="shared" si="20"/>
        <v/>
      </c>
      <c r="U47" t="str">
        <f t="shared" si="21"/>
        <v/>
      </c>
      <c r="V47" t="str">
        <f t="shared" si="22"/>
        <v/>
      </c>
      <c r="W47" t="str">
        <f t="shared" si="23"/>
        <v/>
      </c>
      <c r="X47" t="str">
        <f t="shared" si="24"/>
        <v/>
      </c>
      <c r="Y47" t="str">
        <f t="shared" si="25"/>
        <v/>
      </c>
      <c r="Z47" t="str">
        <f t="shared" si="26"/>
        <v/>
      </c>
      <c r="AA47" t="str">
        <f t="shared" si="27"/>
        <v/>
      </c>
      <c r="AB47" t="str">
        <f t="shared" si="28"/>
        <v/>
      </c>
      <c r="AC47" t="str">
        <f t="shared" si="29"/>
        <v/>
      </c>
      <c r="AD47" t="str">
        <f t="shared" si="30"/>
        <v/>
      </c>
      <c r="AE47" t="str">
        <f t="shared" si="31"/>
        <v/>
      </c>
    </row>
    <row r="48" spans="1:31" x14ac:dyDescent="0.25">
      <c r="J48" t="str">
        <f>IF(LEN(I48)&gt;0,VLOOKUP($I48,'Deed Log Page Tabs'!$A$2:$C$35,2,FALSE),"")</f>
        <v/>
      </c>
      <c r="K48" t="str">
        <f>IF(LEN(I48)&gt;0,VLOOKUP($I48,'Deed Log Page Tabs'!$A$2:$C$35,3,FALSE),"")</f>
        <v/>
      </c>
      <c r="P48" t="str">
        <f t="shared" si="16"/>
        <v/>
      </c>
      <c r="Q48" t="str">
        <f t="shared" si="17"/>
        <v/>
      </c>
      <c r="R48" t="str">
        <f t="shared" si="18"/>
        <v/>
      </c>
      <c r="S48" t="str">
        <f t="shared" si="19"/>
        <v/>
      </c>
      <c r="T48" t="str">
        <f t="shared" si="20"/>
        <v/>
      </c>
      <c r="U48" t="str">
        <f t="shared" si="21"/>
        <v/>
      </c>
      <c r="V48" t="str">
        <f t="shared" si="22"/>
        <v/>
      </c>
      <c r="W48" t="str">
        <f t="shared" si="23"/>
        <v/>
      </c>
      <c r="X48" t="str">
        <f t="shared" si="24"/>
        <v/>
      </c>
      <c r="Y48" t="str">
        <f t="shared" si="25"/>
        <v/>
      </c>
      <c r="Z48" t="str">
        <f t="shared" si="26"/>
        <v/>
      </c>
      <c r="AA48" t="str">
        <f t="shared" si="27"/>
        <v/>
      </c>
      <c r="AB48" t="str">
        <f t="shared" si="28"/>
        <v/>
      </c>
      <c r="AC48" t="str">
        <f t="shared" si="29"/>
        <v/>
      </c>
      <c r="AD48" t="str">
        <f t="shared" si="30"/>
        <v/>
      </c>
      <c r="AE48" t="str">
        <f t="shared" si="31"/>
        <v/>
      </c>
    </row>
    <row r="49" spans="10:31" x14ac:dyDescent="0.25">
      <c r="J49" t="str">
        <f>IF(LEN(I49)&gt;0,VLOOKUP($I49,'Deed Log Page Tabs'!$A$2:$C$35,2,FALSE),"")</f>
        <v/>
      </c>
      <c r="K49" t="str">
        <f>IF(LEN(I49)&gt;0,VLOOKUP($I49,'Deed Log Page Tabs'!$A$2:$C$35,3,FALSE),"")</f>
        <v/>
      </c>
      <c r="P49" t="str">
        <f t="shared" si="16"/>
        <v/>
      </c>
      <c r="Q49" t="str">
        <f t="shared" si="17"/>
        <v/>
      </c>
      <c r="R49" t="str">
        <f t="shared" si="18"/>
        <v/>
      </c>
      <c r="S49" t="str">
        <f t="shared" si="19"/>
        <v/>
      </c>
      <c r="T49" t="str">
        <f t="shared" si="20"/>
        <v/>
      </c>
      <c r="U49" t="str">
        <f t="shared" si="21"/>
        <v/>
      </c>
      <c r="V49" t="str">
        <f t="shared" si="22"/>
        <v/>
      </c>
      <c r="W49" t="str">
        <f t="shared" si="23"/>
        <v/>
      </c>
      <c r="X49" t="str">
        <f t="shared" si="24"/>
        <v/>
      </c>
      <c r="Y49" t="str">
        <f t="shared" si="25"/>
        <v/>
      </c>
      <c r="Z49" t="str">
        <f t="shared" si="26"/>
        <v/>
      </c>
      <c r="AA49" t="str">
        <f t="shared" si="27"/>
        <v/>
      </c>
      <c r="AB49" t="str">
        <f t="shared" si="28"/>
        <v/>
      </c>
      <c r="AC49" t="str">
        <f t="shared" si="29"/>
        <v/>
      </c>
      <c r="AD49" t="str">
        <f t="shared" si="30"/>
        <v/>
      </c>
      <c r="AE49" t="str">
        <f t="shared" si="31"/>
        <v/>
      </c>
    </row>
    <row r="50" spans="10:31" x14ac:dyDescent="0.25">
      <c r="J50" t="str">
        <f>IF(LEN(I50)&gt;0,VLOOKUP($I50,'Deed Log Page Tabs'!$A$2:$C$35,2,FALSE),"")</f>
        <v/>
      </c>
      <c r="K50" t="str">
        <f>IF(LEN(I50)&gt;0,VLOOKUP($I50,'Deed Log Page Tabs'!$A$2:$C$35,3,FALSE),"")</f>
        <v/>
      </c>
      <c r="P50" t="str">
        <f t="shared" si="16"/>
        <v/>
      </c>
      <c r="Q50" t="str">
        <f t="shared" si="17"/>
        <v/>
      </c>
      <c r="R50" t="str">
        <f t="shared" si="18"/>
        <v/>
      </c>
      <c r="S50" t="str">
        <f t="shared" si="19"/>
        <v/>
      </c>
      <c r="T50" t="str">
        <f t="shared" si="20"/>
        <v/>
      </c>
      <c r="U50" t="str">
        <f t="shared" si="21"/>
        <v/>
      </c>
      <c r="V50" t="str">
        <f t="shared" si="22"/>
        <v/>
      </c>
      <c r="W50" t="str">
        <f t="shared" si="23"/>
        <v/>
      </c>
      <c r="X50" t="str">
        <f t="shared" si="24"/>
        <v/>
      </c>
      <c r="Y50" t="str">
        <f t="shared" si="25"/>
        <v/>
      </c>
      <c r="Z50" t="str">
        <f t="shared" si="26"/>
        <v/>
      </c>
      <c r="AA50" t="str">
        <f t="shared" si="27"/>
        <v/>
      </c>
      <c r="AB50" t="str">
        <f t="shared" si="28"/>
        <v/>
      </c>
      <c r="AC50" t="str">
        <f t="shared" si="29"/>
        <v/>
      </c>
      <c r="AD50" t="str">
        <f t="shared" si="30"/>
        <v/>
      </c>
      <c r="AE50" t="str">
        <f t="shared" si="31"/>
        <v/>
      </c>
    </row>
    <row r="51" spans="10:31" x14ac:dyDescent="0.25">
      <c r="J51" t="str">
        <f>IF(LEN(I51)&gt;0,VLOOKUP($I51,'Deed Log Page Tabs'!$A$2:$C$35,2,FALSE),"")</f>
        <v/>
      </c>
      <c r="K51" t="str">
        <f>IF(LEN(I51)&gt;0,VLOOKUP($I51,'Deed Log Page Tabs'!$A$2:$C$35,3,FALSE),"")</f>
        <v/>
      </c>
      <c r="P51" t="str">
        <f t="shared" si="16"/>
        <v/>
      </c>
      <c r="Q51" t="str">
        <f t="shared" si="17"/>
        <v/>
      </c>
      <c r="R51" t="str">
        <f t="shared" si="18"/>
        <v/>
      </c>
      <c r="S51" t="str">
        <f t="shared" si="19"/>
        <v/>
      </c>
      <c r="T51" t="str">
        <f t="shared" si="20"/>
        <v/>
      </c>
      <c r="U51" t="str">
        <f t="shared" si="21"/>
        <v/>
      </c>
      <c r="V51" t="str">
        <f t="shared" si="22"/>
        <v/>
      </c>
      <c r="W51" t="str">
        <f t="shared" si="23"/>
        <v/>
      </c>
      <c r="X51" t="str">
        <f t="shared" si="24"/>
        <v/>
      </c>
      <c r="Y51" t="str">
        <f t="shared" si="25"/>
        <v/>
      </c>
      <c r="Z51" t="str">
        <f t="shared" si="26"/>
        <v/>
      </c>
      <c r="AA51" t="str">
        <f t="shared" si="27"/>
        <v/>
      </c>
      <c r="AB51" t="str">
        <f t="shared" si="28"/>
        <v/>
      </c>
      <c r="AC51" t="str">
        <f t="shared" si="29"/>
        <v/>
      </c>
      <c r="AD51" t="str">
        <f t="shared" si="30"/>
        <v/>
      </c>
      <c r="AE51" t="str">
        <f t="shared" si="31"/>
        <v/>
      </c>
    </row>
    <row r="52" spans="10:31" x14ac:dyDescent="0.25">
      <c r="J52" t="str">
        <f>IF(LEN(I52)&gt;0,VLOOKUP($I52,'Deed Log Page Tabs'!$A$2:$C$35,2,FALSE),"")</f>
        <v/>
      </c>
      <c r="K52" t="str">
        <f>IF(LEN(I52)&gt;0,VLOOKUP($I52,'Deed Log Page Tabs'!$A$2:$C$35,3,FALSE),"")</f>
        <v/>
      </c>
      <c r="P52" t="str">
        <f t="shared" si="16"/>
        <v/>
      </c>
      <c r="Q52" t="str">
        <f t="shared" si="17"/>
        <v/>
      </c>
      <c r="R52" t="str">
        <f t="shared" si="18"/>
        <v/>
      </c>
      <c r="S52" t="str">
        <f t="shared" si="19"/>
        <v/>
      </c>
      <c r="T52" t="str">
        <f t="shared" si="20"/>
        <v/>
      </c>
      <c r="U52" t="str">
        <f t="shared" si="21"/>
        <v/>
      </c>
      <c r="V52" t="str">
        <f t="shared" si="22"/>
        <v/>
      </c>
      <c r="W52" t="str">
        <f t="shared" si="23"/>
        <v/>
      </c>
      <c r="X52" t="str">
        <f t="shared" si="24"/>
        <v/>
      </c>
      <c r="Y52" t="str">
        <f t="shared" si="25"/>
        <v/>
      </c>
      <c r="Z52" t="str">
        <f t="shared" si="26"/>
        <v/>
      </c>
      <c r="AA52" t="str">
        <f t="shared" si="27"/>
        <v/>
      </c>
      <c r="AB52" t="str">
        <f t="shared" si="28"/>
        <v/>
      </c>
      <c r="AC52" t="str">
        <f t="shared" si="29"/>
        <v/>
      </c>
      <c r="AD52" t="str">
        <f t="shared" si="30"/>
        <v/>
      </c>
      <c r="AE52" t="str">
        <f t="shared" si="31"/>
        <v/>
      </c>
    </row>
    <row r="53" spans="10:31" x14ac:dyDescent="0.25">
      <c r="J53" t="str">
        <f>IF(LEN(I53)&gt;0,VLOOKUP($I53,'Deed Log Page Tabs'!$A$2:$C$35,2,FALSE),"")</f>
        <v/>
      </c>
      <c r="K53" t="str">
        <f>IF(LEN(I53)&gt;0,VLOOKUP($I53,'Deed Log Page Tabs'!$A$2:$C$35,3,FALSE),"")</f>
        <v/>
      </c>
      <c r="P53" t="str">
        <f t="shared" si="16"/>
        <v/>
      </c>
      <c r="Q53" t="str">
        <f t="shared" si="17"/>
        <v/>
      </c>
      <c r="R53" t="str">
        <f t="shared" si="18"/>
        <v/>
      </c>
      <c r="S53" t="str">
        <f t="shared" si="19"/>
        <v/>
      </c>
      <c r="T53" t="str">
        <f t="shared" si="20"/>
        <v/>
      </c>
      <c r="U53" t="str">
        <f t="shared" si="21"/>
        <v/>
      </c>
      <c r="V53" t="str">
        <f t="shared" si="22"/>
        <v/>
      </c>
      <c r="W53" t="str">
        <f t="shared" si="23"/>
        <v/>
      </c>
      <c r="X53" t="str">
        <f t="shared" si="24"/>
        <v/>
      </c>
      <c r="Y53" t="str">
        <f t="shared" si="25"/>
        <v/>
      </c>
      <c r="Z53" t="str">
        <f t="shared" si="26"/>
        <v/>
      </c>
      <c r="AA53" t="str">
        <f t="shared" si="27"/>
        <v/>
      </c>
      <c r="AB53" t="str">
        <f t="shared" si="28"/>
        <v/>
      </c>
      <c r="AC53" t="str">
        <f t="shared" si="29"/>
        <v/>
      </c>
      <c r="AD53" t="str">
        <f t="shared" si="30"/>
        <v/>
      </c>
      <c r="AE53" t="str">
        <f t="shared" si="31"/>
        <v/>
      </c>
    </row>
    <row r="54" spans="10:31" x14ac:dyDescent="0.25">
      <c r="J54" t="str">
        <f>IF(LEN(I54)&gt;0,VLOOKUP($I54,'Deed Log Page Tabs'!$A$2:$C$35,2,FALSE),"")</f>
        <v/>
      </c>
      <c r="K54" t="str">
        <f>IF(LEN(I54)&gt;0,VLOOKUP($I54,'Deed Log Page Tabs'!$A$2:$C$35,3,FALSE),"")</f>
        <v/>
      </c>
      <c r="P54" t="str">
        <f t="shared" si="16"/>
        <v/>
      </c>
      <c r="Q54" t="str">
        <f t="shared" si="17"/>
        <v/>
      </c>
      <c r="R54" t="str">
        <f t="shared" si="18"/>
        <v/>
      </c>
      <c r="S54" t="str">
        <f t="shared" si="19"/>
        <v/>
      </c>
      <c r="T54" t="str">
        <f t="shared" si="20"/>
        <v/>
      </c>
      <c r="U54" t="str">
        <f t="shared" si="21"/>
        <v/>
      </c>
      <c r="V54" t="str">
        <f t="shared" si="22"/>
        <v/>
      </c>
      <c r="W54" t="str">
        <f t="shared" si="23"/>
        <v/>
      </c>
      <c r="X54" t="str">
        <f t="shared" si="24"/>
        <v/>
      </c>
      <c r="Y54" t="str">
        <f t="shared" si="25"/>
        <v/>
      </c>
      <c r="Z54" t="str">
        <f t="shared" si="26"/>
        <v/>
      </c>
      <c r="AA54" t="str">
        <f t="shared" si="27"/>
        <v/>
      </c>
      <c r="AB54" t="str">
        <f t="shared" si="28"/>
        <v/>
      </c>
      <c r="AC54" t="str">
        <f t="shared" si="29"/>
        <v/>
      </c>
      <c r="AD54" t="str">
        <f t="shared" si="30"/>
        <v/>
      </c>
      <c r="AE54" t="str">
        <f t="shared" si="31"/>
        <v/>
      </c>
    </row>
    <row r="55" spans="10:31" x14ac:dyDescent="0.25">
      <c r="J55" t="str">
        <f>IF(LEN(I55)&gt;0,VLOOKUP($I55,'Deed Log Page Tabs'!$A$2:$C$35,2,FALSE),"")</f>
        <v/>
      </c>
      <c r="K55" t="str">
        <f>IF(LEN(I55)&gt;0,VLOOKUP($I55,'Deed Log Page Tabs'!$A$2:$C$35,3,FALSE),"")</f>
        <v/>
      </c>
      <c r="P55" t="str">
        <f t="shared" si="16"/>
        <v/>
      </c>
      <c r="Q55" t="str">
        <f t="shared" si="17"/>
        <v/>
      </c>
      <c r="R55" t="str">
        <f t="shared" si="18"/>
        <v/>
      </c>
      <c r="S55" t="str">
        <f t="shared" si="19"/>
        <v/>
      </c>
      <c r="T55" t="str">
        <f t="shared" si="20"/>
        <v/>
      </c>
      <c r="U55" t="str">
        <f t="shared" si="21"/>
        <v/>
      </c>
      <c r="V55" t="str">
        <f t="shared" si="22"/>
        <v/>
      </c>
      <c r="W55" t="str">
        <f t="shared" si="23"/>
        <v/>
      </c>
      <c r="X55" t="str">
        <f t="shared" si="24"/>
        <v/>
      </c>
      <c r="Y55" t="str">
        <f t="shared" si="25"/>
        <v/>
      </c>
      <c r="Z55" t="str">
        <f t="shared" si="26"/>
        <v/>
      </c>
      <c r="AA55" t="str">
        <f t="shared" si="27"/>
        <v/>
      </c>
      <c r="AB55" t="str">
        <f t="shared" si="28"/>
        <v/>
      </c>
      <c r="AC55" t="str">
        <f t="shared" si="29"/>
        <v/>
      </c>
      <c r="AD55" t="str">
        <f t="shared" si="30"/>
        <v/>
      </c>
      <c r="AE55" t="str">
        <f t="shared" si="31"/>
        <v/>
      </c>
    </row>
    <row r="56" spans="10:31" x14ac:dyDescent="0.25">
      <c r="J56" t="str">
        <f>IF(LEN(I56)&gt;0,VLOOKUP($I56,'Deed Log Page Tabs'!$A$2:$C$35,2,FALSE),"")</f>
        <v/>
      </c>
      <c r="K56" t="str">
        <f>IF(LEN(I56)&gt;0,VLOOKUP($I56,'Deed Log Page Tabs'!$A$2:$C$35,3,FALSE),"")</f>
        <v/>
      </c>
      <c r="P56" t="str">
        <f t="shared" si="16"/>
        <v/>
      </c>
      <c r="Q56" t="str">
        <f t="shared" si="17"/>
        <v/>
      </c>
      <c r="R56" t="str">
        <f t="shared" si="18"/>
        <v/>
      </c>
      <c r="S56" t="str">
        <f t="shared" si="19"/>
        <v/>
      </c>
      <c r="T56" t="str">
        <f t="shared" si="20"/>
        <v/>
      </c>
      <c r="U56" t="str">
        <f t="shared" si="21"/>
        <v/>
      </c>
      <c r="V56" t="str">
        <f t="shared" si="22"/>
        <v/>
      </c>
      <c r="W56" t="str">
        <f t="shared" si="23"/>
        <v/>
      </c>
      <c r="X56" t="str">
        <f t="shared" si="24"/>
        <v/>
      </c>
      <c r="Y56" t="str">
        <f t="shared" si="25"/>
        <v/>
      </c>
      <c r="Z56" t="str">
        <f t="shared" si="26"/>
        <v/>
      </c>
      <c r="AA56" t="str">
        <f t="shared" si="27"/>
        <v/>
      </c>
      <c r="AB56" t="str">
        <f t="shared" si="28"/>
        <v/>
      </c>
      <c r="AC56" t="str">
        <f t="shared" si="29"/>
        <v/>
      </c>
      <c r="AD56" t="str">
        <f t="shared" si="30"/>
        <v/>
      </c>
      <c r="AE56" t="str">
        <f t="shared" si="31"/>
        <v/>
      </c>
    </row>
    <row r="57" spans="10:31" x14ac:dyDescent="0.25">
      <c r="J57" t="str">
        <f>IF(LEN(I57)&gt;0,VLOOKUP($I57,'Deed Log Page Tabs'!$A$2:$C$35,2,FALSE),"")</f>
        <v/>
      </c>
      <c r="K57" t="str">
        <f>IF(LEN(I57)&gt;0,VLOOKUP($I57,'Deed Log Page Tabs'!$A$2:$C$35,3,FALSE),"")</f>
        <v/>
      </c>
      <c r="P57" t="str">
        <f t="shared" si="16"/>
        <v/>
      </c>
      <c r="Q57" t="str">
        <f t="shared" si="17"/>
        <v/>
      </c>
      <c r="R57" t="str">
        <f t="shared" si="18"/>
        <v/>
      </c>
      <c r="S57" t="str">
        <f t="shared" si="19"/>
        <v/>
      </c>
      <c r="T57" t="str">
        <f t="shared" si="20"/>
        <v/>
      </c>
      <c r="U57" t="str">
        <f t="shared" si="21"/>
        <v/>
      </c>
      <c r="V57" t="str">
        <f t="shared" si="22"/>
        <v/>
      </c>
      <c r="W57" t="str">
        <f t="shared" si="23"/>
        <v/>
      </c>
      <c r="X57" t="str">
        <f t="shared" si="24"/>
        <v/>
      </c>
      <c r="Y57" t="str">
        <f t="shared" si="25"/>
        <v/>
      </c>
      <c r="Z57" t="str">
        <f t="shared" si="26"/>
        <v/>
      </c>
      <c r="AA57" t="str">
        <f t="shared" si="27"/>
        <v/>
      </c>
      <c r="AB57" t="str">
        <f t="shared" si="28"/>
        <v/>
      </c>
      <c r="AC57" t="str">
        <f t="shared" si="29"/>
        <v/>
      </c>
      <c r="AD57" t="str">
        <f t="shared" si="30"/>
        <v/>
      </c>
      <c r="AE57" t="str">
        <f t="shared" si="31"/>
        <v/>
      </c>
    </row>
    <row r="58" spans="10:31" x14ac:dyDescent="0.25">
      <c r="J58" t="str">
        <f>IF(LEN(I58)&gt;0,VLOOKUP($I58,'Deed Log Page Tabs'!$A$2:$C$35,2,FALSE),"")</f>
        <v/>
      </c>
      <c r="K58" t="str">
        <f>IF(LEN(I58)&gt;0,VLOOKUP($I58,'Deed Log Page Tabs'!$A$2:$C$35,3,FALSE),"")</f>
        <v/>
      </c>
      <c r="P58" t="str">
        <f t="shared" si="16"/>
        <v/>
      </c>
      <c r="Q58" t="str">
        <f t="shared" si="17"/>
        <v/>
      </c>
      <c r="R58" t="str">
        <f t="shared" si="18"/>
        <v/>
      </c>
      <c r="S58" t="str">
        <f t="shared" si="19"/>
        <v/>
      </c>
      <c r="T58" t="str">
        <f t="shared" si="20"/>
        <v/>
      </c>
      <c r="U58" t="str">
        <f t="shared" si="21"/>
        <v/>
      </c>
      <c r="V58" t="str">
        <f t="shared" si="22"/>
        <v/>
      </c>
      <c r="W58" t="str">
        <f t="shared" si="23"/>
        <v/>
      </c>
      <c r="X58" t="str">
        <f t="shared" si="24"/>
        <v/>
      </c>
      <c r="Y58" t="str">
        <f t="shared" si="25"/>
        <v/>
      </c>
      <c r="Z58" t="str">
        <f t="shared" si="26"/>
        <v/>
      </c>
      <c r="AA58" t="str">
        <f t="shared" si="27"/>
        <v/>
      </c>
      <c r="AB58" t="str">
        <f t="shared" si="28"/>
        <v/>
      </c>
      <c r="AC58" t="str">
        <f t="shared" si="29"/>
        <v/>
      </c>
      <c r="AD58" t="str">
        <f t="shared" si="30"/>
        <v/>
      </c>
      <c r="AE58" t="str">
        <f t="shared" si="31"/>
        <v/>
      </c>
    </row>
    <row r="59" spans="10:31" x14ac:dyDescent="0.25">
      <c r="J59" t="str">
        <f>IF(LEN(I59)&gt;0,VLOOKUP($I59,'Deed Log Page Tabs'!$A$2:$C$35,2,FALSE),"")</f>
        <v/>
      </c>
      <c r="K59" t="str">
        <f>IF(LEN(I59)&gt;0,VLOOKUP($I59,'Deed Log Page Tabs'!$A$2:$C$35,3,FALSE),"")</f>
        <v/>
      </c>
    </row>
    <row r="60" spans="10:31" x14ac:dyDescent="0.25">
      <c r="J60" t="str">
        <f>IF(LEN(I60)&gt;0,VLOOKUP($I60,'Deed Log Page Tabs'!$A$2:$C$35,2,FALSE),"")</f>
        <v/>
      </c>
      <c r="K60" t="str">
        <f>IF(LEN(I60)&gt;0,VLOOKUP($I60,'Deed Log Page Tabs'!$A$2:$C$35,3,FALSE),"")</f>
        <v/>
      </c>
    </row>
    <row r="61" spans="10:31" x14ac:dyDescent="0.25">
      <c r="J61" t="str">
        <f>IF(LEN(I61)&gt;0,VLOOKUP($I61,'Deed Log Page Tabs'!$A$2:$C$35,2,FALSE),"")</f>
        <v/>
      </c>
      <c r="K61" t="str">
        <f>IF(LEN(I61)&gt;0,VLOOKUP($I61,'Deed Log Page Tabs'!$A$2:$C$35,3,FALSE),"")</f>
        <v/>
      </c>
    </row>
    <row r="62" spans="10:31" x14ac:dyDescent="0.25">
      <c r="J62" t="str">
        <f>IF(LEN(I62)&gt;0,VLOOKUP($I62,'Deed Log Page Tabs'!$A$2:$C$35,2,FALSE),"")</f>
        <v/>
      </c>
      <c r="K62" t="str">
        <f>IF(LEN(I62)&gt;0,VLOOKUP($I62,'Deed Log Page Tabs'!$A$2:$C$35,3,FALSE),"")</f>
        <v/>
      </c>
    </row>
    <row r="63" spans="10:31" x14ac:dyDescent="0.25">
      <c r="J63" t="str">
        <f>IF(LEN(I63)&gt;0,VLOOKUP($I63,'Deed Log Page Tabs'!$A$2:$C$35,2,FALSE),"")</f>
        <v/>
      </c>
      <c r="K63" t="str">
        <f>IF(LEN(I63)&gt;0,VLOOKUP($I63,'Deed Log Page Tabs'!$A$2:$C$35,3,FALSE),"")</f>
        <v/>
      </c>
    </row>
    <row r="64" spans="10:31" x14ac:dyDescent="0.25">
      <c r="J64" t="str">
        <f>IF(LEN(I64)&gt;0,VLOOKUP($I64,'Deed Log Page Tabs'!$A$2:$C$35,2,FALSE),"")</f>
        <v/>
      </c>
      <c r="K64" t="str">
        <f>IF(LEN(I64)&gt;0,VLOOKUP($I64,'Deed Log Page Tabs'!$A$2:$C$35,3,FALSE),"")</f>
        <v/>
      </c>
    </row>
    <row r="65" spans="10:11" x14ac:dyDescent="0.25">
      <c r="J65" t="str">
        <f>IF(LEN(I65)&gt;0,VLOOKUP($I65,'Deed Log Page Tabs'!$A$2:$C$35,2,FALSE),"")</f>
        <v/>
      </c>
      <c r="K65" t="str">
        <f>IF(LEN(I65)&gt;0,VLOOKUP($I65,'Deed Log Page Tabs'!$A$2:$C$35,3,FALSE),"")</f>
        <v/>
      </c>
    </row>
    <row r="66" spans="10:11" x14ac:dyDescent="0.25">
      <c r="J66" t="str">
        <f>IF(LEN(I66)&gt;0,VLOOKUP($I66,'Deed Log Page Tabs'!$A$2:$C$35,2,FALSE),"")</f>
        <v/>
      </c>
      <c r="K66" t="str">
        <f>IF(LEN(I66)&gt;0,VLOOKUP($I66,'Deed Log Page Tabs'!$A$2:$C$35,3,FALSE),"")</f>
        <v/>
      </c>
    </row>
    <row r="67" spans="10:11" x14ac:dyDescent="0.25">
      <c r="J67" t="str">
        <f>IF(LEN(I67)&gt;0,VLOOKUP($I67,'Deed Log Page Tabs'!$A$2:$C$35,2,FALSE),"")</f>
        <v/>
      </c>
      <c r="K67" t="str">
        <f>IF(LEN(I67)&gt;0,VLOOKUP($I67,'Deed Log Page Tabs'!$A$2:$C$35,3,FALSE),"")</f>
        <v/>
      </c>
    </row>
    <row r="68" spans="10:11" x14ac:dyDescent="0.25">
      <c r="J68" t="str">
        <f>IF(LEN(I68)&gt;0,VLOOKUP($I68,'Deed Log Page Tabs'!$A$2:$C$35,2,FALSE),"")</f>
        <v/>
      </c>
      <c r="K68" t="str">
        <f>IF(LEN(I68)&gt;0,VLOOKUP($I68,'Deed Log Page Tabs'!$A$2:$C$35,3,FALSE),"")</f>
        <v/>
      </c>
    </row>
    <row r="69" spans="10:11" x14ac:dyDescent="0.25">
      <c r="J69" t="str">
        <f>IF(LEN(I69)&gt;0,VLOOKUP($I69,'Deed Log Page Tabs'!$A$2:$C$35,2,FALSE),"")</f>
        <v/>
      </c>
      <c r="K69" t="str">
        <f>IF(LEN(I69)&gt;0,VLOOKUP($I69,'Deed Log Page Tabs'!$A$2:$C$35,3,FALSE),"")</f>
        <v/>
      </c>
    </row>
    <row r="70" spans="10:11" x14ac:dyDescent="0.25">
      <c r="J70" t="str">
        <f>IF(LEN(I70)&gt;0,VLOOKUP($I70,'Deed Log Page Tabs'!$A$2:$C$35,2,FALSE),"")</f>
        <v/>
      </c>
      <c r="K70" t="str">
        <f>IF(LEN(I70)&gt;0,VLOOKUP($I70,'Deed Log Page Tabs'!$A$2:$C$35,3,FALSE),"")</f>
        <v/>
      </c>
    </row>
    <row r="71" spans="10:11" x14ac:dyDescent="0.25">
      <c r="J71" t="str">
        <f>IF(LEN(I71)&gt;0,VLOOKUP($I71,'Deed Log Page Tabs'!$A$2:$C$35,2,FALSE),"")</f>
        <v/>
      </c>
      <c r="K71" t="str">
        <f>IF(LEN(I71)&gt;0,VLOOKUP($I71,'Deed Log Page Tabs'!$A$2:$C$35,3,FALSE),"")</f>
        <v/>
      </c>
    </row>
    <row r="72" spans="10:11" x14ac:dyDescent="0.25">
      <c r="J72" t="str">
        <f>IF(LEN(I72)&gt;0,VLOOKUP($I72,'Deed Log Page Tabs'!$A$2:$C$35,2,FALSE),"")</f>
        <v/>
      </c>
      <c r="K72" t="str">
        <f>IF(LEN(I72)&gt;0,VLOOKUP($I72,'Deed Log Page Tabs'!$A$2:$C$35,3,FALSE),"")</f>
        <v/>
      </c>
    </row>
    <row r="73" spans="10:11" x14ac:dyDescent="0.25">
      <c r="J73" t="str">
        <f>IF(LEN(I73)&gt;0,VLOOKUP($I73,'Deed Log Page Tabs'!$A$2:$C$35,2,FALSE),"")</f>
        <v/>
      </c>
      <c r="K73" t="str">
        <f>IF(LEN(I73)&gt;0,VLOOKUP($I73,'Deed Log Page Tabs'!$A$2:$C$35,3,FALSE),"")</f>
        <v/>
      </c>
    </row>
    <row r="74" spans="10:11" x14ac:dyDescent="0.25">
      <c r="J74" t="str">
        <f>IF(LEN(I74)&gt;0,VLOOKUP($I74,'Deed Log Page Tabs'!$A$2:$C$35,2,FALSE),"")</f>
        <v/>
      </c>
      <c r="K74" t="str">
        <f>IF(LEN(I74)&gt;0,VLOOKUP($I74,'Deed Log Page Tabs'!$A$2:$C$35,3,FALSE),"")</f>
        <v/>
      </c>
    </row>
    <row r="75" spans="10:11" x14ac:dyDescent="0.25">
      <c r="J75" t="str">
        <f>IF(LEN(I75)&gt;0,VLOOKUP($I75,'Deed Log Page Tabs'!$A$2:$C$35,2,FALSE),"")</f>
        <v/>
      </c>
      <c r="K75" t="str">
        <f>IF(LEN(I75)&gt;0,VLOOKUP($I75,'Deed Log Page Tabs'!$A$2:$C$35,3,FALSE),"")</f>
        <v/>
      </c>
    </row>
    <row r="76" spans="10:11" x14ac:dyDescent="0.25">
      <c r="J76" t="str">
        <f>IF(LEN(I76)&gt;0,VLOOKUP($I76,'Deed Log Page Tabs'!$A$2:$C$35,2,FALSE),"")</f>
        <v/>
      </c>
      <c r="K76" t="str">
        <f>IF(LEN(I76)&gt;0,VLOOKUP($I76,'Deed Log Page Tabs'!$A$2:$C$35,3,FALSE),"")</f>
        <v/>
      </c>
    </row>
    <row r="77" spans="10:11" x14ac:dyDescent="0.25">
      <c r="J77" t="str">
        <f>IF(LEN(I77)&gt;0,VLOOKUP($I77,'Deed Log Page Tabs'!$A$2:$C$35,2,FALSE),"")</f>
        <v/>
      </c>
      <c r="K77" t="str">
        <f>IF(LEN(I77)&gt;0,VLOOKUP($I77,'Deed Log Page Tabs'!$A$2:$C$35,3,FALSE),"")</f>
        <v/>
      </c>
    </row>
    <row r="78" spans="10:11" x14ac:dyDescent="0.25">
      <c r="J78" t="str">
        <f>IF(LEN(I78)&gt;0,VLOOKUP($I78,'Deed Log Page Tabs'!$A$2:$C$35,2,FALSE),"")</f>
        <v/>
      </c>
      <c r="K78" t="str">
        <f>IF(LEN(I78)&gt;0,VLOOKUP($I78,'Deed Log Page Tabs'!$A$2:$C$35,3,FALSE),"")</f>
        <v/>
      </c>
    </row>
    <row r="79" spans="10:11" x14ac:dyDescent="0.25">
      <c r="J79" t="str">
        <f>IF(LEN(I79)&gt;0,VLOOKUP($I79,'Deed Log Page Tabs'!$A$2:$C$35,2,FALSE),"")</f>
        <v/>
      </c>
      <c r="K79" t="str">
        <f>IF(LEN(I79)&gt;0,VLOOKUP($I79,'Deed Log Page Tabs'!$A$2:$C$35,3,FALSE),"")</f>
        <v/>
      </c>
    </row>
    <row r="80" spans="10:11" x14ac:dyDescent="0.25">
      <c r="J80" t="str">
        <f>IF(LEN(I80)&gt;0,VLOOKUP($I80,'Deed Log Page Tabs'!$A$2:$C$35,2,FALSE),"")</f>
        <v/>
      </c>
      <c r="K80" t="str">
        <f>IF(LEN(I80)&gt;0,VLOOKUP($I80,'Deed Log Page Tabs'!$A$2:$C$35,3,FALSE),"")</f>
        <v/>
      </c>
    </row>
    <row r="81" spans="10:11" x14ac:dyDescent="0.25">
      <c r="J81" t="str">
        <f>IF(LEN(I81)&gt;0,VLOOKUP($I81,'Deed Log Page Tabs'!$A$2:$C$35,2,FALSE),"")</f>
        <v/>
      </c>
      <c r="K81" t="str">
        <f>IF(LEN(I81)&gt;0,VLOOKUP($I81,'Deed Log Page Tabs'!$A$2:$C$35,3,FALSE),"")</f>
        <v/>
      </c>
    </row>
    <row r="82" spans="10:11" x14ac:dyDescent="0.25">
      <c r="J82" t="str">
        <f>IF(LEN(I82)&gt;0,VLOOKUP($I82,'Deed Log Page Tabs'!$A$2:$C$35,2,FALSE),"")</f>
        <v/>
      </c>
      <c r="K82" t="str">
        <f>IF(LEN(I82)&gt;0,VLOOKUP($I82,'Deed Log Page Tabs'!$A$2:$C$35,3,FALSE),"")</f>
        <v/>
      </c>
    </row>
    <row r="83" spans="10:11" x14ac:dyDescent="0.25">
      <c r="J83" t="str">
        <f>IF(LEN(I83)&gt;0,VLOOKUP($I83,'Deed Log Page Tabs'!$A$2:$C$35,2,FALSE),"")</f>
        <v/>
      </c>
      <c r="K83" t="str">
        <f>IF(LEN(I83)&gt;0,VLOOKUP($I83,'Deed Log Page Tabs'!$A$2:$C$35,3,FALSE),"")</f>
        <v/>
      </c>
    </row>
    <row r="84" spans="10:11" x14ac:dyDescent="0.25">
      <c r="J84" t="str">
        <f>IF(LEN(I84)&gt;0,VLOOKUP($I84,'Deed Log Page Tabs'!$A$2:$C$35,2,FALSE),"")</f>
        <v/>
      </c>
      <c r="K84" t="str">
        <f>IF(LEN(I84)&gt;0,VLOOKUP($I84,'Deed Log Page Tabs'!$A$2:$C$35,3,FALSE),"")</f>
        <v/>
      </c>
    </row>
    <row r="85" spans="10:11" x14ac:dyDescent="0.25">
      <c r="J85" t="str">
        <f>IF(LEN(I85)&gt;0,VLOOKUP($I85,'Deed Log Page Tabs'!$A$2:$C$35,2,FALSE),"")</f>
        <v/>
      </c>
      <c r="K85" t="str">
        <f>IF(LEN(I85)&gt;0,VLOOKUP($I85,'Deed Log Page Tabs'!$A$2:$C$35,3,FALSE),"")</f>
        <v/>
      </c>
    </row>
    <row r="86" spans="10:11" x14ac:dyDescent="0.25">
      <c r="J86" t="str">
        <f>IF(LEN(I86)&gt;0,VLOOKUP($I86,'Deed Log Page Tabs'!$A$2:$C$35,2,FALSE),"")</f>
        <v/>
      </c>
      <c r="K86" t="str">
        <f>IF(LEN(I86)&gt;0,VLOOKUP($I86,'Deed Log Page Tabs'!$A$2:$C$35,3,FALSE),"")</f>
        <v/>
      </c>
    </row>
    <row r="87" spans="10:11" x14ac:dyDescent="0.25">
      <c r="J87" t="str">
        <f>IF(LEN(I87)&gt;0,VLOOKUP($I87,'Deed Log Page Tabs'!$A$2:$C$35,2,FALSE),"")</f>
        <v/>
      </c>
      <c r="K87" t="str">
        <f>IF(LEN(I87)&gt;0,VLOOKUP($I87,'Deed Log Page Tabs'!$A$2:$C$35,3,FALSE),"")</f>
        <v/>
      </c>
    </row>
    <row r="88" spans="10:11" x14ac:dyDescent="0.25">
      <c r="J88" t="str">
        <f>IF(LEN(I88)&gt;0,VLOOKUP($I88,'Deed Log Page Tabs'!$A$2:$C$35,2,FALSE),"")</f>
        <v/>
      </c>
      <c r="K88" t="str">
        <f>IF(LEN(I88)&gt;0,VLOOKUP($I88,'Deed Log Page Tabs'!$A$2:$C$35,3,FALSE),"")</f>
        <v/>
      </c>
    </row>
    <row r="89" spans="10:11" x14ac:dyDescent="0.25">
      <c r="J89" t="str">
        <f>IF(LEN(I89)&gt;0,VLOOKUP($I89,'Deed Log Page Tabs'!$A$2:$C$35,2,FALSE),"")</f>
        <v/>
      </c>
      <c r="K89" t="str">
        <f>IF(LEN(I89)&gt;0,VLOOKUP($I89,'Deed Log Page Tabs'!$A$2:$C$35,3,FALSE),"")</f>
        <v/>
      </c>
    </row>
    <row r="90" spans="10:11" x14ac:dyDescent="0.25">
      <c r="J90" t="str">
        <f>IF(LEN(I90)&gt;0,VLOOKUP($I90,'Deed Log Page Tabs'!$A$2:$C$35,2,FALSE),"")</f>
        <v/>
      </c>
      <c r="K90" t="str">
        <f>IF(LEN(I90)&gt;0,VLOOKUP($I90,'Deed Log Page Tabs'!$A$2:$C$35,3,FALSE),"")</f>
        <v/>
      </c>
    </row>
    <row r="91" spans="10:11" x14ac:dyDescent="0.25">
      <c r="J91" t="str">
        <f>IF(LEN(I91)&gt;0,VLOOKUP($I91,'Deed Log Page Tabs'!$A$2:$C$35,2,FALSE),"")</f>
        <v/>
      </c>
      <c r="K91" t="str">
        <f>IF(LEN(I91)&gt;0,VLOOKUP($I91,'Deed Log Page Tabs'!$A$2:$C$35,3,FALSE),"")</f>
        <v/>
      </c>
    </row>
    <row r="92" spans="10:11" x14ac:dyDescent="0.25">
      <c r="J92" t="str">
        <f>IF(LEN(I92)&gt;0,VLOOKUP($I92,'Deed Log Page Tabs'!$A$2:$C$35,2,FALSE),"")</f>
        <v/>
      </c>
      <c r="K92" t="str">
        <f>IF(LEN(I92)&gt;0,VLOOKUP($I92,'Deed Log Page Tabs'!$A$2:$C$35,3,FALSE),"")</f>
        <v/>
      </c>
    </row>
    <row r="93" spans="10:11" x14ac:dyDescent="0.25">
      <c r="J93" t="str">
        <f>IF(LEN(I93)&gt;0,VLOOKUP($I93,'Deed Log Page Tabs'!$A$2:$C$35,2,FALSE),"")</f>
        <v/>
      </c>
      <c r="K93" t="str">
        <f>IF(LEN(I93)&gt;0,VLOOKUP($I93,'Deed Log Page Tabs'!$A$2:$C$35,3,FALSE),"")</f>
        <v/>
      </c>
    </row>
    <row r="94" spans="10:11" x14ac:dyDescent="0.25">
      <c r="J94" t="str">
        <f>IF(LEN(I94)&gt;0,VLOOKUP($I94,'Deed Log Page Tabs'!$A$2:$C$35,2,FALSE),"")</f>
        <v/>
      </c>
      <c r="K94" t="str">
        <f>IF(LEN(I94)&gt;0,VLOOKUP($I94,'Deed Log Page Tabs'!$A$2:$C$35,3,FALSE),"")</f>
        <v/>
      </c>
    </row>
    <row r="95" spans="10:11" x14ac:dyDescent="0.25">
      <c r="J95" t="str">
        <f>IF(LEN(I95)&gt;0,VLOOKUP($I95,'Deed Log Page Tabs'!$A$2:$C$35,2,FALSE),"")</f>
        <v/>
      </c>
      <c r="K95" t="str">
        <f>IF(LEN(I95)&gt;0,VLOOKUP($I95,'Deed Log Page Tabs'!$A$2:$C$35,3,FALSE),"")</f>
        <v/>
      </c>
    </row>
    <row r="96" spans="10:11" x14ac:dyDescent="0.25">
      <c r="J96" t="str">
        <f>IF(LEN(I96)&gt;0,VLOOKUP($I96,'Deed Log Page Tabs'!$A$2:$C$35,2,FALSE),"")</f>
        <v/>
      </c>
      <c r="K96" t="str">
        <f>IF(LEN(I96)&gt;0,VLOOKUP($I96,'Deed Log Page Tabs'!$A$2:$C$35,3,FALSE),"")</f>
        <v/>
      </c>
    </row>
    <row r="97" spans="10:11" x14ac:dyDescent="0.25">
      <c r="J97" t="str">
        <f>IF(LEN(I97)&gt;0,VLOOKUP($I97,'Deed Log Page Tabs'!$A$2:$C$35,2,FALSE),"")</f>
        <v/>
      </c>
      <c r="K97" t="str">
        <f>IF(LEN(I97)&gt;0,VLOOKUP($I97,'Deed Log Page Tabs'!$A$2:$C$35,3,FALSE),"")</f>
        <v/>
      </c>
    </row>
    <row r="98" spans="10:11" x14ac:dyDescent="0.25">
      <c r="J98" t="str">
        <f>IF(LEN(I98)&gt;0,VLOOKUP($I98,'Deed Log Page Tabs'!$A$2:$C$35,2,FALSE),"")</f>
        <v/>
      </c>
      <c r="K98" t="str">
        <f>IF(LEN(I98)&gt;0,VLOOKUP($I98,'Deed Log Page Tabs'!$A$2:$C$35,3,FALSE),"")</f>
        <v/>
      </c>
    </row>
    <row r="99" spans="10:11" x14ac:dyDescent="0.25">
      <c r="J99" t="str">
        <f>IF(LEN(I99)&gt;0,VLOOKUP($I99,'Deed Log Page Tabs'!$A$2:$C$35,2,FALSE),"")</f>
        <v/>
      </c>
      <c r="K99" t="str">
        <f>IF(LEN(I99)&gt;0,VLOOKUP($I99,'Deed Log Page Tabs'!$A$2:$C$35,3,FALSE),"")</f>
        <v/>
      </c>
    </row>
    <row r="100" spans="10:11" x14ac:dyDescent="0.25">
      <c r="J100" t="str">
        <f>IF(LEN(I100)&gt;0,VLOOKUP($I100,'Deed Log Page Tabs'!$A$2:$C$35,2,FALSE),"")</f>
        <v/>
      </c>
      <c r="K100" t="str">
        <f>IF(LEN(I100)&gt;0,VLOOKUP($I100,'Deed Log Page Tabs'!$A$2:$C$35,3,FALSE),"")</f>
        <v/>
      </c>
    </row>
    <row r="101" spans="10:11" x14ac:dyDescent="0.25">
      <c r="J101" t="str">
        <f>IF(LEN(I101)&gt;0,VLOOKUP($I101,'Deed Log Page Tabs'!$A$2:$C$35,2,FALSE),"")</f>
        <v/>
      </c>
      <c r="K101" t="str">
        <f>IF(LEN(I101)&gt;0,VLOOKUP($I101,'Deed Log Page Tabs'!$A$2:$C$35,3,FALSE),"")</f>
        <v/>
      </c>
    </row>
    <row r="102" spans="10:11" x14ac:dyDescent="0.25">
      <c r="J102" t="str">
        <f>IF(LEN(I102)&gt;0,VLOOKUP($I102,'Deed Log Page Tabs'!$A$2:$C$35,2,FALSE),"")</f>
        <v/>
      </c>
      <c r="K102" t="str">
        <f>IF(LEN(I102)&gt;0,VLOOKUP($I102,'Deed Log Page Tabs'!$A$2:$C$35,3,FALSE),"")</f>
        <v/>
      </c>
    </row>
    <row r="103" spans="10:11" x14ac:dyDescent="0.25">
      <c r="J103" t="str">
        <f>IF(LEN(I103)&gt;0,VLOOKUP($I103,'Deed Log Page Tabs'!$A$2:$C$35,2,FALSE),"")</f>
        <v/>
      </c>
      <c r="K103" t="str">
        <f>IF(LEN(I103)&gt;0,VLOOKUP($I103,'Deed Log Page Tabs'!$A$2:$C$35,3,FALSE),"")</f>
        <v/>
      </c>
    </row>
    <row r="104" spans="10:11" x14ac:dyDescent="0.25">
      <c r="J104" t="str">
        <f>IF(LEN(I104)&gt;0,VLOOKUP($I104,'Deed Log Page Tabs'!$A$2:$C$35,2,FALSE),"")</f>
        <v/>
      </c>
      <c r="K104" t="str">
        <f>IF(LEN(I104)&gt;0,VLOOKUP($I104,'Deed Log Page Tabs'!$A$2:$C$35,3,FALSE),"")</f>
        <v/>
      </c>
    </row>
    <row r="105" spans="10:11" x14ac:dyDescent="0.25">
      <c r="J105" t="str">
        <f>IF(LEN(I105)&gt;0,VLOOKUP($I105,'Deed Log Page Tabs'!$A$2:$C$35,2,FALSE),"")</f>
        <v/>
      </c>
      <c r="K105" t="str">
        <f>IF(LEN(I105)&gt;0,VLOOKUP($I105,'Deed Log Page Tabs'!$A$2:$C$35,3,FALSE),"")</f>
        <v/>
      </c>
    </row>
    <row r="106" spans="10:11" x14ac:dyDescent="0.25">
      <c r="J106" t="str">
        <f>IF(LEN(I106)&gt;0,VLOOKUP($I106,'Deed Log Page Tabs'!$A$2:$C$35,2,FALSE),"")</f>
        <v/>
      </c>
      <c r="K106" t="str">
        <f>IF(LEN(I106)&gt;0,VLOOKUP($I106,'Deed Log Page Tabs'!$A$2:$C$35,3,FALSE),"")</f>
        <v/>
      </c>
    </row>
    <row r="107" spans="10:11" x14ac:dyDescent="0.25">
      <c r="J107" t="str">
        <f>IF(LEN(I107)&gt;0,VLOOKUP($I107,'Deed Log Page Tabs'!$A$2:$C$35,2,FALSE),"")</f>
        <v/>
      </c>
      <c r="K107" t="str">
        <f>IF(LEN(I107)&gt;0,VLOOKUP($I107,'Deed Log Page Tabs'!$A$2:$C$35,3,FALSE),"")</f>
        <v/>
      </c>
    </row>
    <row r="108" spans="10:11" x14ac:dyDescent="0.25">
      <c r="J108" t="str">
        <f>IF(LEN(I108)&gt;0,VLOOKUP($I108,'Deed Log Page Tabs'!$A$2:$C$35,2,FALSE),"")</f>
        <v/>
      </c>
      <c r="K108" t="str">
        <f>IF(LEN(I108)&gt;0,VLOOKUP($I108,'Deed Log Page Tabs'!$A$2:$C$35,3,FALSE),"")</f>
        <v/>
      </c>
    </row>
    <row r="109" spans="10:11" x14ac:dyDescent="0.25">
      <c r="J109" t="str">
        <f>IF(LEN(I109)&gt;0,VLOOKUP($I109,'Deed Log Page Tabs'!$A$2:$C$35,2,FALSE),"")</f>
        <v/>
      </c>
      <c r="K109" t="str">
        <f>IF(LEN(I109)&gt;0,VLOOKUP($I109,'Deed Log Page Tabs'!$A$2:$C$35,3,FALSE),"")</f>
        <v/>
      </c>
    </row>
    <row r="110" spans="10:11" x14ac:dyDescent="0.25">
      <c r="J110" t="str">
        <f>IF(LEN(I110)&gt;0,VLOOKUP($I110,'Deed Log Page Tabs'!$A$2:$C$35,2,FALSE),"")</f>
        <v/>
      </c>
      <c r="K110" t="str">
        <f>IF(LEN(I110)&gt;0,VLOOKUP($I110,'Deed Log Page Tabs'!$A$2:$C$35,3,FALSE),"")</f>
        <v/>
      </c>
    </row>
    <row r="111" spans="10:11" x14ac:dyDescent="0.25">
      <c r="J111" t="str">
        <f>IF(LEN(I111)&gt;0,VLOOKUP($I111,'Deed Log Page Tabs'!$A$2:$C$35,2,FALSE),"")</f>
        <v/>
      </c>
      <c r="K111" t="str">
        <f>IF(LEN(I111)&gt;0,VLOOKUP($I111,'Deed Log Page Tabs'!$A$2:$C$35,3,FALSE),"")</f>
        <v/>
      </c>
    </row>
    <row r="112" spans="10:11" x14ac:dyDescent="0.25">
      <c r="J112" t="str">
        <f>IF(LEN(I112)&gt;0,VLOOKUP($I112,'Deed Log Page Tabs'!$A$2:$C$35,2,FALSE),"")</f>
        <v/>
      </c>
      <c r="K112" t="str">
        <f>IF(LEN(I112)&gt;0,VLOOKUP($I112,'Deed Log Page Tabs'!$A$2:$C$35,3,FALSE),"")</f>
        <v/>
      </c>
    </row>
    <row r="113" spans="10:11" x14ac:dyDescent="0.25">
      <c r="J113" t="str">
        <f>IF(LEN(I113)&gt;0,VLOOKUP($I113,'Deed Log Page Tabs'!$A$2:$C$35,2,FALSE),"")</f>
        <v/>
      </c>
      <c r="K113" t="str">
        <f>IF(LEN(I113)&gt;0,VLOOKUP($I113,'Deed Log Page Tabs'!$A$2:$C$35,3,FALSE),"")</f>
        <v/>
      </c>
    </row>
    <row r="114" spans="10:11" x14ac:dyDescent="0.25">
      <c r="J114" t="str">
        <f>IF(LEN(I114)&gt;0,VLOOKUP($I114,'Deed Log Page Tabs'!$A$2:$C$35,2,FALSE),"")</f>
        <v/>
      </c>
      <c r="K114" t="str">
        <f>IF(LEN(I114)&gt;0,VLOOKUP($I114,'Deed Log Page Tabs'!$A$2:$C$35,3,FALSE),"")</f>
        <v/>
      </c>
    </row>
    <row r="115" spans="10:11" x14ac:dyDescent="0.25">
      <c r="J115" t="str">
        <f>IF(LEN(I115)&gt;0,VLOOKUP($I115,'Deed Log Page Tabs'!$A$2:$C$35,2,FALSE),"")</f>
        <v/>
      </c>
      <c r="K115" t="str">
        <f>IF(LEN(I115)&gt;0,VLOOKUP($I115,'Deed Log Page Tabs'!$A$2:$C$35,3,FALSE),"")</f>
        <v/>
      </c>
    </row>
    <row r="116" spans="10:11" x14ac:dyDescent="0.25">
      <c r="J116" t="str">
        <f>IF(LEN(I116)&gt;0,VLOOKUP($I116,'Deed Log Page Tabs'!$A$2:$C$35,2,FALSE),"")</f>
        <v/>
      </c>
      <c r="K116" t="str">
        <f>IF(LEN(I116)&gt;0,VLOOKUP($I116,'Deed Log Page Tabs'!$A$2:$C$35,3,FALSE),"")</f>
        <v/>
      </c>
    </row>
    <row r="117" spans="10:11" x14ac:dyDescent="0.25">
      <c r="J117" t="str">
        <f>IF(LEN(I117)&gt;0,VLOOKUP($I117,'Deed Log Page Tabs'!$A$2:$C$35,2,FALSE),"")</f>
        <v/>
      </c>
      <c r="K117" t="str">
        <f>IF(LEN(I117)&gt;0,VLOOKUP($I117,'Deed Log Page Tabs'!$A$2:$C$35,3,FALSE),"")</f>
        <v/>
      </c>
    </row>
    <row r="118" spans="10:11" x14ac:dyDescent="0.25">
      <c r="J118" t="str">
        <f>IF(LEN(I118)&gt;0,VLOOKUP($I118,'Deed Log Page Tabs'!$A$2:$C$35,2,FALSE),"")</f>
        <v/>
      </c>
      <c r="K118" t="str">
        <f>IF(LEN(I118)&gt;0,VLOOKUP($I118,'Deed Log Page Tabs'!$A$2:$C$35,3,FALSE),"")</f>
        <v/>
      </c>
    </row>
    <row r="119" spans="10:11" x14ac:dyDescent="0.25">
      <c r="J119" t="str">
        <f>IF(LEN(I119)&gt;0,VLOOKUP($I119,'Deed Log Page Tabs'!$A$2:$C$35,2,FALSE),"")</f>
        <v/>
      </c>
      <c r="K119" t="str">
        <f>IF(LEN(I119)&gt;0,VLOOKUP($I119,'Deed Log Page Tabs'!$A$2:$C$35,3,FALSE),"")</f>
        <v/>
      </c>
    </row>
    <row r="120" spans="10:11" x14ac:dyDescent="0.25">
      <c r="J120" t="str">
        <f>IF(LEN(I120)&gt;0,VLOOKUP($I120,'Deed Log Page Tabs'!$A$2:$C$35,2,FALSE),"")</f>
        <v/>
      </c>
      <c r="K120" t="str">
        <f>IF(LEN(I120)&gt;0,VLOOKUP($I120,'Deed Log Page Tabs'!$A$2:$C$35,3,FALSE),"")</f>
        <v/>
      </c>
    </row>
    <row r="121" spans="10:11" x14ac:dyDescent="0.25">
      <c r="J121" t="str">
        <f>IF(LEN(I121)&gt;0,VLOOKUP($I121,'Deed Log Page Tabs'!$A$2:$C$35,2,FALSE),"")</f>
        <v/>
      </c>
      <c r="K121" t="str">
        <f>IF(LEN(I121)&gt;0,VLOOKUP($I121,'Deed Log Page Tabs'!$A$2:$C$35,3,FALSE),"")</f>
        <v/>
      </c>
    </row>
    <row r="122" spans="10:11" x14ac:dyDescent="0.25">
      <c r="J122" t="str">
        <f>IF(LEN(I122)&gt;0,VLOOKUP($I122,'Deed Log Page Tabs'!$A$2:$C$35,2,FALSE),"")</f>
        <v/>
      </c>
      <c r="K122" t="str">
        <f>IF(LEN(I122)&gt;0,VLOOKUP($I122,'Deed Log Page Tabs'!$A$2:$C$35,3,FALSE),"")</f>
        <v/>
      </c>
    </row>
    <row r="123" spans="10:11" x14ac:dyDescent="0.25">
      <c r="J123" t="str">
        <f>IF(LEN(I123)&gt;0,VLOOKUP($I123,'Deed Log Page Tabs'!$A$2:$C$35,2,FALSE),"")</f>
        <v/>
      </c>
      <c r="K123" t="str">
        <f>IF(LEN(I123)&gt;0,VLOOKUP($I123,'Deed Log Page Tabs'!$A$2:$C$35,3,FALSE),"")</f>
        <v/>
      </c>
    </row>
    <row r="124" spans="10:11" x14ac:dyDescent="0.25">
      <c r="J124" t="str">
        <f>IF(LEN(I124)&gt;0,VLOOKUP($I124,'Deed Log Page Tabs'!$A$2:$C$35,2,FALSE),"")</f>
        <v/>
      </c>
      <c r="K124" t="str">
        <f>IF(LEN(I124)&gt;0,VLOOKUP($I124,'Deed Log Page Tabs'!$A$2:$C$35,3,FALSE),"")</f>
        <v/>
      </c>
    </row>
    <row r="125" spans="10:11" x14ac:dyDescent="0.25">
      <c r="J125" t="str">
        <f>IF(LEN(I125)&gt;0,VLOOKUP($I125,'Deed Log Page Tabs'!$A$2:$C$35,2,FALSE),"")</f>
        <v/>
      </c>
      <c r="K125" t="str">
        <f>IF(LEN(I125)&gt;0,VLOOKUP($I125,'Deed Log Page Tabs'!$A$2:$C$35,3,FALSE),"")</f>
        <v/>
      </c>
    </row>
    <row r="126" spans="10:11" x14ac:dyDescent="0.25">
      <c r="J126" t="str">
        <f>IF(LEN(I126)&gt;0,VLOOKUP($I126,'Deed Log Page Tabs'!$A$2:$C$35,2,FALSE),"")</f>
        <v/>
      </c>
      <c r="K126" t="str">
        <f>IF(LEN(I126)&gt;0,VLOOKUP($I126,'Deed Log Page Tabs'!$A$2:$C$35,3,FALSE),"")</f>
        <v/>
      </c>
    </row>
    <row r="127" spans="10:11" x14ac:dyDescent="0.25">
      <c r="J127" t="str">
        <f>IF(LEN(I127)&gt;0,VLOOKUP($I127,'Deed Log Page Tabs'!$A$2:$C$35,2,FALSE),"")</f>
        <v/>
      </c>
      <c r="K127" t="str">
        <f>IF(LEN(I127)&gt;0,VLOOKUP($I127,'Deed Log Page Tabs'!$A$2:$C$35,3,FALSE),"")</f>
        <v/>
      </c>
    </row>
    <row r="128" spans="10:11" x14ac:dyDescent="0.25">
      <c r="J128" t="str">
        <f>IF(LEN(I128)&gt;0,VLOOKUP($I128,'Deed Log Page Tabs'!$A$2:$C$35,2,FALSE),"")</f>
        <v/>
      </c>
      <c r="K128" t="str">
        <f>IF(LEN(I128)&gt;0,VLOOKUP($I128,'Deed Log Page Tabs'!$A$2:$C$35,3,FALSE),"")</f>
        <v/>
      </c>
    </row>
    <row r="129" spans="10:11" x14ac:dyDescent="0.25">
      <c r="J129" t="str">
        <f>IF(LEN(I129)&gt;0,VLOOKUP($I129,'Deed Log Page Tabs'!$A$2:$C$35,2,FALSE),"")</f>
        <v/>
      </c>
      <c r="K129" t="str">
        <f>IF(LEN(I129)&gt;0,VLOOKUP($I129,'Deed Log Page Tabs'!$A$2:$C$35,3,FALSE),"")</f>
        <v/>
      </c>
    </row>
    <row r="130" spans="10:11" x14ac:dyDescent="0.25">
      <c r="J130" t="str">
        <f>IF(LEN(I130)&gt;0,VLOOKUP($I130,'Deed Log Page Tabs'!$A$2:$C$35,2,FALSE),"")</f>
        <v/>
      </c>
      <c r="K130" t="str">
        <f>IF(LEN(I130)&gt;0,VLOOKUP($I130,'Deed Log Page Tabs'!$A$2:$C$35,3,FALSE),"")</f>
        <v/>
      </c>
    </row>
    <row r="131" spans="10:11" x14ac:dyDescent="0.25">
      <c r="J131" t="str">
        <f>IF(LEN(I131)&gt;0,VLOOKUP($I131,'Deed Log Page Tabs'!$A$2:$C$35,2,FALSE),"")</f>
        <v/>
      </c>
      <c r="K131" t="str">
        <f>IF(LEN(I131)&gt;0,VLOOKUP($I131,'Deed Log Page Tabs'!$A$2:$C$35,3,FALSE),"")</f>
        <v/>
      </c>
    </row>
    <row r="132" spans="10:11" x14ac:dyDescent="0.25">
      <c r="J132" t="str">
        <f>IF(LEN(I132)&gt;0,VLOOKUP($I132,'Deed Log Page Tabs'!$A$2:$C$35,2,FALSE),"")</f>
        <v/>
      </c>
      <c r="K132" t="str">
        <f>IF(LEN(I132)&gt;0,VLOOKUP($I132,'Deed Log Page Tabs'!$A$2:$C$35,3,FALSE),"")</f>
        <v/>
      </c>
    </row>
    <row r="133" spans="10:11" x14ac:dyDescent="0.25">
      <c r="J133" t="str">
        <f>IF(LEN(I133)&gt;0,VLOOKUP($I133,'Deed Log Page Tabs'!$A$2:$C$35,2,FALSE),"")</f>
        <v/>
      </c>
      <c r="K133" t="str">
        <f>IF(LEN(I133)&gt;0,VLOOKUP($I133,'Deed Log Page Tabs'!$A$2:$C$35,3,FALSE),"")</f>
        <v/>
      </c>
    </row>
    <row r="134" spans="10:11" x14ac:dyDescent="0.25">
      <c r="J134" t="str">
        <f>IF(LEN(I134)&gt;0,VLOOKUP($I134,'Deed Log Page Tabs'!$A$2:$C$35,2,FALSE),"")</f>
        <v/>
      </c>
      <c r="K134" t="str">
        <f>IF(LEN(I134)&gt;0,VLOOKUP($I134,'Deed Log Page Tabs'!$A$2:$C$35,3,FALSE),"")</f>
        <v/>
      </c>
    </row>
    <row r="135" spans="10:11" x14ac:dyDescent="0.25">
      <c r="J135" t="str">
        <f>IF(LEN(I135)&gt;0,VLOOKUP($I135,'Deed Log Page Tabs'!$A$2:$C$35,2,FALSE),"")</f>
        <v/>
      </c>
      <c r="K135" t="str">
        <f>IF(LEN(I135)&gt;0,VLOOKUP($I135,'Deed Log Page Tabs'!$A$2:$C$35,3,FALSE),"")</f>
        <v/>
      </c>
    </row>
    <row r="136" spans="10:11" x14ac:dyDescent="0.25">
      <c r="J136" t="str">
        <f>IF(LEN(I136)&gt;0,VLOOKUP($I136,'Deed Log Page Tabs'!$A$2:$C$35,2,FALSE),"")</f>
        <v/>
      </c>
      <c r="K136" t="str">
        <f>IF(LEN(I136)&gt;0,VLOOKUP($I136,'Deed Log Page Tabs'!$A$2:$C$35,3,FALSE),"")</f>
        <v/>
      </c>
    </row>
    <row r="137" spans="10:11" x14ac:dyDescent="0.25">
      <c r="J137" t="str">
        <f>IF(LEN(I137)&gt;0,VLOOKUP($I137,'Deed Log Page Tabs'!$A$2:$C$35,2,FALSE),"")</f>
        <v/>
      </c>
      <c r="K137" t="str">
        <f>IF(LEN(I137)&gt;0,VLOOKUP($I137,'Deed Log Page Tabs'!$A$2:$C$35,3,FALSE),"")</f>
        <v/>
      </c>
    </row>
    <row r="138" spans="10:11" x14ac:dyDescent="0.25">
      <c r="J138" t="str">
        <f>IF(LEN(I138)&gt;0,VLOOKUP($I138,'Deed Log Page Tabs'!$A$2:$C$35,2,FALSE),"")</f>
        <v/>
      </c>
      <c r="K138" t="str">
        <f>IF(LEN(I138)&gt;0,VLOOKUP($I138,'Deed Log Page Tabs'!$A$2:$C$35,3,FALSE),"")</f>
        <v/>
      </c>
    </row>
    <row r="139" spans="10:11" x14ac:dyDescent="0.25">
      <c r="J139" t="str">
        <f>IF(LEN(I139)&gt;0,VLOOKUP($I139,'Deed Log Page Tabs'!$A$2:$C$35,2,FALSE),"")</f>
        <v/>
      </c>
      <c r="K139" t="str">
        <f>IF(LEN(I139)&gt;0,VLOOKUP($I139,'Deed Log Page Tabs'!$A$2:$C$35,3,FALSE),"")</f>
        <v/>
      </c>
    </row>
    <row r="140" spans="10:11" x14ac:dyDescent="0.25">
      <c r="J140" t="str">
        <f>IF(LEN(I140)&gt;0,VLOOKUP($I140,'Deed Log Page Tabs'!$A$2:$C$35,2,FALSE),"")</f>
        <v/>
      </c>
      <c r="K140" t="str">
        <f>IF(LEN(I140)&gt;0,VLOOKUP($I140,'Deed Log Page Tabs'!$A$2:$C$35,3,FALSE),"")</f>
        <v/>
      </c>
    </row>
    <row r="141" spans="10:11" x14ac:dyDescent="0.25">
      <c r="J141" t="str">
        <f>IF(LEN(I141)&gt;0,VLOOKUP($I141,'Deed Log Page Tabs'!$A$2:$C$35,2,FALSE),"")</f>
        <v/>
      </c>
      <c r="K141" t="str">
        <f>IF(LEN(I141)&gt;0,VLOOKUP($I141,'Deed Log Page Tabs'!$A$2:$C$35,3,FALSE),"")</f>
        <v/>
      </c>
    </row>
    <row r="142" spans="10:11" x14ac:dyDescent="0.25">
      <c r="J142" t="str">
        <f>IF(LEN(I142)&gt;0,VLOOKUP($I142,'Deed Log Page Tabs'!$A$2:$C$35,2,FALSE),"")</f>
        <v/>
      </c>
      <c r="K142" t="str">
        <f>IF(LEN(I142)&gt;0,VLOOKUP($I142,'Deed Log Page Tabs'!$A$2:$C$35,3,FALSE),"")</f>
        <v/>
      </c>
    </row>
    <row r="143" spans="10:11" x14ac:dyDescent="0.25">
      <c r="J143" t="str">
        <f>IF(LEN(I143)&gt;0,VLOOKUP($I143,'Deed Log Page Tabs'!$A$2:$C$35,2,FALSE),"")</f>
        <v/>
      </c>
      <c r="K143" t="str">
        <f>IF(LEN(I143)&gt;0,VLOOKUP($I143,'Deed Log Page Tabs'!$A$2:$C$35,3,FALSE),"")</f>
        <v/>
      </c>
    </row>
    <row r="144" spans="10:11" x14ac:dyDescent="0.25">
      <c r="J144" t="str">
        <f>IF(LEN(I144)&gt;0,VLOOKUP($I144,'Deed Log Page Tabs'!$A$2:$C$35,2,FALSE),"")</f>
        <v/>
      </c>
      <c r="K144" t="str">
        <f>IF(LEN(I144)&gt;0,VLOOKUP($I144,'Deed Log Page Tabs'!$A$2:$C$35,3,FALSE),"")</f>
        <v/>
      </c>
    </row>
    <row r="145" spans="10:11" x14ac:dyDescent="0.25">
      <c r="J145" t="str">
        <f>IF(LEN(I145)&gt;0,VLOOKUP($I145,'Deed Log Page Tabs'!$A$2:$C$35,2,FALSE),"")</f>
        <v/>
      </c>
      <c r="K145" t="str">
        <f>IF(LEN(I145)&gt;0,VLOOKUP($I145,'Deed Log Page Tabs'!$A$2:$C$35,3,FALSE),"")</f>
        <v/>
      </c>
    </row>
    <row r="146" spans="10:11" x14ac:dyDescent="0.25">
      <c r="J146" t="str">
        <f>IF(LEN(I146)&gt;0,VLOOKUP($I146,'Deed Log Page Tabs'!$A$2:$C$35,2,FALSE),"")</f>
        <v/>
      </c>
      <c r="K146" t="str">
        <f>IF(LEN(I146)&gt;0,VLOOKUP($I146,'Deed Log Page Tabs'!$A$2:$C$35,3,FALSE),"")</f>
        <v/>
      </c>
    </row>
    <row r="147" spans="10:11" x14ac:dyDescent="0.25">
      <c r="J147" t="str">
        <f>IF(LEN(I147)&gt;0,VLOOKUP($I147,'Deed Log Page Tabs'!$A$2:$C$35,2,FALSE),"")</f>
        <v/>
      </c>
      <c r="K147" t="str">
        <f>IF(LEN(I147)&gt;0,VLOOKUP($I147,'Deed Log Page Tabs'!$A$2:$C$35,3,FALSE),"")</f>
        <v/>
      </c>
    </row>
    <row r="148" spans="10:11" x14ac:dyDescent="0.25">
      <c r="J148" t="str">
        <f>IF(LEN(I148)&gt;0,VLOOKUP($I148,'Deed Log Page Tabs'!$A$2:$C$35,2,FALSE),"")</f>
        <v/>
      </c>
      <c r="K148" t="str">
        <f>IF(LEN(I148)&gt;0,VLOOKUP($I148,'Deed Log Page Tabs'!$A$2:$C$35,3,FALSE),"")</f>
        <v/>
      </c>
    </row>
    <row r="149" spans="10:11" x14ac:dyDescent="0.25">
      <c r="J149" t="str">
        <f>IF(LEN(I149)&gt;0,VLOOKUP($I149,'Deed Log Page Tabs'!$A$2:$C$35,2,FALSE),"")</f>
        <v/>
      </c>
      <c r="K149" t="str">
        <f>IF(LEN(I149)&gt;0,VLOOKUP($I149,'Deed Log Page Tabs'!$A$2:$C$35,3,FALSE),"")</f>
        <v/>
      </c>
    </row>
    <row r="150" spans="10:11" x14ac:dyDescent="0.25">
      <c r="J150" t="str">
        <f>IF(LEN(I150)&gt;0,VLOOKUP($I150,'Deed Log Page Tabs'!$A$2:$C$35,2,FALSE),"")</f>
        <v/>
      </c>
      <c r="K150" t="str">
        <f>IF(LEN(I150)&gt;0,VLOOKUP($I150,'Deed Log Page Tabs'!$A$2:$C$35,3,FALSE),"")</f>
        <v/>
      </c>
    </row>
    <row r="151" spans="10:11" x14ac:dyDescent="0.25">
      <c r="J151" t="str">
        <f>IF(LEN(I151)&gt;0,VLOOKUP($I151,'Deed Log Page Tabs'!$A$2:$C$35,2,FALSE),"")</f>
        <v/>
      </c>
      <c r="K151" t="str">
        <f>IF(LEN(I151)&gt;0,VLOOKUP($I151,'Deed Log Page Tabs'!$A$2:$C$35,3,FALSE),"")</f>
        <v/>
      </c>
    </row>
    <row r="152" spans="10:11" x14ac:dyDescent="0.25">
      <c r="J152" t="str">
        <f>IF(LEN(I152)&gt;0,VLOOKUP($I152,'Deed Log Page Tabs'!$A$2:$C$35,2,FALSE),"")</f>
        <v/>
      </c>
      <c r="K152" t="str">
        <f>IF(LEN(I152)&gt;0,VLOOKUP($I152,'Deed Log Page Tabs'!$A$2:$C$35,3,FALSE),"")</f>
        <v/>
      </c>
    </row>
    <row r="153" spans="10:11" x14ac:dyDescent="0.25">
      <c r="J153" t="str">
        <f>IF(LEN(I153)&gt;0,VLOOKUP($I153,'Deed Log Page Tabs'!$A$2:$C$35,2,FALSE),"")</f>
        <v/>
      </c>
      <c r="K153" t="str">
        <f>IF(LEN(I153)&gt;0,VLOOKUP($I153,'Deed Log Page Tabs'!$A$2:$C$35,3,FALSE),"")</f>
        <v/>
      </c>
    </row>
    <row r="154" spans="10:11" x14ac:dyDescent="0.25">
      <c r="J154" t="str">
        <f>IF(LEN(I154)&gt;0,VLOOKUP($I154,'Deed Log Page Tabs'!$A$2:$C$35,2,FALSE),"")</f>
        <v/>
      </c>
      <c r="K154" t="str">
        <f>IF(LEN(I154)&gt;0,VLOOKUP($I154,'Deed Log Page Tabs'!$A$2:$C$35,3,FALSE),"")</f>
        <v/>
      </c>
    </row>
    <row r="155" spans="10:11" x14ac:dyDescent="0.25">
      <c r="J155" t="str">
        <f>IF(LEN(I155)&gt;0,VLOOKUP($I155,'Deed Log Page Tabs'!$A$2:$C$35,2,FALSE),"")</f>
        <v/>
      </c>
      <c r="K155" t="str">
        <f>IF(LEN(I155)&gt;0,VLOOKUP($I155,'Deed Log Page Tabs'!$A$2:$C$35,3,FALSE),"")</f>
        <v/>
      </c>
    </row>
    <row r="156" spans="10:11" x14ac:dyDescent="0.25">
      <c r="J156" t="str">
        <f>IF(LEN(I156)&gt;0,VLOOKUP($I156,'Deed Log Page Tabs'!$A$2:$C$35,2,FALSE),"")</f>
        <v/>
      </c>
      <c r="K156" t="str">
        <f>IF(LEN(I156)&gt;0,VLOOKUP($I156,'Deed Log Page Tabs'!$A$2:$C$35,3,FALSE),"")</f>
        <v/>
      </c>
    </row>
    <row r="157" spans="10:11" x14ac:dyDescent="0.25">
      <c r="J157" t="str">
        <f>IF(LEN(I157)&gt;0,VLOOKUP($I157,'Deed Log Page Tabs'!$A$2:$C$35,2,FALSE),"")</f>
        <v/>
      </c>
      <c r="K157" t="str">
        <f>IF(LEN(I157)&gt;0,VLOOKUP($I157,'Deed Log Page Tabs'!$A$2:$C$35,3,FALSE),"")</f>
        <v/>
      </c>
    </row>
    <row r="158" spans="10:11" x14ac:dyDescent="0.25">
      <c r="J158" t="str">
        <f>IF(LEN(I158)&gt;0,VLOOKUP($I158,'Deed Log Page Tabs'!$A$2:$C$35,2,FALSE),"")</f>
        <v/>
      </c>
      <c r="K158" t="str">
        <f>IF(LEN(I158)&gt;0,VLOOKUP($I158,'Deed Log Page Tabs'!$A$2:$C$35,3,FALSE),"")</f>
        <v/>
      </c>
    </row>
    <row r="159" spans="10:11" x14ac:dyDescent="0.25">
      <c r="J159" t="str">
        <f>IF(LEN(I159)&gt;0,VLOOKUP($I159,'Deed Log Page Tabs'!$A$2:$C$35,2,FALSE),"")</f>
        <v/>
      </c>
      <c r="K159" t="str">
        <f>IF(LEN(I159)&gt;0,VLOOKUP($I159,'Deed Log Page Tabs'!$A$2:$C$35,3,FALSE),"")</f>
        <v/>
      </c>
    </row>
    <row r="160" spans="10:11" x14ac:dyDescent="0.25">
      <c r="J160" t="str">
        <f>IF(LEN(I160)&gt;0,VLOOKUP($I160,'Deed Log Page Tabs'!$A$2:$C$35,2,FALSE),"")</f>
        <v/>
      </c>
      <c r="K160" t="str">
        <f>IF(LEN(I160)&gt;0,VLOOKUP($I160,'Deed Log Page Tabs'!$A$2:$C$35,3,FALSE),"")</f>
        <v/>
      </c>
    </row>
    <row r="161" spans="10:11" x14ac:dyDescent="0.25">
      <c r="J161" t="str">
        <f>IF(LEN(I161)&gt;0,VLOOKUP($I161,'Deed Log Page Tabs'!$A$2:$C$35,2,FALSE),"")</f>
        <v/>
      </c>
      <c r="K161" t="str">
        <f>IF(LEN(I161)&gt;0,VLOOKUP($I161,'Deed Log Page Tabs'!$A$2:$C$35,3,FALSE),"")</f>
        <v/>
      </c>
    </row>
    <row r="162" spans="10:11" x14ac:dyDescent="0.25">
      <c r="J162" t="str">
        <f>IF(LEN(I162)&gt;0,VLOOKUP($I162,'Deed Log Page Tabs'!$A$2:$C$35,2,FALSE),"")</f>
        <v/>
      </c>
      <c r="K162" t="str">
        <f>IF(LEN(I162)&gt;0,VLOOKUP($I162,'Deed Log Page Tabs'!$A$2:$C$35,3,FALSE),"")</f>
        <v/>
      </c>
    </row>
    <row r="163" spans="10:11" x14ac:dyDescent="0.25">
      <c r="J163" t="str">
        <f>IF(LEN(I163)&gt;0,VLOOKUP($I163,'Deed Log Page Tabs'!$A$2:$C$35,2,FALSE),"")</f>
        <v/>
      </c>
      <c r="K163" t="str">
        <f>IF(LEN(I163)&gt;0,VLOOKUP($I163,'Deed Log Page Tabs'!$A$2:$C$35,3,FALSE),"")</f>
        <v/>
      </c>
    </row>
    <row r="164" spans="10:11" x14ac:dyDescent="0.25">
      <c r="J164" t="str">
        <f>IF(LEN(I164)&gt;0,VLOOKUP($I164,'Deed Log Page Tabs'!$A$2:$C$35,2,FALSE),"")</f>
        <v/>
      </c>
      <c r="K164" t="str">
        <f>IF(LEN(I164)&gt;0,VLOOKUP($I164,'Deed Log Page Tabs'!$A$2:$C$35,3,FALSE),"")</f>
        <v/>
      </c>
    </row>
    <row r="165" spans="10:11" x14ac:dyDescent="0.25">
      <c r="J165" t="str">
        <f>IF(LEN(I165)&gt;0,VLOOKUP($I165,'Deed Log Page Tabs'!$A$2:$C$35,2,FALSE),"")</f>
        <v/>
      </c>
      <c r="K165" t="str">
        <f>IF(LEN(I165)&gt;0,VLOOKUP($I165,'Deed Log Page Tabs'!$A$2:$C$35,3,FALSE),"")</f>
        <v/>
      </c>
    </row>
    <row r="166" spans="10:11" x14ac:dyDescent="0.25">
      <c r="J166" t="str">
        <f>IF(LEN(I166)&gt;0,VLOOKUP($I166,'Deed Log Page Tabs'!$A$2:$C$35,2,FALSE),"")</f>
        <v/>
      </c>
      <c r="K166" t="str">
        <f>IF(LEN(I166)&gt;0,VLOOKUP($I166,'Deed Log Page Tabs'!$A$2:$C$35,3,FALSE),"")</f>
        <v/>
      </c>
    </row>
    <row r="167" spans="10:11" x14ac:dyDescent="0.25">
      <c r="J167" t="str">
        <f>IF(LEN(I167)&gt;0,VLOOKUP($I167,'Deed Log Page Tabs'!$A$2:$C$35,2,FALSE),"")</f>
        <v/>
      </c>
      <c r="K167" t="str">
        <f>IF(LEN(I167)&gt;0,VLOOKUP($I167,'Deed Log Page Tabs'!$A$2:$C$35,3,FALSE),"")</f>
        <v/>
      </c>
    </row>
    <row r="168" spans="10:11" x14ac:dyDescent="0.25">
      <c r="J168" t="str">
        <f>IF(LEN(I168)&gt;0,VLOOKUP($I168,'Deed Log Page Tabs'!$A$2:$C$35,2,FALSE),"")</f>
        <v/>
      </c>
      <c r="K168" t="str">
        <f>IF(LEN(I168)&gt;0,VLOOKUP($I168,'Deed Log Page Tabs'!$A$2:$C$35,3,FALSE),"")</f>
        <v/>
      </c>
    </row>
    <row r="169" spans="10:11" x14ac:dyDescent="0.25">
      <c r="J169" t="str">
        <f>IF(LEN(I169)&gt;0,VLOOKUP($I169,'Deed Log Page Tabs'!$A$2:$C$35,2,FALSE),"")</f>
        <v/>
      </c>
      <c r="K169" t="str">
        <f>IF(LEN(I169)&gt;0,VLOOKUP($I169,'Deed Log Page Tabs'!$A$2:$C$35,3,FALSE),"")</f>
        <v/>
      </c>
    </row>
    <row r="170" spans="10:11" x14ac:dyDescent="0.25">
      <c r="J170" t="str">
        <f>IF(LEN(I170)&gt;0,VLOOKUP($I170,'Deed Log Page Tabs'!$A$2:$C$35,2,FALSE),"")</f>
        <v/>
      </c>
      <c r="K170" t="str">
        <f>IF(LEN(I170)&gt;0,VLOOKUP($I170,'Deed Log Page Tabs'!$A$2:$C$35,3,FALSE),"")</f>
        <v/>
      </c>
    </row>
    <row r="171" spans="10:11" x14ac:dyDescent="0.25">
      <c r="J171" t="str">
        <f>IF(LEN(I171)&gt;0,VLOOKUP($I171,'Deed Log Page Tabs'!$A$2:$C$35,2,FALSE),"")</f>
        <v/>
      </c>
      <c r="K171" t="str">
        <f>IF(LEN(I171)&gt;0,VLOOKUP($I171,'Deed Log Page Tabs'!$A$2:$C$35,3,FALSE),"")</f>
        <v/>
      </c>
    </row>
    <row r="172" spans="10:11" x14ac:dyDescent="0.25">
      <c r="J172" t="str">
        <f>IF(LEN(I172)&gt;0,VLOOKUP($I172,'Deed Log Page Tabs'!$A$2:$C$35,2,FALSE),"")</f>
        <v/>
      </c>
      <c r="K172" t="str">
        <f>IF(LEN(I172)&gt;0,VLOOKUP($I172,'Deed Log Page Tabs'!$A$2:$C$35,3,FALSE),"")</f>
        <v/>
      </c>
    </row>
    <row r="173" spans="10:11" x14ac:dyDescent="0.25">
      <c r="J173" t="str">
        <f>IF(LEN(I173)&gt;0,VLOOKUP($I173,'Deed Log Page Tabs'!$A$2:$C$35,2,FALSE),"")</f>
        <v/>
      </c>
      <c r="K173" t="str">
        <f>IF(LEN(I173)&gt;0,VLOOKUP($I173,'Deed Log Page Tabs'!$A$2:$C$35,3,FALSE),"")</f>
        <v/>
      </c>
    </row>
    <row r="174" spans="10:11" x14ac:dyDescent="0.25">
      <c r="J174" t="str">
        <f>IF(LEN(I174)&gt;0,VLOOKUP($I174,'Deed Log Page Tabs'!$A$2:$C$35,2,FALSE),"")</f>
        <v/>
      </c>
      <c r="K174" t="str">
        <f>IF(LEN(I174)&gt;0,VLOOKUP($I174,'Deed Log Page Tabs'!$A$2:$C$35,3,FALSE),"")</f>
        <v/>
      </c>
    </row>
    <row r="175" spans="10:11" x14ac:dyDescent="0.25">
      <c r="J175" t="str">
        <f>IF(LEN(I175)&gt;0,VLOOKUP($I175,'Deed Log Page Tabs'!$A$2:$C$35,2,FALSE),"")</f>
        <v/>
      </c>
      <c r="K175" t="str">
        <f>IF(LEN(I175)&gt;0,VLOOKUP($I175,'Deed Log Page Tabs'!$A$2:$C$35,3,FALSE),"")</f>
        <v/>
      </c>
    </row>
    <row r="176" spans="10:11" x14ac:dyDescent="0.25">
      <c r="J176" t="str">
        <f>IF(LEN(I176)&gt;0,VLOOKUP($I176,'Deed Log Page Tabs'!$A$2:$C$35,2,FALSE),"")</f>
        <v/>
      </c>
      <c r="K176" t="str">
        <f>IF(LEN(I176)&gt;0,VLOOKUP($I176,'Deed Log Page Tabs'!$A$2:$C$35,3,FALSE),"")</f>
        <v/>
      </c>
    </row>
    <row r="177" spans="10:11" x14ac:dyDescent="0.25">
      <c r="J177" t="str">
        <f>IF(LEN(I177)&gt;0,VLOOKUP($I177,'Deed Log Page Tabs'!$A$2:$C$35,2,FALSE),"")</f>
        <v/>
      </c>
      <c r="K177" t="str">
        <f>IF(LEN(I177)&gt;0,VLOOKUP($I177,'Deed Log Page Tabs'!$A$2:$C$35,3,FALSE),"")</f>
        <v/>
      </c>
    </row>
    <row r="178" spans="10:11" x14ac:dyDescent="0.25">
      <c r="J178" t="str">
        <f>IF(LEN(I178)&gt;0,VLOOKUP($I178,'Deed Log Page Tabs'!$A$2:$C$35,2,FALSE),"")</f>
        <v/>
      </c>
      <c r="K178" t="str">
        <f>IF(LEN(I178)&gt;0,VLOOKUP($I178,'Deed Log Page Tabs'!$A$2:$C$35,3,FALSE),"")</f>
        <v/>
      </c>
    </row>
    <row r="179" spans="10:11" x14ac:dyDescent="0.25">
      <c r="J179" t="str">
        <f>IF(LEN(I179)&gt;0,VLOOKUP($I179,'Deed Log Page Tabs'!$A$2:$C$35,2,FALSE),"")</f>
        <v/>
      </c>
      <c r="K179" t="str">
        <f>IF(LEN(I179)&gt;0,VLOOKUP($I179,'Deed Log Page Tabs'!$A$2:$C$35,3,FALSE),"")</f>
        <v/>
      </c>
    </row>
    <row r="180" spans="10:11" x14ac:dyDescent="0.25">
      <c r="J180" t="str">
        <f>IF(LEN(I180)&gt;0,VLOOKUP($I180,'Deed Log Page Tabs'!$A$2:$C$35,2,FALSE),"")</f>
        <v/>
      </c>
      <c r="K180" t="str">
        <f>IF(LEN(I180)&gt;0,VLOOKUP($I180,'Deed Log Page Tabs'!$A$2:$C$35,3,FALSE),"")</f>
        <v/>
      </c>
    </row>
    <row r="181" spans="10:11" x14ac:dyDescent="0.25">
      <c r="J181" t="str">
        <f>IF(LEN(I181)&gt;0,VLOOKUP($I181,'Deed Log Page Tabs'!$A$2:$C$35,2,FALSE),"")</f>
        <v/>
      </c>
      <c r="K181" t="str">
        <f>IF(LEN(I181)&gt;0,VLOOKUP($I181,'Deed Log Page Tabs'!$A$2:$C$35,3,FALSE),"")</f>
        <v/>
      </c>
    </row>
    <row r="182" spans="10:11" x14ac:dyDescent="0.25">
      <c r="J182" t="str">
        <f>IF(LEN(I182)&gt;0,VLOOKUP($I182,'Deed Log Page Tabs'!$A$2:$C$35,2,FALSE),"")</f>
        <v/>
      </c>
      <c r="K182" t="str">
        <f>IF(LEN(I182)&gt;0,VLOOKUP($I182,'Deed Log Page Tabs'!$A$2:$C$35,3,FALSE),"")</f>
        <v/>
      </c>
    </row>
    <row r="183" spans="10:11" x14ac:dyDescent="0.25">
      <c r="J183" t="str">
        <f>IF(LEN(I183)&gt;0,VLOOKUP($I183,'Deed Log Page Tabs'!$A$2:$C$35,2,FALSE),"")</f>
        <v/>
      </c>
      <c r="K183" t="str">
        <f>IF(LEN(I183)&gt;0,VLOOKUP($I183,'Deed Log Page Tabs'!$A$2:$C$35,3,FALSE),"")</f>
        <v/>
      </c>
    </row>
    <row r="184" spans="10:11" x14ac:dyDescent="0.25">
      <c r="J184" t="str">
        <f>IF(LEN(I184)&gt;0,VLOOKUP($I184,'Deed Log Page Tabs'!$A$2:$C$35,2,FALSE),"")</f>
        <v/>
      </c>
      <c r="K184" t="str">
        <f>IF(LEN(I184)&gt;0,VLOOKUP($I184,'Deed Log Page Tabs'!$A$2:$C$35,3,FALSE),"")</f>
        <v/>
      </c>
    </row>
    <row r="185" spans="10:11" x14ac:dyDescent="0.25">
      <c r="J185" t="str">
        <f>IF(LEN(I185)&gt;0,VLOOKUP($I185,'Deed Log Page Tabs'!$A$2:$C$35,2,FALSE),"")</f>
        <v/>
      </c>
      <c r="K185" t="str">
        <f>IF(LEN(I185)&gt;0,VLOOKUP($I185,'Deed Log Page Tabs'!$A$2:$C$35,3,FALSE),"")</f>
        <v/>
      </c>
    </row>
    <row r="186" spans="10:11" x14ac:dyDescent="0.25">
      <c r="J186" t="str">
        <f>IF(LEN(I186)&gt;0,VLOOKUP($I186,'Deed Log Page Tabs'!$A$2:$C$35,2,FALSE),"")</f>
        <v/>
      </c>
      <c r="K186" t="str">
        <f>IF(LEN(I186)&gt;0,VLOOKUP($I186,'Deed Log Page Tabs'!$A$2:$C$35,3,FALSE),"")</f>
        <v/>
      </c>
    </row>
    <row r="187" spans="10:11" x14ac:dyDescent="0.25">
      <c r="J187" t="str">
        <f>IF(LEN(I187)&gt;0,VLOOKUP($I187,'Deed Log Page Tabs'!$A$2:$C$35,2,FALSE),"")</f>
        <v/>
      </c>
      <c r="K187" t="str">
        <f>IF(LEN(I187)&gt;0,VLOOKUP($I187,'Deed Log Page Tabs'!$A$2:$C$35,3,FALSE),"")</f>
        <v/>
      </c>
    </row>
    <row r="188" spans="10:11" x14ac:dyDescent="0.25">
      <c r="J188" t="str">
        <f>IF(LEN(I188)&gt;0,VLOOKUP($I188,'Deed Log Page Tabs'!$A$2:$C$35,2,FALSE),"")</f>
        <v/>
      </c>
      <c r="K188" t="str">
        <f>IF(LEN(I188)&gt;0,VLOOKUP($I188,'Deed Log Page Tabs'!$A$2:$C$35,3,FALSE),"")</f>
        <v/>
      </c>
    </row>
    <row r="189" spans="10:11" x14ac:dyDescent="0.25">
      <c r="J189" t="str">
        <f>IF(LEN(I189)&gt;0,VLOOKUP($I189,'Deed Log Page Tabs'!$A$2:$C$35,2,FALSE),"")</f>
        <v/>
      </c>
      <c r="K189" t="str">
        <f>IF(LEN(I189)&gt;0,VLOOKUP($I189,'Deed Log Page Tabs'!$A$2:$C$35,3,FALSE),"")</f>
        <v/>
      </c>
    </row>
    <row r="190" spans="10:11" x14ac:dyDescent="0.25">
      <c r="J190" t="str">
        <f>IF(LEN(I190)&gt;0,VLOOKUP($I190,'Deed Log Page Tabs'!$A$2:$C$35,2,FALSE),"")</f>
        <v/>
      </c>
      <c r="K190" t="str">
        <f>IF(LEN(I190)&gt;0,VLOOKUP($I190,'Deed Log Page Tabs'!$A$2:$C$35,3,FALSE),"")</f>
        <v/>
      </c>
    </row>
    <row r="191" spans="10:11" x14ac:dyDescent="0.25">
      <c r="J191" t="str">
        <f>IF(LEN(I191)&gt;0,VLOOKUP($I191,'Deed Log Page Tabs'!$A$2:$C$35,2,FALSE),"")</f>
        <v/>
      </c>
      <c r="K191" t="str">
        <f>IF(LEN(I191)&gt;0,VLOOKUP($I191,'Deed Log Page Tabs'!$A$2:$C$35,3,FALSE),"")</f>
        <v/>
      </c>
    </row>
    <row r="192" spans="10:11" x14ac:dyDescent="0.25">
      <c r="J192" t="str">
        <f>IF(LEN(I192)&gt;0,VLOOKUP($I192,'Deed Log Page Tabs'!$A$2:$C$35,2,FALSE),"")</f>
        <v/>
      </c>
      <c r="K192" t="str">
        <f>IF(LEN(I192)&gt;0,VLOOKUP($I192,'Deed Log Page Tabs'!$A$2:$C$35,3,FALSE),"")</f>
        <v/>
      </c>
    </row>
    <row r="193" spans="10:11" x14ac:dyDescent="0.25">
      <c r="J193" t="str">
        <f>IF(LEN(I193)&gt;0,VLOOKUP($I193,'Deed Log Page Tabs'!$A$2:$C$35,2,FALSE),"")</f>
        <v/>
      </c>
      <c r="K193" t="str">
        <f>IF(LEN(I193)&gt;0,VLOOKUP($I193,'Deed Log Page Tabs'!$A$2:$C$35,3,FALSE),"")</f>
        <v/>
      </c>
    </row>
    <row r="194" spans="10:11" x14ac:dyDescent="0.25">
      <c r="J194" t="str">
        <f>IF(LEN(I194)&gt;0,VLOOKUP($I194,'Deed Log Page Tabs'!$A$2:$C$35,2,FALSE),"")</f>
        <v/>
      </c>
      <c r="K194" t="str">
        <f>IF(LEN(I194)&gt;0,VLOOKUP($I194,'Deed Log Page Tabs'!$A$2:$C$35,3,FALSE),"")</f>
        <v/>
      </c>
    </row>
    <row r="195" spans="10:11" x14ac:dyDescent="0.25">
      <c r="J195" t="str">
        <f>IF(LEN(I195)&gt;0,VLOOKUP($I195,'Deed Log Page Tabs'!$A$2:$C$35,2,FALSE),"")</f>
        <v/>
      </c>
      <c r="K195" t="str">
        <f>IF(LEN(I195)&gt;0,VLOOKUP($I195,'Deed Log Page Tabs'!$A$2:$C$35,3,FALSE),"")</f>
        <v/>
      </c>
    </row>
    <row r="196" spans="10:11" x14ac:dyDescent="0.25">
      <c r="J196" t="str">
        <f>IF(LEN(I196)&gt;0,VLOOKUP($I196,'Deed Log Page Tabs'!$A$2:$C$35,2,FALSE),"")</f>
        <v/>
      </c>
      <c r="K196" t="str">
        <f>IF(LEN(I196)&gt;0,VLOOKUP($I196,'Deed Log Page Tabs'!$A$2:$C$35,3,FALSE),"")</f>
        <v/>
      </c>
    </row>
    <row r="197" spans="10:11" x14ac:dyDescent="0.25">
      <c r="J197" t="str">
        <f>IF(LEN(I197)&gt;0,VLOOKUP($I197,'Deed Log Page Tabs'!$A$2:$C$35,2,FALSE),"")</f>
        <v/>
      </c>
      <c r="K197" t="str">
        <f>IF(LEN(I197)&gt;0,VLOOKUP($I197,'Deed Log Page Tabs'!$A$2:$C$35,3,FALSE),"")</f>
        <v/>
      </c>
    </row>
    <row r="198" spans="10:11" x14ac:dyDescent="0.25">
      <c r="J198" t="str">
        <f>IF(LEN(I198)&gt;0,VLOOKUP($I198,'Deed Log Page Tabs'!$A$2:$C$35,2,FALSE),"")</f>
        <v/>
      </c>
      <c r="K198" t="str">
        <f>IF(LEN(I198)&gt;0,VLOOKUP($I198,'Deed Log Page Tabs'!$A$2:$C$35,3,FALSE),"")</f>
        <v/>
      </c>
    </row>
    <row r="199" spans="10:11" x14ac:dyDescent="0.25">
      <c r="J199" t="str">
        <f>IF(LEN(I199)&gt;0,VLOOKUP($I199,'Deed Log Page Tabs'!$A$2:$C$35,2,FALSE),"")</f>
        <v/>
      </c>
      <c r="K199" t="str">
        <f>IF(LEN(I199)&gt;0,VLOOKUP($I199,'Deed Log Page Tabs'!$A$2:$C$35,3,FALSE),"")</f>
        <v/>
      </c>
    </row>
    <row r="200" spans="10:11" x14ac:dyDescent="0.25">
      <c r="J200" t="str">
        <f>IF(LEN(I200)&gt;0,VLOOKUP($I200,'Deed Log Page Tabs'!$A$2:$C$35,2,FALSE),"")</f>
        <v/>
      </c>
      <c r="K200" t="str">
        <f>IF(LEN(I200)&gt;0,VLOOKUP($I200,'Deed Log Page Tabs'!$A$2:$C$35,3,FALSE),"")</f>
        <v/>
      </c>
    </row>
    <row r="201" spans="10:11" x14ac:dyDescent="0.25">
      <c r="J201" t="str">
        <f>IF(LEN(I201)&gt;0,VLOOKUP($I201,'Deed Log Page Tabs'!$A$2:$C$35,2,FALSE),"")</f>
        <v/>
      </c>
      <c r="K201" t="str">
        <f>IF(LEN(I201)&gt;0,VLOOKUP($I201,'Deed Log Page Tabs'!$A$2:$C$35,3,FALSE),"")</f>
        <v/>
      </c>
    </row>
    <row r="202" spans="10:11" x14ac:dyDescent="0.25">
      <c r="J202" t="str">
        <f>IF(LEN(I202)&gt;0,VLOOKUP($I202,'Deed Log Page Tabs'!$A$2:$C$35,2,FALSE),"")</f>
        <v/>
      </c>
      <c r="K202" t="str">
        <f>IF(LEN(I202)&gt;0,VLOOKUP($I202,'Deed Log Page Tabs'!$A$2:$C$35,3,FALSE),"")</f>
        <v/>
      </c>
    </row>
    <row r="203" spans="10:11" x14ac:dyDescent="0.25">
      <c r="J203" t="str">
        <f>IF(LEN(I203)&gt;0,VLOOKUP($I203,'Deed Log Page Tabs'!$A$2:$C$35,2,FALSE),"")</f>
        <v/>
      </c>
      <c r="K203" t="str">
        <f>IF(LEN(I203)&gt;0,VLOOKUP($I203,'Deed Log Page Tabs'!$A$2:$C$35,3,FALSE),"")</f>
        <v/>
      </c>
    </row>
    <row r="204" spans="10:11" x14ac:dyDescent="0.25">
      <c r="J204" t="str">
        <f>IF(LEN(I204)&gt;0,VLOOKUP($I204,'Deed Log Page Tabs'!$A$2:$C$35,2,FALSE),"")</f>
        <v/>
      </c>
      <c r="K204" t="str">
        <f>IF(LEN(I204)&gt;0,VLOOKUP($I204,'Deed Log Page Tabs'!$A$2:$C$35,3,FALSE),"")</f>
        <v/>
      </c>
    </row>
    <row r="205" spans="10:11" x14ac:dyDescent="0.25">
      <c r="J205" t="str">
        <f>IF(LEN(I205)&gt;0,VLOOKUP($I205,'Deed Log Page Tabs'!$A$2:$C$35,2,FALSE),"")</f>
        <v/>
      </c>
      <c r="K205" t="str">
        <f>IF(LEN(I205)&gt;0,VLOOKUP($I205,'Deed Log Page Tabs'!$A$2:$C$35,3,FALSE),"")</f>
        <v/>
      </c>
    </row>
    <row r="206" spans="10:11" x14ac:dyDescent="0.25">
      <c r="J206" t="str">
        <f>IF(LEN(I206)&gt;0,VLOOKUP($I206,'Deed Log Page Tabs'!$A$2:$C$35,2,FALSE),"")</f>
        <v/>
      </c>
      <c r="K206" t="str">
        <f>IF(LEN(I206)&gt;0,VLOOKUP($I206,'Deed Log Page Tabs'!$A$2:$C$35,3,FALSE),"")</f>
        <v/>
      </c>
    </row>
    <row r="207" spans="10:11" x14ac:dyDescent="0.25">
      <c r="J207" t="str">
        <f>IF(LEN(I207)&gt;0,VLOOKUP($I207,'Deed Log Page Tabs'!$A$2:$C$35,2,FALSE),"")</f>
        <v/>
      </c>
      <c r="K207" t="str">
        <f>IF(LEN(I207)&gt;0,VLOOKUP($I207,'Deed Log Page Tabs'!$A$2:$C$35,3,FALSE),"")</f>
        <v/>
      </c>
    </row>
    <row r="208" spans="10:11" x14ac:dyDescent="0.25">
      <c r="J208" t="str">
        <f>IF(LEN(I208)&gt;0,VLOOKUP($I208,'Deed Log Page Tabs'!$A$2:$C$35,2,FALSE),"")</f>
        <v/>
      </c>
      <c r="K208" t="str">
        <f>IF(LEN(I208)&gt;0,VLOOKUP($I208,'Deed Log Page Tabs'!$A$2:$C$35,3,FALSE),"")</f>
        <v/>
      </c>
    </row>
    <row r="209" spans="10:11" x14ac:dyDescent="0.25">
      <c r="J209" t="str">
        <f>IF(LEN(I209)&gt;0,VLOOKUP($I209,'Deed Log Page Tabs'!$A$2:$C$35,2,FALSE),"")</f>
        <v/>
      </c>
      <c r="K209" t="str">
        <f>IF(LEN(I209)&gt;0,VLOOKUP($I209,'Deed Log Page Tabs'!$A$2:$C$35,3,FALSE),"")</f>
        <v/>
      </c>
    </row>
    <row r="210" spans="10:11" x14ac:dyDescent="0.25">
      <c r="J210" t="str">
        <f>IF(LEN(I210)&gt;0,VLOOKUP($I210,'Deed Log Page Tabs'!$A$2:$C$35,2,FALSE),"")</f>
        <v/>
      </c>
      <c r="K210" t="str">
        <f>IF(LEN(I210)&gt;0,VLOOKUP($I210,'Deed Log Page Tabs'!$A$2:$C$35,3,FALSE),"")</f>
        <v/>
      </c>
    </row>
  </sheetData>
  <conditionalFormatting sqref="B1:C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BAB0-CBD4-4607-A886-B6CBB53367B3}">
  <dimension ref="A1:AE333"/>
  <sheetViews>
    <sheetView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I27" sqref="I27"/>
    </sheetView>
  </sheetViews>
  <sheetFormatPr defaultRowHeight="15" x14ac:dyDescent="0.25"/>
  <cols>
    <col min="1" max="1" width="9.7109375" bestFit="1" customWidth="1"/>
    <col min="2" max="2" width="13.140625" bestFit="1" customWidth="1"/>
    <col min="3" max="3" width="9.5703125" customWidth="1"/>
    <col min="4" max="4" width="20.5703125" bestFit="1" customWidth="1"/>
    <col min="5" max="7" width="27.140625" customWidth="1"/>
    <col min="8" max="8" width="3.5703125" customWidth="1"/>
    <col min="9" max="9" width="33.140625" bestFit="1" customWidth="1"/>
    <col min="10" max="15" width="6.5703125" customWidth="1"/>
    <col min="16" max="16" width="37" customWidth="1"/>
    <col min="17" max="17" width="6.5703125" customWidth="1"/>
    <col min="18" max="18" width="26.140625" customWidth="1"/>
    <col min="20" max="20" width="17.28515625" customWidth="1"/>
    <col min="21" max="23" width="9" customWidth="1"/>
    <col min="24" max="24" width="21.28515625" customWidth="1"/>
    <col min="25" max="25" width="12.42578125" customWidth="1"/>
    <col min="26" max="27" width="9" customWidth="1"/>
    <col min="28" max="28" width="9.28515625" bestFit="1" customWidth="1"/>
    <col min="29" max="30" width="9" customWidth="1"/>
  </cols>
  <sheetData>
    <row r="1" spans="1:31" x14ac:dyDescent="0.25">
      <c r="A1" t="s">
        <v>107</v>
      </c>
      <c r="B1" t="s">
        <v>320</v>
      </c>
      <c r="C1" t="s">
        <v>71</v>
      </c>
      <c r="D1" t="s">
        <v>70</v>
      </c>
      <c r="E1" t="s">
        <v>44</v>
      </c>
      <c r="F1" t="s">
        <v>69</v>
      </c>
      <c r="G1" t="s">
        <v>207</v>
      </c>
      <c r="I1" t="s">
        <v>28</v>
      </c>
      <c r="J1" t="s">
        <v>100</v>
      </c>
      <c r="K1" t="s">
        <v>103</v>
      </c>
      <c r="M1" t="s">
        <v>100</v>
      </c>
      <c r="N1" t="s">
        <v>103</v>
      </c>
      <c r="P1" t="s">
        <v>119</v>
      </c>
      <c r="Q1" t="s">
        <v>111</v>
      </c>
      <c r="R1" t="s">
        <v>118</v>
      </c>
      <c r="S1" t="s">
        <v>112</v>
      </c>
      <c r="T1" t="s">
        <v>110</v>
      </c>
      <c r="U1" t="s">
        <v>104</v>
      </c>
      <c r="V1" t="s">
        <v>105</v>
      </c>
      <c r="W1" t="s">
        <v>106</v>
      </c>
      <c r="X1" t="s">
        <v>113</v>
      </c>
      <c r="Y1" t="s">
        <v>116</v>
      </c>
      <c r="Z1" t="s">
        <v>114</v>
      </c>
      <c r="AA1" t="s">
        <v>115</v>
      </c>
      <c r="AB1" t="s">
        <v>117</v>
      </c>
      <c r="AC1" t="s">
        <v>114</v>
      </c>
      <c r="AD1" t="s">
        <v>115</v>
      </c>
    </row>
    <row r="2" spans="1:31" x14ac:dyDescent="0.25">
      <c r="A2" t="s">
        <v>209</v>
      </c>
      <c r="J2" t="str">
        <f>IF(LEN(I2)&gt;0,VLOOKUP($I2,'Deed Log Page Tabs'!$A$2:$C$35,2,FALSE),"")</f>
        <v/>
      </c>
      <c r="K2" t="str">
        <f>IF(LEN(I2)&gt;0,VLOOKUP($I2,'Deed Log Page Tabs'!$A$2:$C$35,3,FALSE),"")</f>
        <v/>
      </c>
      <c r="P2" t="str">
        <f t="shared" ref="P2:P23" si="0">CONCATENATE(Q2,R2)</f>
        <v xml:space="preserve">    --Instances</v>
      </c>
      <c r="Q2" t="str">
        <f t="shared" ref="Q2:Q24" si="1">IF(LEN(A2)&gt;0,CONCATENATE("    --",A2),"")</f>
        <v xml:space="preserve">    --Instances</v>
      </c>
      <c r="R2" t="str">
        <f t="shared" ref="R2:R23" si="2">CONCATENATE(S2,T2,X2,AE2)</f>
        <v/>
      </c>
      <c r="S2" t="str">
        <f t="shared" ref="S2:S24" si="3">IF(LEN(B2)&gt;0,CONCATENATE("[",B2,"] = {"),"")</f>
        <v/>
      </c>
      <c r="T2" t="str">
        <f t="shared" ref="T2:T23" si="4">IF(OR(LEN(U2)&gt;0,LEN(V2)&gt;0,LEN(W2)&gt;0),CONCATENATE("[""CHAT_REGION""] = { ",U2,V2,W2,"}; "),"")</f>
        <v/>
      </c>
      <c r="U2" t="str">
        <f t="shared" ref="U2:W24" si="5">IF(LEN(D2)&gt;0,CONCATENATE("[""",U$1,"""] = """,D2,"""; "),"")</f>
        <v/>
      </c>
      <c r="V2" t="str">
        <f t="shared" si="5"/>
        <v/>
      </c>
      <c r="W2" t="str">
        <f t="shared" si="5"/>
        <v/>
      </c>
      <c r="X2" t="str">
        <f t="shared" ref="X2:X23" si="6">IF(OR(LEN(Y2)&gt;0,LEN(AB2)&gt;0),CONCATENATE("[""DEED_REGIONS""] = { ",Y2,AB2,"}; "),"")</f>
        <v/>
      </c>
      <c r="Y2" t="str">
        <f t="shared" ref="Y2:Y23" si="7">IF(LEN(Z2)&gt;0,CONCATENATE("[1] = { ",Z2,AA2,"}; "),"")</f>
        <v/>
      </c>
      <c r="Z2" t="str">
        <f t="shared" ref="Z2:Z24" si="8">IF(LEN(J2)&gt;0,CONCATENATE("[""i""] = ",J2,"; ",""),"")</f>
        <v/>
      </c>
      <c r="AA2" t="str">
        <f t="shared" ref="AA2:AA24" si="9">IF(LEN(K2)&gt;0,CONCATENATE("[""j""] = ",K2,"; ",""),"")</f>
        <v/>
      </c>
      <c r="AB2" t="str">
        <f t="shared" ref="AB2:AB23" si="10">IF(LEN(AC2)&gt;0,CONCATENATE("[1] = { ",AC2,AD2,"}; "),"")</f>
        <v/>
      </c>
      <c r="AC2" t="str">
        <f t="shared" ref="AC2:AC24" si="11">IF(LEN(M2)&gt;0,CONCATENATE("[""i""] = ",M2,"; ",""),"")</f>
        <v/>
      </c>
      <c r="AD2" t="str">
        <f t="shared" ref="AD2:AD24" si="12">IF(LEN(N2)&gt;0,CONCATENATE("[""j""] = ",N2,"; ",""),"")</f>
        <v/>
      </c>
      <c r="AE2" t="str">
        <f t="shared" ref="AE2:AE24" si="13">IF(LEN(B2)&gt;0,"};","")</f>
        <v/>
      </c>
    </row>
    <row r="3" spans="1:31" x14ac:dyDescent="0.25">
      <c r="A3" s="1" t="s">
        <v>211</v>
      </c>
      <c r="J3" t="str">
        <f>IF(LEN(I3)&gt;0,VLOOKUP($I3,'Deed Log Page Tabs'!$A$2:$C$35,2,FALSE),"")</f>
        <v/>
      </c>
      <c r="K3" t="str">
        <f>IF(LEN(I3)&gt;0,VLOOKUP($I3,'Deed Log Page Tabs'!$A$2:$C$35,3,FALSE),"")</f>
        <v/>
      </c>
      <c r="P3" t="str">
        <f t="shared" si="0"/>
        <v xml:space="preserve">    --  Classic</v>
      </c>
      <c r="Q3" t="str">
        <f t="shared" si="1"/>
        <v xml:space="preserve">    --  Classic</v>
      </c>
      <c r="R3" t="str">
        <f t="shared" si="2"/>
        <v/>
      </c>
      <c r="S3" t="str">
        <f t="shared" si="3"/>
        <v/>
      </c>
      <c r="T3" t="str">
        <f t="shared" si="4"/>
        <v/>
      </c>
      <c r="U3" t="str">
        <f t="shared" si="5"/>
        <v/>
      </c>
      <c r="V3" t="str">
        <f t="shared" si="5"/>
        <v/>
      </c>
      <c r="W3" t="str">
        <f t="shared" si="5"/>
        <v/>
      </c>
      <c r="X3" t="str">
        <f t="shared" si="6"/>
        <v/>
      </c>
      <c r="Y3" t="str">
        <f t="shared" si="7"/>
        <v/>
      </c>
      <c r="Z3" t="str">
        <f t="shared" si="8"/>
        <v/>
      </c>
      <c r="AA3" t="str">
        <f t="shared" si="9"/>
        <v/>
      </c>
      <c r="AB3" t="str">
        <f t="shared" si="10"/>
        <v/>
      </c>
      <c r="AC3" t="str">
        <f t="shared" si="11"/>
        <v/>
      </c>
      <c r="AD3" t="str">
        <f t="shared" si="12"/>
        <v/>
      </c>
      <c r="AE3" t="str">
        <f t="shared" si="13"/>
        <v/>
      </c>
    </row>
    <row r="4" spans="1:31" x14ac:dyDescent="0.25">
      <c r="A4" s="1" t="s">
        <v>212</v>
      </c>
      <c r="J4" t="str">
        <f>IF(LEN(I4)&gt;0,VLOOKUP($I4,'Deed Log Page Tabs'!$A$2:$C$35,2,FALSE),"")</f>
        <v/>
      </c>
      <c r="K4" t="str">
        <f>IF(LEN(I4)&gt;0,VLOOKUP($I4,'Deed Log Page Tabs'!$A$2:$C$35,3,FALSE),"")</f>
        <v/>
      </c>
      <c r="P4" t="str">
        <f t="shared" si="0"/>
        <v xml:space="preserve">    --    Annúminas</v>
      </c>
      <c r="Q4" t="str">
        <f t="shared" si="1"/>
        <v xml:space="preserve">    --    Annúminas</v>
      </c>
      <c r="R4" t="str">
        <f t="shared" si="2"/>
        <v/>
      </c>
      <c r="S4" t="str">
        <f t="shared" si="3"/>
        <v/>
      </c>
      <c r="T4" t="str">
        <f t="shared" si="4"/>
        <v/>
      </c>
      <c r="U4" t="str">
        <f t="shared" si="5"/>
        <v/>
      </c>
      <c r="V4" t="str">
        <f t="shared" si="5"/>
        <v/>
      </c>
      <c r="W4" t="str">
        <f t="shared" si="5"/>
        <v/>
      </c>
      <c r="X4" t="str">
        <f t="shared" si="6"/>
        <v/>
      </c>
      <c r="Y4" t="str">
        <f t="shared" si="7"/>
        <v/>
      </c>
      <c r="Z4" t="str">
        <f t="shared" si="8"/>
        <v/>
      </c>
      <c r="AA4" t="str">
        <f t="shared" si="9"/>
        <v/>
      </c>
      <c r="AB4" t="str">
        <f t="shared" si="10"/>
        <v/>
      </c>
      <c r="AC4" t="str">
        <f t="shared" si="11"/>
        <v/>
      </c>
      <c r="AD4" t="str">
        <f t="shared" si="12"/>
        <v/>
      </c>
      <c r="AE4" t="str">
        <f t="shared" si="13"/>
        <v/>
      </c>
    </row>
    <row r="5" spans="1:31" x14ac:dyDescent="0.25">
      <c r="B5">
        <v>1</v>
      </c>
      <c r="D5" t="s">
        <v>170</v>
      </c>
      <c r="G5" t="s">
        <v>210</v>
      </c>
      <c r="I5" t="s">
        <v>9</v>
      </c>
      <c r="J5">
        <f>IF(LEN(I5)&gt;0,VLOOKUP($I5,'Deed Log Page Tabs'!$A$2:$C$35,2,FALSE),"")</f>
        <v>6</v>
      </c>
      <c r="K5">
        <f>IF(LEN(I5)&gt;0,VLOOKUP($I5,'Deed Log Page Tabs'!$A$2:$C$35,3,FALSE),"")</f>
        <v>8</v>
      </c>
      <c r="P5" t="str">
        <f t="shared" si="0"/>
        <v>[1] = {["INSTANCE"] = { ["EN"] = "Glinghant"; }; ["DEED_REGIONS"] = { [1] = { ["i"] = 6; ["j"] = 8; }; }; };</v>
      </c>
      <c r="Q5" t="str">
        <f t="shared" si="1"/>
        <v/>
      </c>
      <c r="R5" t="str">
        <f t="shared" si="2"/>
        <v>[1] = {["INSTANCE"] = { ["EN"] = "Glinghant"; }; ["DEED_REGIONS"] = { [1] = { ["i"] = 6; ["j"] = 8; }; }; };</v>
      </c>
      <c r="S5" t="str">
        <f t="shared" si="3"/>
        <v>[1] = {</v>
      </c>
      <c r="T5" t="str">
        <f>IF(OR(LEN(U5)&gt;0,LEN(V5)&gt;0,LEN(W5)&gt;0),CONCATENATE("[""INSTANCE""] = { ",U5,V5,W5,"}; "),"")</f>
        <v xml:space="preserve">["INSTANCE"] = { ["EN"] = "Glinghant"; }; </v>
      </c>
      <c r="U5" t="str">
        <f t="shared" si="5"/>
        <v xml:space="preserve">["EN"] = "Glinghant"; </v>
      </c>
      <c r="V5" t="str">
        <f t="shared" si="5"/>
        <v/>
      </c>
      <c r="W5" t="str">
        <f t="shared" si="5"/>
        <v/>
      </c>
      <c r="X5" t="str">
        <f t="shared" si="6"/>
        <v xml:space="preserve">["DEED_REGIONS"] = { [1] = { ["i"] = 6; ["j"] = 8; }; }; </v>
      </c>
      <c r="Y5" t="str">
        <f t="shared" si="7"/>
        <v xml:space="preserve">[1] = { ["i"] = 6; ["j"] = 8; }; </v>
      </c>
      <c r="Z5" t="str">
        <f t="shared" si="8"/>
        <v xml:space="preserve">["i"] = 6; </v>
      </c>
      <c r="AA5" t="str">
        <f t="shared" si="9"/>
        <v xml:space="preserve">["j"] = 8; </v>
      </c>
      <c r="AB5" t="str">
        <f t="shared" si="10"/>
        <v/>
      </c>
      <c r="AC5" t="str">
        <f t="shared" si="11"/>
        <v/>
      </c>
      <c r="AD5" t="str">
        <f t="shared" si="12"/>
        <v/>
      </c>
      <c r="AE5" t="str">
        <f t="shared" si="13"/>
        <v>};</v>
      </c>
    </row>
    <row r="6" spans="1:31" x14ac:dyDescent="0.25">
      <c r="B6">
        <v>2</v>
      </c>
      <c r="D6" t="s">
        <v>171</v>
      </c>
      <c r="G6" t="s">
        <v>210</v>
      </c>
      <c r="I6" t="s">
        <v>9</v>
      </c>
      <c r="J6">
        <f>IF(LEN(I6)&gt;0,VLOOKUP($I6,'Deed Log Page Tabs'!$A$2:$C$35,2,FALSE),"")</f>
        <v>6</v>
      </c>
      <c r="K6">
        <f>IF(LEN(I6)&gt;0,VLOOKUP($I6,'Deed Log Page Tabs'!$A$2:$C$35,3,FALSE),"")</f>
        <v>8</v>
      </c>
      <c r="P6" t="str">
        <f t="shared" si="0"/>
        <v>[2] = {["INSTANCE"] = { ["EN"] = "Haudh Valandil"; }; ["DEED_REGIONS"] = { [1] = { ["i"] = 6; ["j"] = 8; }; }; };</v>
      </c>
      <c r="Q6" t="str">
        <f t="shared" si="1"/>
        <v/>
      </c>
      <c r="R6" t="str">
        <f t="shared" si="2"/>
        <v>[2] = {["INSTANCE"] = { ["EN"] = "Haudh Valandil"; }; ["DEED_REGIONS"] = { [1] = { ["i"] = 6; ["j"] = 8; }; }; };</v>
      </c>
      <c r="S6" t="str">
        <f t="shared" si="3"/>
        <v>[2] = {</v>
      </c>
      <c r="T6" t="str">
        <f t="shared" ref="T6:T69" si="14">IF(OR(LEN(U6)&gt;0,LEN(V6)&gt;0,LEN(W6)&gt;0),CONCATENATE("[""INSTANCE""] = { ",U6,V6,W6,"}; "),"")</f>
        <v xml:space="preserve">["INSTANCE"] = { ["EN"] = "Haudh Valandil"; }; </v>
      </c>
      <c r="U6" t="str">
        <f t="shared" si="5"/>
        <v xml:space="preserve">["EN"] = "Haudh Valandil"; </v>
      </c>
      <c r="V6" t="str">
        <f t="shared" si="5"/>
        <v/>
      </c>
      <c r="W6" t="str">
        <f t="shared" si="5"/>
        <v/>
      </c>
      <c r="X6" t="str">
        <f t="shared" si="6"/>
        <v xml:space="preserve">["DEED_REGIONS"] = { [1] = { ["i"] = 6; ["j"] = 8; }; }; </v>
      </c>
      <c r="Y6" t="str">
        <f t="shared" si="7"/>
        <v xml:space="preserve">[1] = { ["i"] = 6; ["j"] = 8; }; </v>
      </c>
      <c r="Z6" t="str">
        <f t="shared" si="8"/>
        <v xml:space="preserve">["i"] = 6; </v>
      </c>
      <c r="AA6" t="str">
        <f t="shared" si="9"/>
        <v xml:space="preserve">["j"] = 8; </v>
      </c>
      <c r="AB6" t="str">
        <f t="shared" si="10"/>
        <v/>
      </c>
      <c r="AC6" t="str">
        <f t="shared" si="11"/>
        <v/>
      </c>
      <c r="AD6" t="str">
        <f t="shared" si="12"/>
        <v/>
      </c>
      <c r="AE6" t="str">
        <f t="shared" si="13"/>
        <v>};</v>
      </c>
    </row>
    <row r="7" spans="1:31" x14ac:dyDescent="0.25">
      <c r="B7">
        <v>3</v>
      </c>
      <c r="D7" t="s">
        <v>172</v>
      </c>
      <c r="G7" t="s">
        <v>210</v>
      </c>
      <c r="I7" t="s">
        <v>9</v>
      </c>
      <c r="J7">
        <f>IF(LEN(I7)&gt;0,VLOOKUP($I7,'Deed Log Page Tabs'!$A$2:$C$35,2,FALSE),"")</f>
        <v>6</v>
      </c>
      <c r="K7">
        <f>IF(LEN(I7)&gt;0,VLOOKUP($I7,'Deed Log Page Tabs'!$A$2:$C$35,3,FALSE),"")</f>
        <v>8</v>
      </c>
      <c r="P7" t="str">
        <f t="shared" si="0"/>
        <v>[3] = {["INSTANCE"] = { ["EN"] = "Ost Elendil"; }; ["DEED_REGIONS"] = { [1] = { ["i"] = 6; ["j"] = 8; }; }; };</v>
      </c>
      <c r="Q7" t="str">
        <f t="shared" si="1"/>
        <v/>
      </c>
      <c r="R7" t="str">
        <f t="shared" si="2"/>
        <v>[3] = {["INSTANCE"] = { ["EN"] = "Ost Elendil"; }; ["DEED_REGIONS"] = { [1] = { ["i"] = 6; ["j"] = 8; }; }; };</v>
      </c>
      <c r="S7" t="str">
        <f t="shared" si="3"/>
        <v>[3] = {</v>
      </c>
      <c r="T7" t="str">
        <f t="shared" si="14"/>
        <v xml:space="preserve">["INSTANCE"] = { ["EN"] = "Ost Elendil"; }; </v>
      </c>
      <c r="U7" t="str">
        <f t="shared" si="5"/>
        <v xml:space="preserve">["EN"] = "Ost Elendil"; </v>
      </c>
      <c r="V7" t="str">
        <f t="shared" si="5"/>
        <v/>
      </c>
      <c r="W7" t="str">
        <f t="shared" si="5"/>
        <v/>
      </c>
      <c r="X7" t="str">
        <f t="shared" si="6"/>
        <v xml:space="preserve">["DEED_REGIONS"] = { [1] = { ["i"] = 6; ["j"] = 8; }; }; </v>
      </c>
      <c r="Y7" t="str">
        <f t="shared" si="7"/>
        <v xml:space="preserve">[1] = { ["i"] = 6; ["j"] = 8; }; </v>
      </c>
      <c r="Z7" t="str">
        <f t="shared" si="8"/>
        <v xml:space="preserve">["i"] = 6; </v>
      </c>
      <c r="AA7" t="str">
        <f t="shared" si="9"/>
        <v xml:space="preserve">["j"] = 8; </v>
      </c>
      <c r="AB7" t="str">
        <f t="shared" si="10"/>
        <v/>
      </c>
      <c r="AC7" t="str">
        <f t="shared" si="11"/>
        <v/>
      </c>
      <c r="AD7" t="str">
        <f t="shared" si="12"/>
        <v/>
      </c>
      <c r="AE7" t="str">
        <f t="shared" si="13"/>
        <v>};</v>
      </c>
    </row>
    <row r="8" spans="1:31" x14ac:dyDescent="0.25">
      <c r="A8" s="1" t="s">
        <v>213</v>
      </c>
      <c r="J8" t="str">
        <f>IF(LEN(I8)&gt;0,VLOOKUP($I8,'Deed Log Page Tabs'!$A$2:$C$35,2,FALSE),"")</f>
        <v/>
      </c>
      <c r="K8" t="str">
        <f>IF(LEN(I8)&gt;0,VLOOKUP($I8,'Deed Log Page Tabs'!$A$2:$C$35,3,FALSE),"")</f>
        <v/>
      </c>
      <c r="P8" t="str">
        <f t="shared" si="0"/>
        <v xml:space="preserve">    --    Dol Guldur</v>
      </c>
      <c r="Q8" t="str">
        <f t="shared" si="1"/>
        <v xml:space="preserve">    --    Dol Guldur</v>
      </c>
      <c r="R8" t="str">
        <f t="shared" si="2"/>
        <v/>
      </c>
      <c r="S8" t="str">
        <f t="shared" si="3"/>
        <v/>
      </c>
      <c r="T8" t="str">
        <f t="shared" si="14"/>
        <v/>
      </c>
      <c r="U8" t="str">
        <f t="shared" si="5"/>
        <v/>
      </c>
      <c r="V8" t="str">
        <f t="shared" si="5"/>
        <v/>
      </c>
      <c r="W8" t="str">
        <f t="shared" si="5"/>
        <v/>
      </c>
      <c r="X8" t="str">
        <f t="shared" si="6"/>
        <v/>
      </c>
      <c r="Y8" t="str">
        <f t="shared" si="7"/>
        <v/>
      </c>
      <c r="Z8" t="str">
        <f t="shared" si="8"/>
        <v/>
      </c>
      <c r="AA8" t="str">
        <f t="shared" si="9"/>
        <v/>
      </c>
      <c r="AB8" t="str">
        <f t="shared" si="10"/>
        <v/>
      </c>
      <c r="AC8" t="str">
        <f t="shared" si="11"/>
        <v/>
      </c>
      <c r="AD8" t="str">
        <f t="shared" si="12"/>
        <v/>
      </c>
      <c r="AE8" t="str">
        <f t="shared" si="13"/>
        <v/>
      </c>
    </row>
    <row r="9" spans="1:31" x14ac:dyDescent="0.25">
      <c r="B9">
        <v>4</v>
      </c>
      <c r="D9" t="s">
        <v>173</v>
      </c>
      <c r="G9" t="s">
        <v>210</v>
      </c>
      <c r="I9" t="s">
        <v>34</v>
      </c>
      <c r="J9">
        <f>IF(LEN(I9)&gt;0,VLOOKUP($I9,'Deed Log Page Tabs'!$A$2:$C$35,2,FALSE),"")</f>
        <v>7</v>
      </c>
      <c r="K9">
        <f>IF(LEN(I9)&gt;0,VLOOKUP($I9,'Deed Log Page Tabs'!$A$2:$C$35,3,FALSE),"")</f>
        <v>3</v>
      </c>
      <c r="P9" t="str">
        <f t="shared" si="0"/>
        <v>[4] = {["INSTANCE"] = { ["EN"] = "Barad Guldur"; }; ["DEED_REGIONS"] = { [1] = { ["i"] = 7; ["j"] = 3; }; }; };</v>
      </c>
      <c r="Q9" t="str">
        <f t="shared" si="1"/>
        <v/>
      </c>
      <c r="R9" t="str">
        <f t="shared" si="2"/>
        <v>[4] = {["INSTANCE"] = { ["EN"] = "Barad Guldur"; }; ["DEED_REGIONS"] = { [1] = { ["i"] = 7; ["j"] = 3; }; }; };</v>
      </c>
      <c r="S9" t="str">
        <f t="shared" si="3"/>
        <v>[4] = {</v>
      </c>
      <c r="T9" t="str">
        <f t="shared" si="14"/>
        <v xml:space="preserve">["INSTANCE"] = { ["EN"] = "Barad Guldur"; }; </v>
      </c>
      <c r="U9" t="str">
        <f t="shared" si="5"/>
        <v xml:space="preserve">["EN"] = "Barad Guldur"; </v>
      </c>
      <c r="V9" t="str">
        <f t="shared" si="5"/>
        <v/>
      </c>
      <c r="W9" t="str">
        <f t="shared" si="5"/>
        <v/>
      </c>
      <c r="X9" t="str">
        <f t="shared" si="6"/>
        <v xml:space="preserve">["DEED_REGIONS"] = { [1] = { ["i"] = 7; ["j"] = 3; }; }; </v>
      </c>
      <c r="Y9" t="str">
        <f t="shared" si="7"/>
        <v xml:space="preserve">[1] = { ["i"] = 7; ["j"] = 3; }; </v>
      </c>
      <c r="Z9" t="str">
        <f t="shared" si="8"/>
        <v xml:space="preserve">["i"] = 7; </v>
      </c>
      <c r="AA9" t="str">
        <f t="shared" si="9"/>
        <v xml:space="preserve">["j"] = 3; </v>
      </c>
      <c r="AB9" t="str">
        <f t="shared" si="10"/>
        <v/>
      </c>
      <c r="AC9" t="str">
        <f t="shared" si="11"/>
        <v/>
      </c>
      <c r="AD9" t="str">
        <f t="shared" si="12"/>
        <v/>
      </c>
      <c r="AE9" t="str">
        <f t="shared" si="13"/>
        <v>};</v>
      </c>
    </row>
    <row r="10" spans="1:31" x14ac:dyDescent="0.25">
      <c r="B10">
        <v>5</v>
      </c>
      <c r="D10" t="s">
        <v>174</v>
      </c>
      <c r="G10" t="s">
        <v>210</v>
      </c>
      <c r="I10" t="s">
        <v>34</v>
      </c>
      <c r="J10">
        <f>IF(LEN(I10)&gt;0,VLOOKUP($I10,'Deed Log Page Tabs'!$A$2:$C$35,2,FALSE),"")</f>
        <v>7</v>
      </c>
      <c r="K10">
        <f>IF(LEN(I10)&gt;0,VLOOKUP($I10,'Deed Log Page Tabs'!$A$2:$C$35,3,FALSE),"")</f>
        <v>3</v>
      </c>
      <c r="P10" t="str">
        <f t="shared" si="0"/>
        <v>[5] = {["INSTANCE"] = { ["EN"] = "Dungeons of Dol Guldur"; }; ["DEED_REGIONS"] = { [1] = { ["i"] = 7; ["j"] = 3; }; }; };</v>
      </c>
      <c r="Q10" t="str">
        <f t="shared" si="1"/>
        <v/>
      </c>
      <c r="R10" t="str">
        <f t="shared" si="2"/>
        <v>[5] = {["INSTANCE"] = { ["EN"] = "Dungeons of Dol Guldur"; }; ["DEED_REGIONS"] = { [1] = { ["i"] = 7; ["j"] = 3; }; }; };</v>
      </c>
      <c r="S10" t="str">
        <f t="shared" si="3"/>
        <v>[5] = {</v>
      </c>
      <c r="T10" t="str">
        <f t="shared" si="14"/>
        <v xml:space="preserve">["INSTANCE"] = { ["EN"] = "Dungeons of Dol Guldur"; }; </v>
      </c>
      <c r="U10" t="str">
        <f t="shared" si="5"/>
        <v xml:space="preserve">["EN"] = "Dungeons of Dol Guldur"; </v>
      </c>
      <c r="V10" t="str">
        <f t="shared" si="5"/>
        <v/>
      </c>
      <c r="W10" t="str">
        <f t="shared" si="5"/>
        <v/>
      </c>
      <c r="X10" t="str">
        <f t="shared" si="6"/>
        <v xml:space="preserve">["DEED_REGIONS"] = { [1] = { ["i"] = 7; ["j"] = 3; }; }; </v>
      </c>
      <c r="Y10" t="str">
        <f t="shared" si="7"/>
        <v xml:space="preserve">[1] = { ["i"] = 7; ["j"] = 3; }; </v>
      </c>
      <c r="Z10" t="str">
        <f t="shared" si="8"/>
        <v xml:space="preserve">["i"] = 7; </v>
      </c>
      <c r="AA10" t="str">
        <f t="shared" si="9"/>
        <v xml:space="preserve">["j"] = 3; </v>
      </c>
      <c r="AB10" t="str">
        <f t="shared" si="10"/>
        <v/>
      </c>
      <c r="AC10" t="str">
        <f t="shared" si="11"/>
        <v/>
      </c>
      <c r="AD10" t="str">
        <f t="shared" si="12"/>
        <v/>
      </c>
      <c r="AE10" t="str">
        <f t="shared" si="13"/>
        <v>};</v>
      </c>
    </row>
    <row r="11" spans="1:31" x14ac:dyDescent="0.25">
      <c r="B11">
        <v>6</v>
      </c>
      <c r="D11" t="s">
        <v>175</v>
      </c>
      <c r="G11" t="s">
        <v>210</v>
      </c>
      <c r="I11" t="s">
        <v>34</v>
      </c>
      <c r="J11">
        <f>IF(LEN(I11)&gt;0,VLOOKUP($I11,'Deed Log Page Tabs'!$A$2:$C$35,2,FALSE),"")</f>
        <v>7</v>
      </c>
      <c r="K11">
        <f>IF(LEN(I11)&gt;0,VLOOKUP($I11,'Deed Log Page Tabs'!$A$2:$C$35,3,FALSE),"")</f>
        <v>3</v>
      </c>
      <c r="P11" t="str">
        <f t="shared" si="0"/>
        <v>[6] = {["INSTANCE"] = { ["EN"] = "Sammath Gûl"; }; ["DEED_REGIONS"] = { [1] = { ["i"] = 7; ["j"] = 3; }; }; };</v>
      </c>
      <c r="Q11" t="str">
        <f t="shared" si="1"/>
        <v/>
      </c>
      <c r="R11" t="str">
        <f t="shared" si="2"/>
        <v>[6] = {["INSTANCE"] = { ["EN"] = "Sammath Gûl"; }; ["DEED_REGIONS"] = { [1] = { ["i"] = 7; ["j"] = 3; }; }; };</v>
      </c>
      <c r="S11" t="str">
        <f t="shared" si="3"/>
        <v>[6] = {</v>
      </c>
      <c r="T11" t="str">
        <f t="shared" si="14"/>
        <v xml:space="preserve">["INSTANCE"] = { ["EN"] = "Sammath Gûl"; }; </v>
      </c>
      <c r="U11" t="str">
        <f t="shared" si="5"/>
        <v xml:space="preserve">["EN"] = "Sammath Gûl"; </v>
      </c>
      <c r="V11" t="str">
        <f t="shared" si="5"/>
        <v/>
      </c>
      <c r="W11" t="str">
        <f t="shared" si="5"/>
        <v/>
      </c>
      <c r="X11" t="str">
        <f t="shared" si="6"/>
        <v xml:space="preserve">["DEED_REGIONS"] = { [1] = { ["i"] = 7; ["j"] = 3; }; }; </v>
      </c>
      <c r="Y11" t="str">
        <f t="shared" si="7"/>
        <v xml:space="preserve">[1] = { ["i"] = 7; ["j"] = 3; }; </v>
      </c>
      <c r="Z11" t="str">
        <f t="shared" si="8"/>
        <v xml:space="preserve">["i"] = 7; </v>
      </c>
      <c r="AA11" t="str">
        <f t="shared" si="9"/>
        <v xml:space="preserve">["j"] = 3; </v>
      </c>
      <c r="AB11" t="str">
        <f t="shared" si="10"/>
        <v/>
      </c>
      <c r="AC11" t="str">
        <f t="shared" si="11"/>
        <v/>
      </c>
      <c r="AD11" t="str">
        <f t="shared" si="12"/>
        <v/>
      </c>
      <c r="AE11" t="str">
        <f t="shared" si="13"/>
        <v>};</v>
      </c>
    </row>
    <row r="12" spans="1:31" x14ac:dyDescent="0.25">
      <c r="B12">
        <v>7</v>
      </c>
      <c r="D12" t="s">
        <v>176</v>
      </c>
      <c r="G12" t="s">
        <v>210</v>
      </c>
      <c r="I12" t="s">
        <v>34</v>
      </c>
      <c r="J12">
        <f>IF(LEN(I12)&gt;0,VLOOKUP($I12,'Deed Log Page Tabs'!$A$2:$C$35,2,FALSE),"")</f>
        <v>7</v>
      </c>
      <c r="K12">
        <f>IF(LEN(I12)&gt;0,VLOOKUP($I12,'Deed Log Page Tabs'!$A$2:$C$35,3,FALSE),"")</f>
        <v>3</v>
      </c>
      <c r="P12" t="str">
        <f t="shared" si="0"/>
        <v>[7] = {["INSTANCE"] = { ["EN"] = "Sword-hall of Dol Guldur"; }; ["DEED_REGIONS"] = { [1] = { ["i"] = 7; ["j"] = 3; }; }; };</v>
      </c>
      <c r="Q12" t="str">
        <f t="shared" si="1"/>
        <v/>
      </c>
      <c r="R12" t="str">
        <f t="shared" si="2"/>
        <v>[7] = {["INSTANCE"] = { ["EN"] = "Sword-hall of Dol Guldur"; }; ["DEED_REGIONS"] = { [1] = { ["i"] = 7; ["j"] = 3; }; }; };</v>
      </c>
      <c r="S12" t="str">
        <f t="shared" si="3"/>
        <v>[7] = {</v>
      </c>
      <c r="T12" t="str">
        <f t="shared" si="14"/>
        <v xml:space="preserve">["INSTANCE"] = { ["EN"] = "Sword-hall of Dol Guldur"; }; </v>
      </c>
      <c r="U12" t="str">
        <f t="shared" si="5"/>
        <v xml:space="preserve">["EN"] = "Sword-hall of Dol Guldur"; </v>
      </c>
      <c r="V12" t="str">
        <f t="shared" si="5"/>
        <v/>
      </c>
      <c r="W12" t="str">
        <f t="shared" si="5"/>
        <v/>
      </c>
      <c r="X12" t="str">
        <f t="shared" si="6"/>
        <v xml:space="preserve">["DEED_REGIONS"] = { [1] = { ["i"] = 7; ["j"] = 3; }; }; </v>
      </c>
      <c r="Y12" t="str">
        <f t="shared" si="7"/>
        <v xml:space="preserve">[1] = { ["i"] = 7; ["j"] = 3; }; </v>
      </c>
      <c r="Z12" t="str">
        <f t="shared" si="8"/>
        <v xml:space="preserve">["i"] = 7; </v>
      </c>
      <c r="AA12" t="str">
        <f t="shared" si="9"/>
        <v xml:space="preserve">["j"] = 3; </v>
      </c>
      <c r="AB12" t="str">
        <f t="shared" si="10"/>
        <v/>
      </c>
      <c r="AC12" t="str">
        <f t="shared" si="11"/>
        <v/>
      </c>
      <c r="AD12" t="str">
        <f t="shared" si="12"/>
        <v/>
      </c>
      <c r="AE12" t="str">
        <f t="shared" si="13"/>
        <v>};</v>
      </c>
    </row>
    <row r="13" spans="1:31" x14ac:dyDescent="0.25">
      <c r="B13">
        <v>8</v>
      </c>
      <c r="D13" t="s">
        <v>177</v>
      </c>
      <c r="G13" t="s">
        <v>210</v>
      </c>
      <c r="I13" t="s">
        <v>34</v>
      </c>
      <c r="J13">
        <f>IF(LEN(I13)&gt;0,VLOOKUP($I13,'Deed Log Page Tabs'!$A$2:$C$35,2,FALSE),"")</f>
        <v>7</v>
      </c>
      <c r="K13">
        <f>IF(LEN(I13)&gt;0,VLOOKUP($I13,'Deed Log Page Tabs'!$A$2:$C$35,3,FALSE),"")</f>
        <v>3</v>
      </c>
      <c r="P13" t="str">
        <f t="shared" si="0"/>
        <v>[8] = {["INSTANCE"] = { ["EN"] = "Warg-pens of Dol Guldur"; }; ["DEED_REGIONS"] = { [1] = { ["i"] = 7; ["j"] = 3; }; }; };</v>
      </c>
      <c r="Q13" t="str">
        <f t="shared" si="1"/>
        <v/>
      </c>
      <c r="R13" t="str">
        <f t="shared" si="2"/>
        <v>[8] = {["INSTANCE"] = { ["EN"] = "Warg-pens of Dol Guldur"; }; ["DEED_REGIONS"] = { [1] = { ["i"] = 7; ["j"] = 3; }; }; };</v>
      </c>
      <c r="S13" t="str">
        <f t="shared" si="3"/>
        <v>[8] = {</v>
      </c>
      <c r="T13" t="str">
        <f t="shared" si="14"/>
        <v xml:space="preserve">["INSTANCE"] = { ["EN"] = "Warg-pens of Dol Guldur"; }; </v>
      </c>
      <c r="U13" t="str">
        <f t="shared" si="5"/>
        <v xml:space="preserve">["EN"] = "Warg-pens of Dol Guldur"; </v>
      </c>
      <c r="V13" t="str">
        <f t="shared" si="5"/>
        <v/>
      </c>
      <c r="W13" t="str">
        <f t="shared" si="5"/>
        <v/>
      </c>
      <c r="X13" t="str">
        <f t="shared" si="6"/>
        <v xml:space="preserve">["DEED_REGIONS"] = { [1] = { ["i"] = 7; ["j"] = 3; }; }; </v>
      </c>
      <c r="Y13" t="str">
        <f t="shared" si="7"/>
        <v xml:space="preserve">[1] = { ["i"] = 7; ["j"] = 3; }; </v>
      </c>
      <c r="Z13" t="str">
        <f t="shared" si="8"/>
        <v xml:space="preserve">["i"] = 7; </v>
      </c>
      <c r="AA13" t="str">
        <f t="shared" si="9"/>
        <v xml:space="preserve">["j"] = 3; </v>
      </c>
      <c r="AB13" t="str">
        <f t="shared" si="10"/>
        <v/>
      </c>
      <c r="AC13" t="str">
        <f t="shared" si="11"/>
        <v/>
      </c>
      <c r="AD13" t="str">
        <f t="shared" si="12"/>
        <v/>
      </c>
      <c r="AE13" t="str">
        <f t="shared" si="13"/>
        <v>};</v>
      </c>
    </row>
    <row r="14" spans="1:31" x14ac:dyDescent="0.25">
      <c r="A14" t="s">
        <v>214</v>
      </c>
      <c r="J14" t="str">
        <f>IF(LEN(I14)&gt;0,VLOOKUP($I14,'Deed Log Page Tabs'!$A$2:$C$35,2,FALSE),"")</f>
        <v/>
      </c>
      <c r="K14" t="str">
        <f>IF(LEN(I14)&gt;0,VLOOKUP($I14,'Deed Log Page Tabs'!$A$2:$C$35,3,FALSE),"")</f>
        <v/>
      </c>
      <c r="P14" t="str">
        <f t="shared" si="0"/>
        <v xml:space="preserve">    --    Fornost</v>
      </c>
      <c r="Q14" t="str">
        <f t="shared" si="1"/>
        <v xml:space="preserve">    --    Fornost</v>
      </c>
      <c r="R14" t="str">
        <f t="shared" si="2"/>
        <v/>
      </c>
      <c r="S14" t="str">
        <f t="shared" si="3"/>
        <v/>
      </c>
      <c r="T14" t="str">
        <f t="shared" si="14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6"/>
        <v/>
      </c>
      <c r="Y14" t="str">
        <f t="shared" si="7"/>
        <v/>
      </c>
      <c r="Z14" t="str">
        <f t="shared" si="8"/>
        <v/>
      </c>
      <c r="AA14" t="str">
        <f t="shared" si="9"/>
        <v/>
      </c>
      <c r="AB14" t="str">
        <f t="shared" si="10"/>
        <v/>
      </c>
      <c r="AC14" t="str">
        <f t="shared" si="11"/>
        <v/>
      </c>
      <c r="AD14" t="str">
        <f t="shared" si="12"/>
        <v/>
      </c>
      <c r="AE14" t="str">
        <f t="shared" si="13"/>
        <v/>
      </c>
    </row>
    <row r="15" spans="1:31" x14ac:dyDescent="0.25">
      <c r="B15">
        <v>9</v>
      </c>
      <c r="D15" t="s">
        <v>215</v>
      </c>
      <c r="G15" t="s">
        <v>210</v>
      </c>
      <c r="I15" t="s">
        <v>6</v>
      </c>
      <c r="J15">
        <f>IF(LEN(I15)&gt;0,VLOOKUP($I15,'Deed Log Page Tabs'!$A$2:$C$35,2,FALSE),"")</f>
        <v>6</v>
      </c>
      <c r="K15">
        <f>IF(LEN(I15)&gt;0,VLOOKUP($I15,'Deed Log Page Tabs'!$A$2:$C$35,3,FALSE),"")</f>
        <v>5</v>
      </c>
      <c r="P15" t="str">
        <f t="shared" si="0"/>
        <v>[9] = {["INSTANCE"] = { ["EN"] = "Wraith of Earth"; }; ["DEED_REGIONS"] = { [1] = { ["i"] = 6; ["j"] = 5; }; }; };</v>
      </c>
      <c r="Q15" t="str">
        <f t="shared" si="1"/>
        <v/>
      </c>
      <c r="R15" t="str">
        <f t="shared" si="2"/>
        <v>[9] = {["INSTANCE"] = { ["EN"] = "Wraith of Earth"; }; ["DEED_REGIONS"] = { [1] = { ["i"] = 6; ["j"] = 5; }; }; };</v>
      </c>
      <c r="S15" t="str">
        <f t="shared" si="3"/>
        <v>[9] = {</v>
      </c>
      <c r="T15" t="str">
        <f t="shared" si="14"/>
        <v xml:space="preserve">["INSTANCE"] = { ["EN"] = "Wraith of Earth"; }; </v>
      </c>
      <c r="U15" t="str">
        <f t="shared" si="5"/>
        <v xml:space="preserve">["EN"] = "Wraith of Earth"; </v>
      </c>
      <c r="V15" t="str">
        <f t="shared" si="5"/>
        <v/>
      </c>
      <c r="W15" t="str">
        <f t="shared" si="5"/>
        <v/>
      </c>
      <c r="X15" t="str">
        <f t="shared" si="6"/>
        <v xml:space="preserve">["DEED_REGIONS"] = { [1] = { ["i"] = 6; ["j"] = 5; }; }; </v>
      </c>
      <c r="Y15" t="str">
        <f t="shared" si="7"/>
        <v xml:space="preserve">[1] = { ["i"] = 6; ["j"] = 5; }; </v>
      </c>
      <c r="Z15" t="str">
        <f t="shared" si="8"/>
        <v xml:space="preserve">["i"] = 6; </v>
      </c>
      <c r="AA15" t="str">
        <f t="shared" si="9"/>
        <v xml:space="preserve">["j"] = 5; </v>
      </c>
      <c r="AB15" t="str">
        <f t="shared" si="10"/>
        <v/>
      </c>
      <c r="AC15" t="str">
        <f t="shared" si="11"/>
        <v/>
      </c>
      <c r="AD15" t="str">
        <f t="shared" si="12"/>
        <v/>
      </c>
      <c r="AE15" t="str">
        <f t="shared" si="13"/>
        <v>};</v>
      </c>
    </row>
    <row r="16" spans="1:31" x14ac:dyDescent="0.25">
      <c r="B16">
        <v>10</v>
      </c>
      <c r="D16" t="s">
        <v>216</v>
      </c>
      <c r="G16" t="s">
        <v>210</v>
      </c>
      <c r="I16" t="s">
        <v>6</v>
      </c>
      <c r="J16">
        <f>IF(LEN(I16)&gt;0,VLOOKUP($I16,'Deed Log Page Tabs'!$A$2:$C$35,2,FALSE),"")</f>
        <v>6</v>
      </c>
      <c r="K16">
        <f>IF(LEN(I16)&gt;0,VLOOKUP($I16,'Deed Log Page Tabs'!$A$2:$C$35,3,FALSE),"")</f>
        <v>5</v>
      </c>
      <c r="P16" t="str">
        <f t="shared" si="0"/>
        <v>[10] = {["INSTANCE"] = { ["EN"] = "Wraith of Fire"; }; ["DEED_REGIONS"] = { [1] = { ["i"] = 6; ["j"] = 5; }; }; };</v>
      </c>
      <c r="Q16" t="str">
        <f t="shared" si="1"/>
        <v/>
      </c>
      <c r="R16" t="str">
        <f t="shared" si="2"/>
        <v>[10] = {["INSTANCE"] = { ["EN"] = "Wraith of Fire"; }; ["DEED_REGIONS"] = { [1] = { ["i"] = 6; ["j"] = 5; }; }; };</v>
      </c>
      <c r="S16" t="str">
        <f t="shared" si="3"/>
        <v>[10] = {</v>
      </c>
      <c r="T16" t="str">
        <f t="shared" si="14"/>
        <v xml:space="preserve">["INSTANCE"] = { ["EN"] = "Wraith of Fire"; }; </v>
      </c>
      <c r="U16" t="str">
        <f t="shared" si="5"/>
        <v xml:space="preserve">["EN"] = "Wraith of Fire"; </v>
      </c>
      <c r="V16" t="str">
        <f t="shared" si="5"/>
        <v/>
      </c>
      <c r="W16" t="str">
        <f t="shared" si="5"/>
        <v/>
      </c>
      <c r="X16" t="str">
        <f t="shared" si="6"/>
        <v xml:space="preserve">["DEED_REGIONS"] = { [1] = { ["i"] = 6; ["j"] = 5; }; }; </v>
      </c>
      <c r="Y16" t="str">
        <f t="shared" si="7"/>
        <v xml:space="preserve">[1] = { ["i"] = 6; ["j"] = 5; }; </v>
      </c>
      <c r="Z16" t="str">
        <f t="shared" si="8"/>
        <v xml:space="preserve">["i"] = 6; </v>
      </c>
      <c r="AA16" t="str">
        <f t="shared" si="9"/>
        <v xml:space="preserve">["j"] = 5; </v>
      </c>
      <c r="AB16" t="str">
        <f t="shared" si="10"/>
        <v/>
      </c>
      <c r="AC16" t="str">
        <f t="shared" si="11"/>
        <v/>
      </c>
      <c r="AD16" t="str">
        <f t="shared" si="12"/>
        <v/>
      </c>
      <c r="AE16" t="str">
        <f t="shared" si="13"/>
        <v>};</v>
      </c>
    </row>
    <row r="17" spans="1:31" x14ac:dyDescent="0.25">
      <c r="B17">
        <v>11</v>
      </c>
      <c r="D17" t="s">
        <v>217</v>
      </c>
      <c r="G17" t="s">
        <v>210</v>
      </c>
      <c r="I17" t="s">
        <v>6</v>
      </c>
      <c r="J17">
        <f>IF(LEN(I17)&gt;0,VLOOKUP($I17,'Deed Log Page Tabs'!$A$2:$C$35,2,FALSE),"")</f>
        <v>6</v>
      </c>
      <c r="K17">
        <f>IF(LEN(I17)&gt;0,VLOOKUP($I17,'Deed Log Page Tabs'!$A$2:$C$35,3,FALSE),"")</f>
        <v>5</v>
      </c>
      <c r="P17" t="str">
        <f t="shared" si="0"/>
        <v>[11] = {["INSTANCE"] = { ["EN"] = "Wraith of Shadow"; }; ["DEED_REGIONS"] = { [1] = { ["i"] = 6; ["j"] = 5; }; }; };</v>
      </c>
      <c r="Q17" t="str">
        <f t="shared" si="1"/>
        <v/>
      </c>
      <c r="R17" t="str">
        <f t="shared" si="2"/>
        <v>[11] = {["INSTANCE"] = { ["EN"] = "Wraith of Shadow"; }; ["DEED_REGIONS"] = { [1] = { ["i"] = 6; ["j"] = 5; }; }; };</v>
      </c>
      <c r="S17" t="str">
        <f t="shared" si="3"/>
        <v>[11] = {</v>
      </c>
      <c r="T17" t="str">
        <f t="shared" si="14"/>
        <v xml:space="preserve">["INSTANCE"] = { ["EN"] = "Wraith of Shadow"; }; </v>
      </c>
      <c r="U17" t="str">
        <f t="shared" si="5"/>
        <v xml:space="preserve">["EN"] = "Wraith of Shadow"; </v>
      </c>
      <c r="V17" t="str">
        <f t="shared" si="5"/>
        <v/>
      </c>
      <c r="W17" t="str">
        <f t="shared" si="5"/>
        <v/>
      </c>
      <c r="X17" t="str">
        <f t="shared" si="6"/>
        <v xml:space="preserve">["DEED_REGIONS"] = { [1] = { ["i"] = 6; ["j"] = 5; }; }; </v>
      </c>
      <c r="Y17" t="str">
        <f t="shared" si="7"/>
        <v xml:space="preserve">[1] = { ["i"] = 6; ["j"] = 5; }; </v>
      </c>
      <c r="Z17" t="str">
        <f t="shared" si="8"/>
        <v xml:space="preserve">["i"] = 6; </v>
      </c>
      <c r="AA17" t="str">
        <f t="shared" si="9"/>
        <v xml:space="preserve">["j"] = 5; </v>
      </c>
      <c r="AB17" t="str">
        <f t="shared" si="10"/>
        <v/>
      </c>
      <c r="AC17" t="str">
        <f t="shared" si="11"/>
        <v/>
      </c>
      <c r="AD17" t="str">
        <f t="shared" si="12"/>
        <v/>
      </c>
      <c r="AE17" t="str">
        <f t="shared" si="13"/>
        <v>};</v>
      </c>
    </row>
    <row r="18" spans="1:31" x14ac:dyDescent="0.25">
      <c r="B18">
        <v>12</v>
      </c>
      <c r="D18" t="s">
        <v>218</v>
      </c>
      <c r="G18" t="s">
        <v>210</v>
      </c>
      <c r="I18" t="s">
        <v>6</v>
      </c>
      <c r="J18">
        <f>IF(LEN(I18)&gt;0,VLOOKUP($I18,'Deed Log Page Tabs'!$A$2:$C$35,2,FALSE),"")</f>
        <v>6</v>
      </c>
      <c r="K18">
        <f>IF(LEN(I18)&gt;0,VLOOKUP($I18,'Deed Log Page Tabs'!$A$2:$C$35,3,FALSE),"")</f>
        <v>5</v>
      </c>
      <c r="P18" t="str">
        <f t="shared" si="0"/>
        <v>[12] = {["INSTANCE"] = { ["EN"] = "Wraith of Water"; }; ["DEED_REGIONS"] = { [1] = { ["i"] = 6; ["j"] = 5; }; }; };</v>
      </c>
      <c r="Q18" t="str">
        <f t="shared" si="1"/>
        <v/>
      </c>
      <c r="R18" t="str">
        <f t="shared" si="2"/>
        <v>[12] = {["INSTANCE"] = { ["EN"] = "Wraith of Water"; }; ["DEED_REGIONS"] = { [1] = { ["i"] = 6; ["j"] = 5; }; }; };</v>
      </c>
      <c r="S18" t="str">
        <f t="shared" si="3"/>
        <v>[12] = {</v>
      </c>
      <c r="T18" t="str">
        <f t="shared" si="14"/>
        <v xml:space="preserve">["INSTANCE"] = { ["EN"] = "Wraith of Water"; }; </v>
      </c>
      <c r="U18" t="str">
        <f t="shared" si="5"/>
        <v xml:space="preserve">["EN"] = "Wraith of Water"; </v>
      </c>
      <c r="V18" t="str">
        <f t="shared" si="5"/>
        <v/>
      </c>
      <c r="W18" t="str">
        <f t="shared" si="5"/>
        <v/>
      </c>
      <c r="X18" t="str">
        <f t="shared" si="6"/>
        <v xml:space="preserve">["DEED_REGIONS"] = { [1] = { ["i"] = 6; ["j"] = 5; }; }; </v>
      </c>
      <c r="Y18" t="str">
        <f t="shared" si="7"/>
        <v xml:space="preserve">[1] = { ["i"] = 6; ["j"] = 5; }; </v>
      </c>
      <c r="Z18" t="str">
        <f t="shared" si="8"/>
        <v xml:space="preserve">["i"] = 6; </v>
      </c>
      <c r="AA18" t="str">
        <f t="shared" si="9"/>
        <v xml:space="preserve">["j"] = 5; </v>
      </c>
      <c r="AB18" t="str">
        <f t="shared" si="10"/>
        <v/>
      </c>
      <c r="AC18" t="str">
        <f t="shared" si="11"/>
        <v/>
      </c>
      <c r="AD18" t="str">
        <f t="shared" si="12"/>
        <v/>
      </c>
      <c r="AE18" t="str">
        <f t="shared" si="13"/>
        <v>};</v>
      </c>
    </row>
    <row r="19" spans="1:31" x14ac:dyDescent="0.25">
      <c r="A19" t="s">
        <v>219</v>
      </c>
      <c r="J19" t="str">
        <f>IF(LEN(I19)&gt;0,VLOOKUP($I19,'Deed Log Page Tabs'!$A$2:$C$35,2,FALSE),"")</f>
        <v/>
      </c>
      <c r="K19" t="str">
        <f>IF(LEN(I19)&gt;0,VLOOKUP($I19,'Deed Log Page Tabs'!$A$2:$C$35,3,FALSE),"")</f>
        <v/>
      </c>
      <c r="P19" t="str">
        <f t="shared" si="0"/>
        <v xml:space="preserve">    --    Gladdenmere</v>
      </c>
      <c r="Q19" t="str">
        <f t="shared" si="1"/>
        <v xml:space="preserve">    --    Gladdenmere</v>
      </c>
      <c r="R19" t="str">
        <f t="shared" si="2"/>
        <v/>
      </c>
      <c r="S19" t="str">
        <f t="shared" si="3"/>
        <v/>
      </c>
      <c r="T19" t="str">
        <f t="shared" si="14"/>
        <v/>
      </c>
      <c r="U19" t="str">
        <f t="shared" si="5"/>
        <v/>
      </c>
      <c r="V19" t="str">
        <f t="shared" si="5"/>
        <v/>
      </c>
      <c r="W19" t="str">
        <f t="shared" si="5"/>
        <v/>
      </c>
      <c r="X19" t="str">
        <f t="shared" si="6"/>
        <v/>
      </c>
      <c r="Y19" t="str">
        <f t="shared" si="7"/>
        <v/>
      </c>
      <c r="Z19" t="str">
        <f t="shared" si="8"/>
        <v/>
      </c>
      <c r="AA19" t="str">
        <f t="shared" si="9"/>
        <v/>
      </c>
      <c r="AB19" t="str">
        <f t="shared" si="10"/>
        <v/>
      </c>
      <c r="AC19" t="str">
        <f t="shared" si="11"/>
        <v/>
      </c>
      <c r="AD19" t="str">
        <f t="shared" si="12"/>
        <v/>
      </c>
      <c r="AE19" t="str">
        <f t="shared" si="13"/>
        <v/>
      </c>
    </row>
    <row r="20" spans="1:31" x14ac:dyDescent="0.25">
      <c r="B20">
        <v>13</v>
      </c>
      <c r="D20" t="s">
        <v>178</v>
      </c>
      <c r="I20" t="s">
        <v>19</v>
      </c>
      <c r="J20">
        <f>IF(LEN(I20)&gt;0,VLOOKUP($I20,'Deed Log Page Tabs'!$A$2:$C$35,2,FALSE),"")</f>
        <v>7</v>
      </c>
      <c r="K20">
        <f>IF(LEN(I20)&gt;0,VLOOKUP($I20,'Deed Log Page Tabs'!$A$2:$C$35,3,FALSE),"")</f>
        <v>10</v>
      </c>
      <c r="P20" t="str">
        <f t="shared" si="0"/>
        <v>[13] = {["INSTANCE"] = { ["EN"] = "The Depths of Kidzul-kâlah"; }; ["DEED_REGIONS"] = { [1] = { ["i"] = 7; ["j"] = 10; }; }; };</v>
      </c>
      <c r="Q20" t="str">
        <f t="shared" si="1"/>
        <v/>
      </c>
      <c r="R20" t="str">
        <f t="shared" si="2"/>
        <v>[13] = {["INSTANCE"] = { ["EN"] = "The Depths of Kidzul-kâlah"; }; ["DEED_REGIONS"] = { [1] = { ["i"] = 7; ["j"] = 10; }; }; };</v>
      </c>
      <c r="S20" t="str">
        <f t="shared" si="3"/>
        <v>[13] = {</v>
      </c>
      <c r="T20" t="str">
        <f t="shared" si="14"/>
        <v xml:space="preserve">["INSTANCE"] = { ["EN"] = "The Depths of Kidzul-kâlah"; }; </v>
      </c>
      <c r="U20" t="str">
        <f t="shared" si="5"/>
        <v xml:space="preserve">["EN"] = "The Depths of Kidzul-kâlah"; </v>
      </c>
      <c r="V20" t="str">
        <f t="shared" si="5"/>
        <v/>
      </c>
      <c r="W20" t="str">
        <f t="shared" si="5"/>
        <v/>
      </c>
      <c r="X20" t="str">
        <f t="shared" si="6"/>
        <v xml:space="preserve">["DEED_REGIONS"] = { [1] = { ["i"] = 7; ["j"] = 10; }; }; </v>
      </c>
      <c r="Y20" t="str">
        <f t="shared" si="7"/>
        <v xml:space="preserve">[1] = { ["i"] = 7; ["j"] = 10; }; </v>
      </c>
      <c r="Z20" t="str">
        <f t="shared" si="8"/>
        <v xml:space="preserve">["i"] = 7; </v>
      </c>
      <c r="AA20" t="str">
        <f t="shared" si="9"/>
        <v xml:space="preserve">["j"] = 10; </v>
      </c>
      <c r="AB20" t="str">
        <f t="shared" si="10"/>
        <v/>
      </c>
      <c r="AC20" t="str">
        <f t="shared" si="11"/>
        <v/>
      </c>
      <c r="AD20" t="str">
        <f t="shared" si="12"/>
        <v/>
      </c>
      <c r="AE20" t="str">
        <f t="shared" si="13"/>
        <v>};</v>
      </c>
    </row>
    <row r="21" spans="1:31" x14ac:dyDescent="0.25">
      <c r="A21" t="s">
        <v>220</v>
      </c>
      <c r="J21" t="str">
        <f>IF(LEN(I21)&gt;0,VLOOKUP($I21,'Deed Log Page Tabs'!$A$2:$C$35,2,FALSE),"")</f>
        <v/>
      </c>
      <c r="K21" t="str">
        <f>IF(LEN(I21)&gt;0,VLOOKUP($I21,'Deed Log Page Tabs'!$A$2:$C$35,3,FALSE),"")</f>
        <v/>
      </c>
      <c r="P21" t="str">
        <f t="shared" si="0"/>
        <v xml:space="preserve">    --    Great Barrow</v>
      </c>
      <c r="Q21" t="str">
        <f t="shared" si="1"/>
        <v xml:space="preserve">    --    Great Barrow</v>
      </c>
      <c r="R21" t="str">
        <f t="shared" si="2"/>
        <v/>
      </c>
      <c r="S21" t="str">
        <f t="shared" si="3"/>
        <v/>
      </c>
      <c r="T21" t="str">
        <f t="shared" si="14"/>
        <v/>
      </c>
      <c r="U21" t="str">
        <f t="shared" si="5"/>
        <v/>
      </c>
      <c r="V21" t="str">
        <f t="shared" si="5"/>
        <v/>
      </c>
      <c r="W21" t="str">
        <f t="shared" si="5"/>
        <v/>
      </c>
      <c r="X21" t="str">
        <f t="shared" si="6"/>
        <v/>
      </c>
      <c r="Y21" t="str">
        <f t="shared" si="7"/>
        <v/>
      </c>
      <c r="Z21" t="str">
        <f t="shared" si="8"/>
        <v/>
      </c>
      <c r="AA21" t="str">
        <f t="shared" si="9"/>
        <v/>
      </c>
      <c r="AB21" t="str">
        <f t="shared" si="10"/>
        <v/>
      </c>
      <c r="AC21" t="str">
        <f t="shared" si="11"/>
        <v/>
      </c>
      <c r="AD21" t="str">
        <f t="shared" si="12"/>
        <v/>
      </c>
      <c r="AE21" t="str">
        <f t="shared" si="13"/>
        <v/>
      </c>
    </row>
    <row r="22" spans="1:31" x14ac:dyDescent="0.25">
      <c r="B22">
        <v>14</v>
      </c>
      <c r="D22" t="s">
        <v>221</v>
      </c>
      <c r="G22" t="s">
        <v>210</v>
      </c>
      <c r="I22" t="s">
        <v>1</v>
      </c>
      <c r="J22">
        <f>IF(LEN(I22)&gt;0,VLOOKUP($I22,'Deed Log Page Tabs'!$A$2:$C$35,2,FALSE),"")</f>
        <v>6</v>
      </c>
      <c r="K22">
        <f>IF(LEN(I22)&gt;0,VLOOKUP($I22,'Deed Log Page Tabs'!$A$2:$C$35,3,FALSE),"")</f>
        <v>1</v>
      </c>
      <c r="P22" t="str">
        <f t="shared" si="0"/>
        <v>[14] = {["INSTANCE"] = { ["EN"] = "Sambrog"; }; ["DEED_REGIONS"] = { [1] = { ["i"] = 6; ["j"] = 1; }; }; };</v>
      </c>
      <c r="Q22" t="str">
        <f t="shared" si="1"/>
        <v/>
      </c>
      <c r="R22" t="str">
        <f t="shared" si="2"/>
        <v>[14] = {["INSTANCE"] = { ["EN"] = "Sambrog"; }; ["DEED_REGIONS"] = { [1] = { ["i"] = 6; ["j"] = 1; }; }; };</v>
      </c>
      <c r="S22" t="str">
        <f t="shared" si="3"/>
        <v>[14] = {</v>
      </c>
      <c r="T22" t="str">
        <f t="shared" si="14"/>
        <v xml:space="preserve">["INSTANCE"] = { ["EN"] = "Sambrog"; }; </v>
      </c>
      <c r="U22" t="str">
        <f t="shared" si="5"/>
        <v xml:space="preserve">["EN"] = "Sambrog"; </v>
      </c>
      <c r="V22" t="str">
        <f t="shared" si="5"/>
        <v/>
      </c>
      <c r="W22" t="str">
        <f t="shared" si="5"/>
        <v/>
      </c>
      <c r="X22" t="str">
        <f t="shared" si="6"/>
        <v xml:space="preserve">["DEED_REGIONS"] = { [1] = { ["i"] = 6; ["j"] = 1; }; }; </v>
      </c>
      <c r="Y22" t="str">
        <f t="shared" si="7"/>
        <v xml:space="preserve">[1] = { ["i"] = 6; ["j"] = 1; }; </v>
      </c>
      <c r="Z22" t="str">
        <f t="shared" si="8"/>
        <v xml:space="preserve">["i"] = 6; </v>
      </c>
      <c r="AA22" t="str">
        <f t="shared" si="9"/>
        <v xml:space="preserve">["j"] = 1; </v>
      </c>
      <c r="AB22" t="str">
        <f t="shared" si="10"/>
        <v/>
      </c>
      <c r="AC22" t="str">
        <f t="shared" si="11"/>
        <v/>
      </c>
      <c r="AD22" t="str">
        <f t="shared" si="12"/>
        <v/>
      </c>
      <c r="AE22" t="str">
        <f t="shared" si="13"/>
        <v>};</v>
      </c>
    </row>
    <row r="23" spans="1:31" x14ac:dyDescent="0.25">
      <c r="B23">
        <v>15</v>
      </c>
      <c r="D23" t="s">
        <v>222</v>
      </c>
      <c r="G23" t="s">
        <v>210</v>
      </c>
      <c r="I23" t="s">
        <v>1</v>
      </c>
      <c r="J23">
        <f>IF(LEN(I23)&gt;0,VLOOKUP($I23,'Deed Log Page Tabs'!$A$2:$C$35,2,FALSE),"")</f>
        <v>6</v>
      </c>
      <c r="K23">
        <f>IF(LEN(I23)&gt;0,VLOOKUP($I23,'Deed Log Page Tabs'!$A$2:$C$35,3,FALSE),"")</f>
        <v>1</v>
      </c>
      <c r="P23" t="str">
        <f t="shared" si="0"/>
        <v>[15] = {["INSTANCE"] = { ["EN"] = "Thadúr"; }; ["DEED_REGIONS"] = { [1] = { ["i"] = 6; ["j"] = 1; }; }; };</v>
      </c>
      <c r="Q23" t="str">
        <f t="shared" si="1"/>
        <v/>
      </c>
      <c r="R23" t="str">
        <f t="shared" si="2"/>
        <v>[15] = {["INSTANCE"] = { ["EN"] = "Thadúr"; }; ["DEED_REGIONS"] = { [1] = { ["i"] = 6; ["j"] = 1; }; }; };</v>
      </c>
      <c r="S23" t="str">
        <f t="shared" si="3"/>
        <v>[15] = {</v>
      </c>
      <c r="T23" t="str">
        <f t="shared" si="14"/>
        <v xml:space="preserve">["INSTANCE"] = { ["EN"] = "Thadúr"; }; </v>
      </c>
      <c r="U23" t="str">
        <f t="shared" si="5"/>
        <v xml:space="preserve">["EN"] = "Thadúr"; </v>
      </c>
      <c r="V23" t="str">
        <f t="shared" si="5"/>
        <v/>
      </c>
      <c r="W23" t="str">
        <f t="shared" si="5"/>
        <v/>
      </c>
      <c r="X23" t="str">
        <f t="shared" si="6"/>
        <v xml:space="preserve">["DEED_REGIONS"] = { [1] = { ["i"] = 6; ["j"] = 1; }; }; </v>
      </c>
      <c r="Y23" t="str">
        <f t="shared" si="7"/>
        <v xml:space="preserve">[1] = { ["i"] = 6; ["j"] = 1; }; </v>
      </c>
      <c r="Z23" t="str">
        <f t="shared" si="8"/>
        <v xml:space="preserve">["i"] = 6; </v>
      </c>
      <c r="AA23" t="str">
        <f t="shared" si="9"/>
        <v xml:space="preserve">["j"] = 1; </v>
      </c>
      <c r="AB23" t="str">
        <f t="shared" si="10"/>
        <v/>
      </c>
      <c r="AC23" t="str">
        <f t="shared" si="11"/>
        <v/>
      </c>
      <c r="AD23" t="str">
        <f t="shared" si="12"/>
        <v/>
      </c>
      <c r="AE23" t="str">
        <f t="shared" si="13"/>
        <v>};</v>
      </c>
    </row>
    <row r="24" spans="1:31" x14ac:dyDescent="0.25">
      <c r="B24">
        <v>16</v>
      </c>
      <c r="D24" t="s">
        <v>223</v>
      </c>
      <c r="G24" t="s">
        <v>210</v>
      </c>
      <c r="I24" t="s">
        <v>1</v>
      </c>
      <c r="J24">
        <f>IF(LEN(I24)&gt;0,VLOOKUP($I24,'Deed Log Page Tabs'!$A$2:$C$35,2,FALSE),"")</f>
        <v>6</v>
      </c>
      <c r="K24">
        <f>IF(LEN(I24)&gt;0,VLOOKUP($I24,'Deed Log Page Tabs'!$A$2:$C$35,3,FALSE),"")</f>
        <v>1</v>
      </c>
      <c r="P24" t="str">
        <f t="shared" ref="P24:P87" si="15">CONCATENATE(Q24,R24)</f>
        <v>[16] = {["INSTANCE"] = { ["EN"] = "The Maze"; }; ["DEED_REGIONS"] = { [1] = { ["i"] = 6; ["j"] = 1; }; }; };</v>
      </c>
      <c r="Q24" t="str">
        <f t="shared" si="1"/>
        <v/>
      </c>
      <c r="R24" t="str">
        <f t="shared" ref="R24:R87" si="16">CONCATENATE(S24,T24,X24,AE24)</f>
        <v>[16] = {["INSTANCE"] = { ["EN"] = "The Maze"; }; ["DEED_REGIONS"] = { [1] = { ["i"] = 6; ["j"] = 1; }; }; };</v>
      </c>
      <c r="S24" t="str">
        <f t="shared" si="3"/>
        <v>[16] = {</v>
      </c>
      <c r="T24" t="str">
        <f t="shared" si="14"/>
        <v xml:space="preserve">["INSTANCE"] = { ["EN"] = "The Maze"; }; </v>
      </c>
      <c r="U24" t="str">
        <f t="shared" si="5"/>
        <v xml:space="preserve">["EN"] = "The Maze"; </v>
      </c>
      <c r="V24" t="str">
        <f t="shared" si="5"/>
        <v/>
      </c>
      <c r="W24" t="str">
        <f t="shared" si="5"/>
        <v/>
      </c>
      <c r="X24" t="str">
        <f t="shared" ref="X24:X87" si="17">IF(OR(LEN(Y24)&gt;0,LEN(AB24)&gt;0),CONCATENATE("[""DEED_REGIONS""] = { ",Y24,AB24,"}; "),"")</f>
        <v xml:space="preserve">["DEED_REGIONS"] = { [1] = { ["i"] = 6; ["j"] = 1; }; }; </v>
      </c>
      <c r="Y24" t="str">
        <f t="shared" ref="Y24:Y87" si="18">IF(LEN(Z24)&gt;0,CONCATENATE("[1] = { ",Z24,AA24,"}; "),"")</f>
        <v xml:space="preserve">[1] = { ["i"] = 6; ["j"] = 1; }; </v>
      </c>
      <c r="Z24" t="str">
        <f t="shared" si="8"/>
        <v xml:space="preserve">["i"] = 6; </v>
      </c>
      <c r="AA24" t="str">
        <f t="shared" si="9"/>
        <v xml:space="preserve">["j"] = 1; </v>
      </c>
      <c r="AB24" t="str">
        <f t="shared" ref="AB24:AB87" si="19">IF(LEN(AC24)&gt;0,CONCATENATE("[1] = { ",AC24,AD24,"}; "),"")</f>
        <v/>
      </c>
      <c r="AC24" t="str">
        <f t="shared" si="11"/>
        <v/>
      </c>
      <c r="AD24" t="str">
        <f t="shared" si="12"/>
        <v/>
      </c>
      <c r="AE24" t="str">
        <f t="shared" si="13"/>
        <v>};</v>
      </c>
    </row>
    <row r="25" spans="1:31" x14ac:dyDescent="0.25">
      <c r="A25" t="s">
        <v>233</v>
      </c>
      <c r="J25" t="str">
        <f>IF(LEN(I25)&gt;0,VLOOKUP($I25,'Deed Log Page Tabs'!$A$2:$C$35,2,FALSE),"")</f>
        <v/>
      </c>
      <c r="K25" t="str">
        <f>IF(LEN(I25)&gt;0,VLOOKUP($I25,'Deed Log Page Tabs'!$A$2:$C$35,3,FALSE),"")</f>
        <v/>
      </c>
      <c r="P25" t="str">
        <f t="shared" si="15"/>
        <v xml:space="preserve">    --    Grey Mountains</v>
      </c>
      <c r="Q25" t="str">
        <f t="shared" ref="Q25:Q88" si="20">IF(LEN(A25)&gt;0,CONCATENATE("    --",A25),"")</f>
        <v xml:space="preserve">    --    Grey Mountains</v>
      </c>
      <c r="R25" t="str">
        <f t="shared" si="16"/>
        <v/>
      </c>
      <c r="S25" t="str">
        <f t="shared" ref="S25:S88" si="21">IF(LEN(B25)&gt;0,CONCATENATE("[",B25,"] = {"),"")</f>
        <v/>
      </c>
      <c r="T25" t="str">
        <f t="shared" si="14"/>
        <v/>
      </c>
      <c r="U25" t="str">
        <f t="shared" ref="U25:W88" si="22">IF(LEN(D25)&gt;0,CONCATENATE("[""",U$1,"""] = """,D25,"""; "),"")</f>
        <v/>
      </c>
      <c r="V25" t="str">
        <f t="shared" si="22"/>
        <v/>
      </c>
      <c r="W25" t="str">
        <f t="shared" si="22"/>
        <v/>
      </c>
      <c r="X25" t="str">
        <f t="shared" si="17"/>
        <v/>
      </c>
      <c r="Y25" t="str">
        <f t="shared" si="18"/>
        <v/>
      </c>
      <c r="Z25" t="str">
        <f t="shared" ref="Z25:Z88" si="23">IF(LEN(J25)&gt;0,CONCATENATE("[""i""] = ",J25,"; ",""),"")</f>
        <v/>
      </c>
      <c r="AA25" t="str">
        <f t="shared" ref="AA25:AA88" si="24">IF(LEN(K25)&gt;0,CONCATENATE("[""j""] = ",K25,"; ",""),"")</f>
        <v/>
      </c>
      <c r="AB25" t="str">
        <f t="shared" si="19"/>
        <v/>
      </c>
      <c r="AC25" t="str">
        <f t="shared" ref="AC25:AC88" si="25">IF(LEN(M25)&gt;0,CONCATENATE("[""i""] = ",M25,"; ",""),"")</f>
        <v/>
      </c>
      <c r="AD25" t="str">
        <f t="shared" ref="AD25:AD88" si="26">IF(LEN(N25)&gt;0,CONCATENATE("[""j""] = ",N25,"; ",""),"")</f>
        <v/>
      </c>
      <c r="AE25" t="str">
        <f t="shared" ref="AE25:AE88" si="27">IF(LEN(B25)&gt;0,"};","")</f>
        <v/>
      </c>
    </row>
    <row r="26" spans="1:31" x14ac:dyDescent="0.25">
      <c r="B26">
        <v>17</v>
      </c>
      <c r="D26" t="s">
        <v>179</v>
      </c>
      <c r="G26" t="s">
        <v>210</v>
      </c>
      <c r="I26" t="s">
        <v>39</v>
      </c>
      <c r="J26">
        <f>IF(LEN(I26)&gt;0,VLOOKUP($I26,'Deed Log Page Tabs'!$A$2:$C$35,2,FALSE),"")</f>
        <v>7</v>
      </c>
      <c r="K26">
        <f>IF(LEN(I26)&gt;0,VLOOKUP($I26,'Deed Log Page Tabs'!$A$2:$C$35,3,FALSE),"")</f>
        <v>9</v>
      </c>
      <c r="P26" t="str">
        <f t="shared" si="15"/>
        <v>[17] = {["INSTANCE"] = { ["EN"] = "Caverns of Thrumfall"; }; ["DEED_REGIONS"] = { [1] = { ["i"] = 7; ["j"] = 9; }; }; };</v>
      </c>
      <c r="Q26" t="str">
        <f t="shared" si="20"/>
        <v/>
      </c>
      <c r="R26" t="str">
        <f t="shared" si="16"/>
        <v>[17] = {["INSTANCE"] = { ["EN"] = "Caverns of Thrumfall"; }; ["DEED_REGIONS"] = { [1] = { ["i"] = 7; ["j"] = 9; }; }; };</v>
      </c>
      <c r="S26" t="str">
        <f t="shared" si="21"/>
        <v>[17] = {</v>
      </c>
      <c r="T26" t="str">
        <f t="shared" si="14"/>
        <v xml:space="preserve">["INSTANCE"] = { ["EN"] = "Caverns of Thrumfall"; }; </v>
      </c>
      <c r="U26" t="str">
        <f t="shared" si="22"/>
        <v xml:space="preserve">["EN"] = "Caverns of Thrumfall"; </v>
      </c>
      <c r="V26" t="str">
        <f t="shared" si="22"/>
        <v/>
      </c>
      <c r="W26" t="str">
        <f t="shared" si="22"/>
        <v/>
      </c>
      <c r="X26" t="str">
        <f t="shared" si="17"/>
        <v xml:space="preserve">["DEED_REGIONS"] = { [1] = { ["i"] = 7; ["j"] = 9; }; }; </v>
      </c>
      <c r="Y26" t="str">
        <f t="shared" si="18"/>
        <v xml:space="preserve">[1] = { ["i"] = 7; ["j"] = 9; }; </v>
      </c>
      <c r="Z26" t="str">
        <f t="shared" si="23"/>
        <v xml:space="preserve">["i"] = 7; </v>
      </c>
      <c r="AA26" t="str">
        <f t="shared" si="24"/>
        <v xml:space="preserve">["j"] = 9; </v>
      </c>
      <c r="AB26" t="str">
        <f t="shared" si="19"/>
        <v/>
      </c>
      <c r="AC26" t="str">
        <f t="shared" si="25"/>
        <v/>
      </c>
      <c r="AD26" t="str">
        <f t="shared" si="26"/>
        <v/>
      </c>
      <c r="AE26" t="str">
        <f t="shared" si="27"/>
        <v>};</v>
      </c>
    </row>
    <row r="27" spans="1:31" x14ac:dyDescent="0.25">
      <c r="B27">
        <v>18</v>
      </c>
      <c r="D27" t="s">
        <v>149</v>
      </c>
      <c r="G27" t="s">
        <v>210</v>
      </c>
      <c r="I27" t="s">
        <v>39</v>
      </c>
      <c r="J27">
        <f>IF(LEN(I27)&gt;0,VLOOKUP($I27,'Deed Log Page Tabs'!$A$2:$C$35,2,FALSE),"")</f>
        <v>7</v>
      </c>
      <c r="K27">
        <f>IF(LEN(I27)&gt;0,VLOOKUP($I27,'Deed Log Page Tabs'!$A$2:$C$35,3,FALSE),"")</f>
        <v>9</v>
      </c>
      <c r="P27" t="str">
        <f t="shared" si="15"/>
        <v>[18] = {["INSTANCE"] = { ["EN"] = "Glimmerdeep"; }; ["DEED_REGIONS"] = { [1] = { ["i"] = 7; ["j"] = 9; }; }; };</v>
      </c>
      <c r="Q27" t="str">
        <f t="shared" si="20"/>
        <v/>
      </c>
      <c r="R27" t="str">
        <f t="shared" si="16"/>
        <v>[18] = {["INSTANCE"] = { ["EN"] = "Glimmerdeep"; }; ["DEED_REGIONS"] = { [1] = { ["i"] = 7; ["j"] = 9; }; }; };</v>
      </c>
      <c r="S27" t="str">
        <f t="shared" si="21"/>
        <v>[18] = {</v>
      </c>
      <c r="T27" t="str">
        <f t="shared" si="14"/>
        <v xml:space="preserve">["INSTANCE"] = { ["EN"] = "Glimmerdeep"; }; </v>
      </c>
      <c r="U27" t="str">
        <f t="shared" si="22"/>
        <v xml:space="preserve">["EN"] = "Glimmerdeep"; </v>
      </c>
      <c r="V27" t="str">
        <f t="shared" si="22"/>
        <v/>
      </c>
      <c r="W27" t="str">
        <f t="shared" si="22"/>
        <v/>
      </c>
      <c r="X27" t="str">
        <f t="shared" si="17"/>
        <v xml:space="preserve">["DEED_REGIONS"] = { [1] = { ["i"] = 7; ["j"] = 9; }; }; </v>
      </c>
      <c r="Y27" t="str">
        <f t="shared" si="18"/>
        <v xml:space="preserve">[1] = { ["i"] = 7; ["j"] = 9; }; </v>
      </c>
      <c r="Z27" t="str">
        <f t="shared" si="23"/>
        <v xml:space="preserve">["i"] = 7; </v>
      </c>
      <c r="AA27" t="str">
        <f t="shared" si="24"/>
        <v xml:space="preserve">["j"] = 9; </v>
      </c>
      <c r="AB27" t="str">
        <f t="shared" si="19"/>
        <v/>
      </c>
      <c r="AC27" t="str">
        <f t="shared" si="25"/>
        <v/>
      </c>
      <c r="AD27" t="str">
        <f t="shared" si="26"/>
        <v/>
      </c>
      <c r="AE27" t="str">
        <f t="shared" si="27"/>
        <v>};</v>
      </c>
    </row>
    <row r="28" spans="1:31" x14ac:dyDescent="0.25">
      <c r="B28">
        <v>19</v>
      </c>
      <c r="D28" t="s">
        <v>150</v>
      </c>
      <c r="G28" t="s">
        <v>210</v>
      </c>
      <c r="I28" t="s">
        <v>39</v>
      </c>
      <c r="J28">
        <f>IF(LEN(I28)&gt;0,VLOOKUP($I28,'Deed Log Page Tabs'!$A$2:$C$35,2,FALSE),"")</f>
        <v>7</v>
      </c>
      <c r="K28">
        <f>IF(LEN(I28)&gt;0,VLOOKUP($I28,'Deed Log Page Tabs'!$A$2:$C$35,3,FALSE),"")</f>
        <v>9</v>
      </c>
      <c r="P28" t="str">
        <f t="shared" si="15"/>
        <v>[19] = {["INSTANCE"] = { ["EN"] = "Thikil-gundu"; }; ["DEED_REGIONS"] = { [1] = { ["i"] = 7; ["j"] = 9; }; }; };</v>
      </c>
      <c r="Q28" t="str">
        <f t="shared" si="20"/>
        <v/>
      </c>
      <c r="R28" t="str">
        <f t="shared" si="16"/>
        <v>[19] = {["INSTANCE"] = { ["EN"] = "Thikil-gundu"; }; ["DEED_REGIONS"] = { [1] = { ["i"] = 7; ["j"] = 9; }; }; };</v>
      </c>
      <c r="S28" t="str">
        <f t="shared" si="21"/>
        <v>[19] = {</v>
      </c>
      <c r="T28" t="str">
        <f t="shared" si="14"/>
        <v xml:space="preserve">["INSTANCE"] = { ["EN"] = "Thikil-gundu"; }; </v>
      </c>
      <c r="U28" t="str">
        <f t="shared" si="22"/>
        <v xml:space="preserve">["EN"] = "Thikil-gundu"; </v>
      </c>
      <c r="V28" t="str">
        <f t="shared" si="22"/>
        <v/>
      </c>
      <c r="W28" t="str">
        <f t="shared" si="22"/>
        <v/>
      </c>
      <c r="X28" t="str">
        <f t="shared" si="17"/>
        <v xml:space="preserve">["DEED_REGIONS"] = { [1] = { ["i"] = 7; ["j"] = 9; }; }; </v>
      </c>
      <c r="Y28" t="str">
        <f t="shared" si="18"/>
        <v xml:space="preserve">[1] = { ["i"] = 7; ["j"] = 9; }; </v>
      </c>
      <c r="Z28" t="str">
        <f t="shared" si="23"/>
        <v xml:space="preserve">["i"] = 7; </v>
      </c>
      <c r="AA28" t="str">
        <f t="shared" si="24"/>
        <v xml:space="preserve">["j"] = 9; </v>
      </c>
      <c r="AB28" t="str">
        <f t="shared" si="19"/>
        <v/>
      </c>
      <c r="AC28" t="str">
        <f t="shared" si="25"/>
        <v/>
      </c>
      <c r="AD28" t="str">
        <f t="shared" si="26"/>
        <v/>
      </c>
      <c r="AE28" t="str">
        <f t="shared" si="27"/>
        <v>};</v>
      </c>
    </row>
    <row r="29" spans="1:31" x14ac:dyDescent="0.25">
      <c r="A29" t="s">
        <v>234</v>
      </c>
      <c r="J29" t="str">
        <f>IF(LEN(I29)&gt;0,VLOOKUP($I29,'Deed Log Page Tabs'!$A$2:$C$35,2,FALSE),"")</f>
        <v/>
      </c>
      <c r="K29" t="str">
        <f>IF(LEN(I29)&gt;0,VLOOKUP($I29,'Deed Log Page Tabs'!$A$2:$C$35,3,FALSE),"")</f>
        <v/>
      </c>
      <c r="P29" t="str">
        <f t="shared" si="15"/>
        <v xml:space="preserve">    --    Helegrod</v>
      </c>
      <c r="Q29" t="str">
        <f t="shared" si="20"/>
        <v xml:space="preserve">    --    Helegrod</v>
      </c>
      <c r="R29" t="str">
        <f t="shared" si="16"/>
        <v/>
      </c>
      <c r="S29" t="str">
        <f t="shared" si="21"/>
        <v/>
      </c>
      <c r="T29" t="str">
        <f t="shared" si="14"/>
        <v/>
      </c>
      <c r="U29" t="str">
        <f t="shared" si="22"/>
        <v/>
      </c>
      <c r="V29" t="str">
        <f t="shared" si="22"/>
        <v/>
      </c>
      <c r="W29" t="str">
        <f t="shared" si="22"/>
        <v/>
      </c>
      <c r="X29" t="str">
        <f t="shared" si="17"/>
        <v/>
      </c>
      <c r="Y29" t="str">
        <f t="shared" si="18"/>
        <v/>
      </c>
      <c r="Z29" t="str">
        <f t="shared" si="23"/>
        <v/>
      </c>
      <c r="AA29" t="str">
        <f t="shared" si="24"/>
        <v/>
      </c>
      <c r="AB29" t="str">
        <f t="shared" si="19"/>
        <v/>
      </c>
      <c r="AC29" t="str">
        <f t="shared" si="25"/>
        <v/>
      </c>
      <c r="AD29" t="str">
        <f t="shared" si="26"/>
        <v/>
      </c>
      <c r="AE29" t="str">
        <f t="shared" si="27"/>
        <v/>
      </c>
    </row>
    <row r="30" spans="1:31" x14ac:dyDescent="0.25">
      <c r="B30">
        <v>20</v>
      </c>
      <c r="D30" t="s">
        <v>224</v>
      </c>
      <c r="I30" t="s">
        <v>8</v>
      </c>
      <c r="J30">
        <f>IF(LEN(I30)&gt;0,VLOOKUP($I30,'Deed Log Page Tabs'!$A$2:$C$35,2,FALSE),"")</f>
        <v>6</v>
      </c>
      <c r="K30">
        <f>IF(LEN(I30)&gt;0,VLOOKUP($I30,'Deed Log Page Tabs'!$A$2:$C$35,3,FALSE),"")</f>
        <v>7</v>
      </c>
      <c r="P30" t="str">
        <f t="shared" si="15"/>
        <v>[20] = {["INSTANCE"] = { ["EN"] = "Dragon Wing"; }; ["DEED_REGIONS"] = { [1] = { ["i"] = 6; ["j"] = 7; }; }; };</v>
      </c>
      <c r="Q30" t="str">
        <f t="shared" si="20"/>
        <v/>
      </c>
      <c r="R30" t="str">
        <f t="shared" si="16"/>
        <v>[20] = {["INSTANCE"] = { ["EN"] = "Dragon Wing"; }; ["DEED_REGIONS"] = { [1] = { ["i"] = 6; ["j"] = 7; }; }; };</v>
      </c>
      <c r="S30" t="str">
        <f t="shared" si="21"/>
        <v>[20] = {</v>
      </c>
      <c r="T30" t="str">
        <f t="shared" si="14"/>
        <v xml:space="preserve">["INSTANCE"] = { ["EN"] = "Dragon Wing"; }; </v>
      </c>
      <c r="U30" t="str">
        <f t="shared" si="22"/>
        <v xml:space="preserve">["EN"] = "Dragon Wing"; </v>
      </c>
      <c r="V30" t="str">
        <f t="shared" si="22"/>
        <v/>
      </c>
      <c r="W30" t="str">
        <f t="shared" si="22"/>
        <v/>
      </c>
      <c r="X30" t="str">
        <f t="shared" si="17"/>
        <v xml:space="preserve">["DEED_REGIONS"] = { [1] = { ["i"] = 6; ["j"] = 7; }; }; </v>
      </c>
      <c r="Y30" t="str">
        <f t="shared" si="18"/>
        <v xml:space="preserve">[1] = { ["i"] = 6; ["j"] = 7; }; </v>
      </c>
      <c r="Z30" t="str">
        <f t="shared" si="23"/>
        <v xml:space="preserve">["i"] = 6; </v>
      </c>
      <c r="AA30" t="str">
        <f t="shared" si="24"/>
        <v xml:space="preserve">["j"] = 7; </v>
      </c>
      <c r="AB30" t="str">
        <f t="shared" si="19"/>
        <v/>
      </c>
      <c r="AC30" t="str">
        <f t="shared" si="25"/>
        <v/>
      </c>
      <c r="AD30" t="str">
        <f t="shared" si="26"/>
        <v/>
      </c>
      <c r="AE30" t="str">
        <f t="shared" si="27"/>
        <v>};</v>
      </c>
    </row>
    <row r="31" spans="1:31" x14ac:dyDescent="0.25">
      <c r="B31">
        <v>21</v>
      </c>
      <c r="D31" t="s">
        <v>225</v>
      </c>
      <c r="I31" t="s">
        <v>8</v>
      </c>
      <c r="J31">
        <f>IF(LEN(I31)&gt;0,VLOOKUP($I31,'Deed Log Page Tabs'!$A$2:$C$35,2,FALSE),"")</f>
        <v>6</v>
      </c>
      <c r="K31">
        <f>IF(LEN(I31)&gt;0,VLOOKUP($I31,'Deed Log Page Tabs'!$A$2:$C$35,3,FALSE),"")</f>
        <v>7</v>
      </c>
      <c r="P31" t="str">
        <f t="shared" si="15"/>
        <v>[21] = {["INSTANCE"] = { ["EN"] = "Drake Wing"; }; ["DEED_REGIONS"] = { [1] = { ["i"] = 6; ["j"] = 7; }; }; };</v>
      </c>
      <c r="Q31" t="str">
        <f t="shared" si="20"/>
        <v/>
      </c>
      <c r="R31" t="str">
        <f t="shared" si="16"/>
        <v>[21] = {["INSTANCE"] = { ["EN"] = "Drake Wing"; }; ["DEED_REGIONS"] = { [1] = { ["i"] = 6; ["j"] = 7; }; }; };</v>
      </c>
      <c r="S31" t="str">
        <f t="shared" si="21"/>
        <v>[21] = {</v>
      </c>
      <c r="T31" t="str">
        <f t="shared" si="14"/>
        <v xml:space="preserve">["INSTANCE"] = { ["EN"] = "Drake Wing"; }; </v>
      </c>
      <c r="U31" t="str">
        <f t="shared" si="22"/>
        <v xml:space="preserve">["EN"] = "Drake Wing"; </v>
      </c>
      <c r="V31" t="str">
        <f t="shared" si="22"/>
        <v/>
      </c>
      <c r="W31" t="str">
        <f t="shared" si="22"/>
        <v/>
      </c>
      <c r="X31" t="str">
        <f t="shared" si="17"/>
        <v xml:space="preserve">["DEED_REGIONS"] = { [1] = { ["i"] = 6; ["j"] = 7; }; }; </v>
      </c>
      <c r="Y31" t="str">
        <f t="shared" si="18"/>
        <v xml:space="preserve">[1] = { ["i"] = 6; ["j"] = 7; }; </v>
      </c>
      <c r="Z31" t="str">
        <f t="shared" si="23"/>
        <v xml:space="preserve">["i"] = 6; </v>
      </c>
      <c r="AA31" t="str">
        <f t="shared" si="24"/>
        <v xml:space="preserve">["j"] = 7; </v>
      </c>
      <c r="AB31" t="str">
        <f t="shared" si="19"/>
        <v/>
      </c>
      <c r="AC31" t="str">
        <f t="shared" si="25"/>
        <v/>
      </c>
      <c r="AD31" t="str">
        <f t="shared" si="26"/>
        <v/>
      </c>
      <c r="AE31" t="str">
        <f t="shared" si="27"/>
        <v>};</v>
      </c>
    </row>
    <row r="32" spans="1:31" x14ac:dyDescent="0.25">
      <c r="B32">
        <v>22</v>
      </c>
      <c r="D32" t="s">
        <v>226</v>
      </c>
      <c r="I32" t="s">
        <v>8</v>
      </c>
      <c r="J32">
        <f>IF(LEN(I32)&gt;0,VLOOKUP($I32,'Deed Log Page Tabs'!$A$2:$C$35,2,FALSE),"")</f>
        <v>6</v>
      </c>
      <c r="K32">
        <f>IF(LEN(I32)&gt;0,VLOOKUP($I32,'Deed Log Page Tabs'!$A$2:$C$35,3,FALSE),"")</f>
        <v>7</v>
      </c>
      <c r="P32" t="str">
        <f t="shared" si="15"/>
        <v>[22] = {["INSTANCE"] = { ["EN"] = "Giant Wing"; }; ["DEED_REGIONS"] = { [1] = { ["i"] = 6; ["j"] = 7; }; }; };</v>
      </c>
      <c r="Q32" t="str">
        <f t="shared" si="20"/>
        <v/>
      </c>
      <c r="R32" t="str">
        <f t="shared" si="16"/>
        <v>[22] = {["INSTANCE"] = { ["EN"] = "Giant Wing"; }; ["DEED_REGIONS"] = { [1] = { ["i"] = 6; ["j"] = 7; }; }; };</v>
      </c>
      <c r="S32" t="str">
        <f t="shared" si="21"/>
        <v>[22] = {</v>
      </c>
      <c r="T32" t="str">
        <f t="shared" si="14"/>
        <v xml:space="preserve">["INSTANCE"] = { ["EN"] = "Giant Wing"; }; </v>
      </c>
      <c r="U32" t="str">
        <f t="shared" si="22"/>
        <v xml:space="preserve">["EN"] = "Giant Wing"; </v>
      </c>
      <c r="V32" t="str">
        <f t="shared" si="22"/>
        <v/>
      </c>
      <c r="W32" t="str">
        <f t="shared" si="22"/>
        <v/>
      </c>
      <c r="X32" t="str">
        <f t="shared" si="17"/>
        <v xml:space="preserve">["DEED_REGIONS"] = { [1] = { ["i"] = 6; ["j"] = 7; }; }; </v>
      </c>
      <c r="Y32" t="str">
        <f t="shared" si="18"/>
        <v xml:space="preserve">[1] = { ["i"] = 6; ["j"] = 7; }; </v>
      </c>
      <c r="Z32" t="str">
        <f t="shared" si="23"/>
        <v xml:space="preserve">["i"] = 6; </v>
      </c>
      <c r="AA32" t="str">
        <f t="shared" si="24"/>
        <v xml:space="preserve">["j"] = 7; </v>
      </c>
      <c r="AB32" t="str">
        <f t="shared" si="19"/>
        <v/>
      </c>
      <c r="AC32" t="str">
        <f t="shared" si="25"/>
        <v/>
      </c>
      <c r="AD32" t="str">
        <f t="shared" si="26"/>
        <v/>
      </c>
      <c r="AE32" t="str">
        <f t="shared" si="27"/>
        <v>};</v>
      </c>
    </row>
    <row r="33" spans="1:31" x14ac:dyDescent="0.25">
      <c r="B33">
        <v>23</v>
      </c>
      <c r="D33" t="s">
        <v>227</v>
      </c>
      <c r="I33" t="s">
        <v>8</v>
      </c>
      <c r="J33">
        <f>IF(LEN(I33)&gt;0,VLOOKUP($I33,'Deed Log Page Tabs'!$A$2:$C$35,2,FALSE),"")</f>
        <v>6</v>
      </c>
      <c r="K33">
        <f>IF(LEN(I33)&gt;0,VLOOKUP($I33,'Deed Log Page Tabs'!$A$2:$C$35,3,FALSE),"")</f>
        <v>7</v>
      </c>
      <c r="P33" t="str">
        <f t="shared" si="15"/>
        <v>[23] = {["INSTANCE"] = { ["EN"] = "Spider Wing"; }; ["DEED_REGIONS"] = { [1] = { ["i"] = 6; ["j"] = 7; }; }; };</v>
      </c>
      <c r="Q33" t="str">
        <f t="shared" si="20"/>
        <v/>
      </c>
      <c r="R33" t="str">
        <f t="shared" si="16"/>
        <v>[23] = {["INSTANCE"] = { ["EN"] = "Spider Wing"; }; ["DEED_REGIONS"] = { [1] = { ["i"] = 6; ["j"] = 7; }; }; };</v>
      </c>
      <c r="S33" t="str">
        <f t="shared" si="21"/>
        <v>[23] = {</v>
      </c>
      <c r="T33" t="str">
        <f t="shared" si="14"/>
        <v xml:space="preserve">["INSTANCE"] = { ["EN"] = "Spider Wing"; }; </v>
      </c>
      <c r="U33" t="str">
        <f t="shared" si="22"/>
        <v xml:space="preserve">["EN"] = "Spider Wing"; </v>
      </c>
      <c r="V33" t="str">
        <f t="shared" si="22"/>
        <v/>
      </c>
      <c r="W33" t="str">
        <f t="shared" si="22"/>
        <v/>
      </c>
      <c r="X33" t="str">
        <f t="shared" si="17"/>
        <v xml:space="preserve">["DEED_REGIONS"] = { [1] = { ["i"] = 6; ["j"] = 7; }; }; </v>
      </c>
      <c r="Y33" t="str">
        <f t="shared" si="18"/>
        <v xml:space="preserve">[1] = { ["i"] = 6; ["j"] = 7; }; </v>
      </c>
      <c r="Z33" t="str">
        <f t="shared" si="23"/>
        <v xml:space="preserve">["i"] = 6; </v>
      </c>
      <c r="AA33" t="str">
        <f t="shared" si="24"/>
        <v xml:space="preserve">["j"] = 7; </v>
      </c>
      <c r="AB33" t="str">
        <f t="shared" si="19"/>
        <v/>
      </c>
      <c r="AC33" t="str">
        <f t="shared" si="25"/>
        <v/>
      </c>
      <c r="AD33" t="str">
        <f t="shared" si="26"/>
        <v/>
      </c>
      <c r="AE33" t="str">
        <f t="shared" si="27"/>
        <v>};</v>
      </c>
    </row>
    <row r="34" spans="1:31" x14ac:dyDescent="0.25">
      <c r="A34" t="s">
        <v>235</v>
      </c>
      <c r="J34" t="str">
        <f>IF(LEN(I34)&gt;0,VLOOKUP($I34,'Deed Log Page Tabs'!$A$2:$C$35,2,FALSE),"")</f>
        <v/>
      </c>
      <c r="K34" t="str">
        <f>IF(LEN(I34)&gt;0,VLOOKUP($I34,'Deed Log Page Tabs'!$A$2:$C$35,3,FALSE),"")</f>
        <v/>
      </c>
      <c r="P34" t="str">
        <f t="shared" si="15"/>
        <v xml:space="preserve">    --    In Their Absence</v>
      </c>
      <c r="Q34" t="str">
        <f t="shared" si="20"/>
        <v xml:space="preserve">    --    In Their Absence</v>
      </c>
      <c r="R34" t="str">
        <f t="shared" si="16"/>
        <v/>
      </c>
      <c r="S34" t="str">
        <f t="shared" si="21"/>
        <v/>
      </c>
      <c r="T34" t="str">
        <f t="shared" si="14"/>
        <v/>
      </c>
      <c r="U34" t="str">
        <f t="shared" si="22"/>
        <v/>
      </c>
      <c r="V34" t="str">
        <f t="shared" si="22"/>
        <v/>
      </c>
      <c r="W34" t="str">
        <f t="shared" si="22"/>
        <v/>
      </c>
      <c r="X34" t="str">
        <f t="shared" si="17"/>
        <v/>
      </c>
      <c r="Y34" t="str">
        <f t="shared" si="18"/>
        <v/>
      </c>
      <c r="Z34" t="str">
        <f t="shared" si="23"/>
        <v/>
      </c>
      <c r="AA34" t="str">
        <f t="shared" si="24"/>
        <v/>
      </c>
      <c r="AB34" t="str">
        <f t="shared" si="19"/>
        <v/>
      </c>
      <c r="AC34" t="str">
        <f t="shared" si="25"/>
        <v/>
      </c>
      <c r="AD34" t="str">
        <f t="shared" si="26"/>
        <v/>
      </c>
      <c r="AE34" t="str">
        <f t="shared" si="27"/>
        <v/>
      </c>
    </row>
    <row r="35" spans="1:31" x14ac:dyDescent="0.25">
      <c r="B35">
        <v>24</v>
      </c>
      <c r="D35" t="s">
        <v>180</v>
      </c>
      <c r="G35" t="s">
        <v>210</v>
      </c>
      <c r="I35" t="s">
        <v>7</v>
      </c>
      <c r="J35">
        <f>IF(LEN(I35)&gt;0,VLOOKUP($I35,'Deed Log Page Tabs'!$A$2:$C$35,2,FALSE),"")</f>
        <v>6</v>
      </c>
      <c r="K35">
        <f>IF(LEN(I35)&gt;0,VLOOKUP($I35,'Deed Log Page Tabs'!$A$2:$C$35,3,FALSE),"")</f>
        <v>6</v>
      </c>
      <c r="P35" t="str">
        <f t="shared" si="15"/>
        <v>[24] = {["INSTANCE"] = { ["EN"] = "Lost Temple"; }; ["DEED_REGIONS"] = { [1] = { ["i"] = 6; ["j"] = 6; }; }; };</v>
      </c>
      <c r="Q35" t="str">
        <f t="shared" si="20"/>
        <v/>
      </c>
      <c r="R35" t="str">
        <f t="shared" si="16"/>
        <v>[24] = {["INSTANCE"] = { ["EN"] = "Lost Temple"; }; ["DEED_REGIONS"] = { [1] = { ["i"] = 6; ["j"] = 6; }; }; };</v>
      </c>
      <c r="S35" t="str">
        <f t="shared" si="21"/>
        <v>[24] = {</v>
      </c>
      <c r="T35" t="str">
        <f t="shared" si="14"/>
        <v xml:space="preserve">["INSTANCE"] = { ["EN"] = "Lost Temple"; }; </v>
      </c>
      <c r="U35" t="str">
        <f t="shared" si="22"/>
        <v xml:space="preserve">["EN"] = "Lost Temple"; </v>
      </c>
      <c r="V35" t="str">
        <f t="shared" si="22"/>
        <v/>
      </c>
      <c r="W35" t="str">
        <f t="shared" si="22"/>
        <v/>
      </c>
      <c r="X35" t="str">
        <f t="shared" si="17"/>
        <v xml:space="preserve">["DEED_REGIONS"] = { [1] = { ["i"] = 6; ["j"] = 6; }; }; </v>
      </c>
      <c r="Y35" t="str">
        <f t="shared" si="18"/>
        <v xml:space="preserve">[1] = { ["i"] = 6; ["j"] = 6; }; </v>
      </c>
      <c r="Z35" t="str">
        <f t="shared" si="23"/>
        <v xml:space="preserve">["i"] = 6; </v>
      </c>
      <c r="AA35" t="str">
        <f t="shared" si="24"/>
        <v xml:space="preserve">["j"] = 6; </v>
      </c>
      <c r="AB35" t="str">
        <f t="shared" si="19"/>
        <v/>
      </c>
      <c r="AC35" t="str">
        <f t="shared" si="25"/>
        <v/>
      </c>
      <c r="AD35" t="str">
        <f t="shared" si="26"/>
        <v/>
      </c>
      <c r="AE35" t="str">
        <f t="shared" si="27"/>
        <v>};</v>
      </c>
    </row>
    <row r="36" spans="1:31" x14ac:dyDescent="0.25">
      <c r="B36">
        <v>25</v>
      </c>
      <c r="D36" t="s">
        <v>228</v>
      </c>
      <c r="G36" t="s">
        <v>210</v>
      </c>
      <c r="I36" t="s">
        <v>14</v>
      </c>
      <c r="J36">
        <f>IF(LEN(I36)&gt;0,VLOOKUP($I36,'Deed Log Page Tabs'!$A$2:$C$35,2,FALSE),"")</f>
        <v>6</v>
      </c>
      <c r="K36">
        <f>IF(LEN(I36)&gt;0,VLOOKUP($I36,'Deed Log Page Tabs'!$A$2:$C$35,3,FALSE),"")</f>
        <v>13</v>
      </c>
      <c r="P36" t="str">
        <f t="shared" si="15"/>
        <v>[25] = {["INSTANCE"] = { ["EN"] = "Ost Dunhoth - Disease and Poison Wing"; }; ["DEED_REGIONS"] = { [1] = { ["i"] = 6; ["j"] = 13; }; }; };</v>
      </c>
      <c r="Q36" t="str">
        <f t="shared" si="20"/>
        <v/>
      </c>
      <c r="R36" t="str">
        <f t="shared" si="16"/>
        <v>[25] = {["INSTANCE"] = { ["EN"] = "Ost Dunhoth - Disease and Poison Wing"; }; ["DEED_REGIONS"] = { [1] = { ["i"] = 6; ["j"] = 13; }; }; };</v>
      </c>
      <c r="S36" t="str">
        <f t="shared" si="21"/>
        <v>[25] = {</v>
      </c>
      <c r="T36" t="str">
        <f t="shared" si="14"/>
        <v xml:space="preserve">["INSTANCE"] = { ["EN"] = "Ost Dunhoth - Disease and Poison Wing"; }; </v>
      </c>
      <c r="U36" t="str">
        <f t="shared" si="22"/>
        <v xml:space="preserve">["EN"] = "Ost Dunhoth - Disease and Poison Wing"; </v>
      </c>
      <c r="V36" t="str">
        <f t="shared" si="22"/>
        <v/>
      </c>
      <c r="W36" t="str">
        <f t="shared" si="22"/>
        <v/>
      </c>
      <c r="X36" t="str">
        <f t="shared" si="17"/>
        <v xml:space="preserve">["DEED_REGIONS"] = { [1] = { ["i"] = 6; ["j"] = 13; }; }; </v>
      </c>
      <c r="Y36" t="str">
        <f t="shared" si="18"/>
        <v xml:space="preserve">[1] = { ["i"] = 6; ["j"] = 13; }; </v>
      </c>
      <c r="Z36" t="str">
        <f t="shared" si="23"/>
        <v xml:space="preserve">["i"] = 6; </v>
      </c>
      <c r="AA36" t="str">
        <f t="shared" si="24"/>
        <v xml:space="preserve">["j"] = 13; </v>
      </c>
      <c r="AB36" t="str">
        <f t="shared" si="19"/>
        <v/>
      </c>
      <c r="AC36" t="str">
        <f t="shared" si="25"/>
        <v/>
      </c>
      <c r="AD36" t="str">
        <f t="shared" si="26"/>
        <v/>
      </c>
      <c r="AE36" t="str">
        <f t="shared" si="27"/>
        <v>};</v>
      </c>
    </row>
    <row r="37" spans="1:31" x14ac:dyDescent="0.25">
      <c r="B37">
        <v>26</v>
      </c>
      <c r="D37" t="s">
        <v>229</v>
      </c>
      <c r="G37" t="s">
        <v>210</v>
      </c>
      <c r="I37" t="s">
        <v>14</v>
      </c>
      <c r="J37">
        <f>IF(LEN(I37)&gt;0,VLOOKUP($I37,'Deed Log Page Tabs'!$A$2:$C$35,2,FALSE),"")</f>
        <v>6</v>
      </c>
      <c r="K37">
        <f>IF(LEN(I37)&gt;0,VLOOKUP($I37,'Deed Log Page Tabs'!$A$2:$C$35,3,FALSE),"")</f>
        <v>13</v>
      </c>
      <c r="P37" t="str">
        <f t="shared" si="15"/>
        <v>[26] = {["INSTANCE"] = { ["EN"] = "Ost Dunhoth - Gortheron Wing"; }; ["DEED_REGIONS"] = { [1] = { ["i"] = 6; ["j"] = 13; }; }; };</v>
      </c>
      <c r="Q37" t="str">
        <f t="shared" si="20"/>
        <v/>
      </c>
      <c r="R37" t="str">
        <f t="shared" si="16"/>
        <v>[26] = {["INSTANCE"] = { ["EN"] = "Ost Dunhoth - Gortheron Wing"; }; ["DEED_REGIONS"] = { [1] = { ["i"] = 6; ["j"] = 13; }; }; };</v>
      </c>
      <c r="S37" t="str">
        <f t="shared" si="21"/>
        <v>[26] = {</v>
      </c>
      <c r="T37" t="str">
        <f t="shared" si="14"/>
        <v xml:space="preserve">["INSTANCE"] = { ["EN"] = "Ost Dunhoth - Gortheron Wing"; }; </v>
      </c>
      <c r="U37" t="str">
        <f t="shared" si="22"/>
        <v xml:space="preserve">["EN"] = "Ost Dunhoth - Gortheron Wing"; </v>
      </c>
      <c r="V37" t="str">
        <f t="shared" si="22"/>
        <v/>
      </c>
      <c r="W37" t="str">
        <f t="shared" si="22"/>
        <v/>
      </c>
      <c r="X37" t="str">
        <f t="shared" si="17"/>
        <v xml:space="preserve">["DEED_REGIONS"] = { [1] = { ["i"] = 6; ["j"] = 13; }; }; </v>
      </c>
      <c r="Y37" t="str">
        <f t="shared" si="18"/>
        <v xml:space="preserve">[1] = { ["i"] = 6; ["j"] = 13; }; </v>
      </c>
      <c r="Z37" t="str">
        <f t="shared" si="23"/>
        <v xml:space="preserve">["i"] = 6; </v>
      </c>
      <c r="AA37" t="str">
        <f t="shared" si="24"/>
        <v xml:space="preserve">["j"] = 13; </v>
      </c>
      <c r="AB37" t="str">
        <f t="shared" si="19"/>
        <v/>
      </c>
      <c r="AC37" t="str">
        <f t="shared" si="25"/>
        <v/>
      </c>
      <c r="AD37" t="str">
        <f t="shared" si="26"/>
        <v/>
      </c>
      <c r="AE37" t="str">
        <f t="shared" si="27"/>
        <v>};</v>
      </c>
    </row>
    <row r="38" spans="1:31" x14ac:dyDescent="0.25">
      <c r="B38">
        <v>27</v>
      </c>
      <c r="D38" t="s">
        <v>230</v>
      </c>
      <c r="G38" t="s">
        <v>210</v>
      </c>
      <c r="I38" t="s">
        <v>14</v>
      </c>
      <c r="J38">
        <f>IF(LEN(I38)&gt;0,VLOOKUP($I38,'Deed Log Page Tabs'!$A$2:$C$35,2,FALSE),"")</f>
        <v>6</v>
      </c>
      <c r="K38">
        <f>IF(LEN(I38)&gt;0,VLOOKUP($I38,'Deed Log Page Tabs'!$A$2:$C$35,3,FALSE),"")</f>
        <v>13</v>
      </c>
      <c r="P38" t="str">
        <f t="shared" si="15"/>
        <v>[27] = {["INSTANCE"] = { ["EN"] = "Ost Dunhoth - Wound and Fear Wing"; }; ["DEED_REGIONS"] = { [1] = { ["i"] = 6; ["j"] = 13; }; }; };</v>
      </c>
      <c r="Q38" t="str">
        <f t="shared" si="20"/>
        <v/>
      </c>
      <c r="R38" t="str">
        <f t="shared" si="16"/>
        <v>[27] = {["INSTANCE"] = { ["EN"] = "Ost Dunhoth - Wound and Fear Wing"; }; ["DEED_REGIONS"] = { [1] = { ["i"] = 6; ["j"] = 13; }; }; };</v>
      </c>
      <c r="S38" t="str">
        <f t="shared" si="21"/>
        <v>[27] = {</v>
      </c>
      <c r="T38" t="str">
        <f t="shared" si="14"/>
        <v xml:space="preserve">["INSTANCE"] = { ["EN"] = "Ost Dunhoth - Wound and Fear Wing"; }; </v>
      </c>
      <c r="U38" t="str">
        <f t="shared" si="22"/>
        <v xml:space="preserve">["EN"] = "Ost Dunhoth - Wound and Fear Wing"; </v>
      </c>
      <c r="V38" t="str">
        <f t="shared" si="22"/>
        <v/>
      </c>
      <c r="W38" t="str">
        <f t="shared" si="22"/>
        <v/>
      </c>
      <c r="X38" t="str">
        <f t="shared" si="17"/>
        <v xml:space="preserve">["DEED_REGIONS"] = { [1] = { ["i"] = 6; ["j"] = 13; }; }; </v>
      </c>
      <c r="Y38" t="str">
        <f t="shared" si="18"/>
        <v xml:space="preserve">[1] = { ["i"] = 6; ["j"] = 13; }; </v>
      </c>
      <c r="Z38" t="str">
        <f t="shared" si="23"/>
        <v xml:space="preserve">["i"] = 6; </v>
      </c>
      <c r="AA38" t="str">
        <f t="shared" si="24"/>
        <v xml:space="preserve">["j"] = 13; </v>
      </c>
      <c r="AB38" t="str">
        <f t="shared" si="19"/>
        <v/>
      </c>
      <c r="AC38" t="str">
        <f t="shared" si="25"/>
        <v/>
      </c>
      <c r="AD38" t="str">
        <f t="shared" si="26"/>
        <v/>
      </c>
      <c r="AE38" t="str">
        <f t="shared" si="27"/>
        <v>};</v>
      </c>
    </row>
    <row r="39" spans="1:31" x14ac:dyDescent="0.25">
      <c r="B39">
        <v>28</v>
      </c>
      <c r="D39" t="s">
        <v>181</v>
      </c>
      <c r="G39" t="s">
        <v>210</v>
      </c>
      <c r="I39" t="s">
        <v>6</v>
      </c>
      <c r="J39">
        <f>IF(LEN(I39)&gt;0,VLOOKUP($I39,'Deed Log Page Tabs'!$A$2:$C$35,2,FALSE),"")</f>
        <v>6</v>
      </c>
      <c r="K39">
        <f>IF(LEN(I39)&gt;0,VLOOKUP($I39,'Deed Log Page Tabs'!$A$2:$C$35,3,FALSE),"")</f>
        <v>5</v>
      </c>
      <c r="P39" t="str">
        <f t="shared" si="15"/>
        <v>[28] = {["INSTANCE"] = { ["EN"] = "Stoneheight"; }; ["DEED_REGIONS"] = { [1] = { ["i"] = 6; ["j"] = 5; }; }; };</v>
      </c>
      <c r="Q39" t="str">
        <f t="shared" si="20"/>
        <v/>
      </c>
      <c r="R39" t="str">
        <f t="shared" si="16"/>
        <v>[28] = {["INSTANCE"] = { ["EN"] = "Stoneheight"; }; ["DEED_REGIONS"] = { [1] = { ["i"] = 6; ["j"] = 5; }; }; };</v>
      </c>
      <c r="S39" t="str">
        <f t="shared" si="21"/>
        <v>[28] = {</v>
      </c>
      <c r="T39" t="str">
        <f t="shared" si="14"/>
        <v xml:space="preserve">["INSTANCE"] = { ["EN"] = "Stoneheight"; }; </v>
      </c>
      <c r="U39" t="str">
        <f t="shared" si="22"/>
        <v xml:space="preserve">["EN"] = "Stoneheight"; </v>
      </c>
      <c r="V39" t="str">
        <f t="shared" si="22"/>
        <v/>
      </c>
      <c r="W39" t="str">
        <f t="shared" si="22"/>
        <v/>
      </c>
      <c r="X39" t="str">
        <f t="shared" si="17"/>
        <v xml:space="preserve">["DEED_REGIONS"] = { [1] = { ["i"] = 6; ["j"] = 5; }; }; </v>
      </c>
      <c r="Y39" t="str">
        <f t="shared" si="18"/>
        <v xml:space="preserve">[1] = { ["i"] = 6; ["j"] = 5; }; </v>
      </c>
      <c r="Z39" t="str">
        <f t="shared" si="23"/>
        <v xml:space="preserve">["i"] = 6; </v>
      </c>
      <c r="AA39" t="str">
        <f t="shared" si="24"/>
        <v xml:space="preserve">["j"] = 5; </v>
      </c>
      <c r="AB39" t="str">
        <f t="shared" si="19"/>
        <v/>
      </c>
      <c r="AC39" t="str">
        <f t="shared" si="25"/>
        <v/>
      </c>
      <c r="AD39" t="str">
        <f t="shared" si="26"/>
        <v/>
      </c>
      <c r="AE39" t="str">
        <f t="shared" si="27"/>
        <v>};</v>
      </c>
    </row>
    <row r="40" spans="1:31" x14ac:dyDescent="0.25">
      <c r="B40">
        <v>29</v>
      </c>
      <c r="D40" t="s">
        <v>182</v>
      </c>
      <c r="G40" t="s">
        <v>210</v>
      </c>
      <c r="I40" t="s">
        <v>11</v>
      </c>
      <c r="J40">
        <f>IF(LEN(I40)&gt;0,VLOOKUP($I40,'Deed Log Page Tabs'!$A$2:$C$35,2,FALSE),"")</f>
        <v>6</v>
      </c>
      <c r="K40">
        <f>IF(LEN(I40)&gt;0,VLOOKUP($I40,'Deed Log Page Tabs'!$A$2:$C$35,3,FALSE),"")</f>
        <v>10</v>
      </c>
      <c r="P40" t="str">
        <f t="shared" si="15"/>
        <v>[29] = {["INSTANCE"] = { ["EN"] = "Sâri-surma"; }; ["DEED_REGIONS"] = { [1] = { ["i"] = 6; ["j"] = 10; }; }; };</v>
      </c>
      <c r="Q40" t="str">
        <f t="shared" si="20"/>
        <v/>
      </c>
      <c r="R40" t="str">
        <f t="shared" si="16"/>
        <v>[29] = {["INSTANCE"] = { ["EN"] = "Sâri-surma"; }; ["DEED_REGIONS"] = { [1] = { ["i"] = 6; ["j"] = 10; }; }; };</v>
      </c>
      <c r="S40" t="str">
        <f t="shared" si="21"/>
        <v>[29] = {</v>
      </c>
      <c r="T40" t="str">
        <f t="shared" si="14"/>
        <v xml:space="preserve">["INSTANCE"] = { ["EN"] = "Sâri-surma"; }; </v>
      </c>
      <c r="U40" t="str">
        <f t="shared" si="22"/>
        <v xml:space="preserve">["EN"] = "Sâri-surma"; </v>
      </c>
      <c r="V40" t="str">
        <f t="shared" si="22"/>
        <v/>
      </c>
      <c r="W40" t="str">
        <f t="shared" si="22"/>
        <v/>
      </c>
      <c r="X40" t="str">
        <f t="shared" si="17"/>
        <v xml:space="preserve">["DEED_REGIONS"] = { [1] = { ["i"] = 6; ["j"] = 10; }; }; </v>
      </c>
      <c r="Y40" t="str">
        <f t="shared" si="18"/>
        <v xml:space="preserve">[1] = { ["i"] = 6; ["j"] = 10; }; </v>
      </c>
      <c r="Z40" t="str">
        <f t="shared" si="23"/>
        <v xml:space="preserve">["i"] = 6; </v>
      </c>
      <c r="AA40" t="str">
        <f t="shared" si="24"/>
        <v xml:space="preserve">["j"] = 10; </v>
      </c>
      <c r="AB40" t="str">
        <f t="shared" si="19"/>
        <v/>
      </c>
      <c r="AC40" t="str">
        <f t="shared" si="25"/>
        <v/>
      </c>
      <c r="AD40" t="str">
        <f t="shared" si="26"/>
        <v/>
      </c>
      <c r="AE40" t="str">
        <f t="shared" si="27"/>
        <v>};</v>
      </c>
    </row>
    <row r="41" spans="1:31" x14ac:dyDescent="0.25">
      <c r="B41">
        <v>30</v>
      </c>
      <c r="D41" t="s">
        <v>231</v>
      </c>
      <c r="G41" t="s">
        <v>210</v>
      </c>
      <c r="I41" t="s">
        <v>9</v>
      </c>
      <c r="J41">
        <f>IF(LEN(I41)&gt;0,VLOOKUP($I41,'Deed Log Page Tabs'!$A$2:$C$35,2,FALSE),"")</f>
        <v>6</v>
      </c>
      <c r="K41">
        <f>IF(LEN(I41)&gt;0,VLOOKUP($I41,'Deed Log Page Tabs'!$A$2:$C$35,3,FALSE),"")</f>
        <v>8</v>
      </c>
      <c r="P41" t="str">
        <f t="shared" si="15"/>
        <v>[30] = {["INSTANCE"] = { ["EN"] = "The Northcotton Farm"; }; ["DEED_REGIONS"] = { [1] = { ["i"] = 6; ["j"] = 8; }; }; };</v>
      </c>
      <c r="Q41" t="str">
        <f t="shared" si="20"/>
        <v/>
      </c>
      <c r="R41" t="str">
        <f t="shared" si="16"/>
        <v>[30] = {["INSTANCE"] = { ["EN"] = "The Northcotton Farm"; }; ["DEED_REGIONS"] = { [1] = { ["i"] = 6; ["j"] = 8; }; }; };</v>
      </c>
      <c r="S41" t="str">
        <f t="shared" si="21"/>
        <v>[30] = {</v>
      </c>
      <c r="T41" t="str">
        <f t="shared" si="14"/>
        <v xml:space="preserve">["INSTANCE"] = { ["EN"] = "The Northcotton Farm"; }; </v>
      </c>
      <c r="U41" t="str">
        <f t="shared" si="22"/>
        <v xml:space="preserve">["EN"] = "The Northcotton Farm"; </v>
      </c>
      <c r="V41" t="str">
        <f t="shared" si="22"/>
        <v/>
      </c>
      <c r="W41" t="str">
        <f t="shared" si="22"/>
        <v/>
      </c>
      <c r="X41" t="str">
        <f t="shared" si="17"/>
        <v xml:space="preserve">["DEED_REGIONS"] = { [1] = { ["i"] = 6; ["j"] = 8; }; }; </v>
      </c>
      <c r="Y41" t="str">
        <f t="shared" si="18"/>
        <v xml:space="preserve">[1] = { ["i"] = 6; ["j"] = 8; }; </v>
      </c>
      <c r="Z41" t="str">
        <f t="shared" si="23"/>
        <v xml:space="preserve">["i"] = 6; </v>
      </c>
      <c r="AA41" t="str">
        <f t="shared" si="24"/>
        <v xml:space="preserve">["j"] = 8; </v>
      </c>
      <c r="AB41" t="str">
        <f t="shared" si="19"/>
        <v/>
      </c>
      <c r="AC41" t="str">
        <f t="shared" si="25"/>
        <v/>
      </c>
      <c r="AD41" t="str">
        <f t="shared" si="26"/>
        <v/>
      </c>
      <c r="AE41" t="str">
        <f t="shared" si="27"/>
        <v>};</v>
      </c>
    </row>
    <row r="42" spans="1:31" x14ac:dyDescent="0.25">
      <c r="A42" t="s">
        <v>236</v>
      </c>
      <c r="J42" t="str">
        <f>IF(LEN(I42)&gt;0,VLOOKUP($I42,'Deed Log Page Tabs'!$A$2:$C$35,2,FALSE),"")</f>
        <v/>
      </c>
      <c r="K42" t="str">
        <f>IF(LEN(I42)&gt;0,VLOOKUP($I42,'Deed Log Page Tabs'!$A$2:$C$35,3,FALSE),"")</f>
        <v/>
      </c>
      <c r="P42" t="str">
        <f t="shared" si="15"/>
        <v xml:space="preserve">    --    Minas Morgul</v>
      </c>
      <c r="Q42" t="str">
        <f t="shared" si="20"/>
        <v xml:space="preserve">    --    Minas Morgul</v>
      </c>
      <c r="R42" t="str">
        <f t="shared" si="16"/>
        <v/>
      </c>
      <c r="S42" t="str">
        <f t="shared" si="21"/>
        <v/>
      </c>
      <c r="T42" t="str">
        <f t="shared" si="14"/>
        <v/>
      </c>
      <c r="U42" t="str">
        <f t="shared" si="22"/>
        <v/>
      </c>
      <c r="V42" t="str">
        <f t="shared" si="22"/>
        <v/>
      </c>
      <c r="W42" t="str">
        <f t="shared" si="22"/>
        <v/>
      </c>
      <c r="X42" t="str">
        <f t="shared" si="17"/>
        <v/>
      </c>
      <c r="Y42" t="str">
        <f t="shared" si="18"/>
        <v/>
      </c>
      <c r="Z42" t="str">
        <f t="shared" si="23"/>
        <v/>
      </c>
      <c r="AA42" t="str">
        <f t="shared" si="24"/>
        <v/>
      </c>
      <c r="AB42" t="str">
        <f t="shared" si="19"/>
        <v/>
      </c>
      <c r="AC42" t="str">
        <f t="shared" si="25"/>
        <v/>
      </c>
      <c r="AD42" t="str">
        <f t="shared" si="26"/>
        <v/>
      </c>
      <c r="AE42" t="str">
        <f t="shared" si="27"/>
        <v/>
      </c>
    </row>
    <row r="43" spans="1:31" x14ac:dyDescent="0.25">
      <c r="B43">
        <v>31</v>
      </c>
      <c r="D43" t="s">
        <v>183</v>
      </c>
      <c r="G43" t="s">
        <v>210</v>
      </c>
      <c r="I43" t="s">
        <v>99</v>
      </c>
      <c r="J43">
        <f>IF(LEN(I43)&gt;0,VLOOKUP($I43,'Deed Log Page Tabs'!$A$2:$C$35,2,FALSE),"")</f>
        <v>9</v>
      </c>
      <c r="K43">
        <f>IF(LEN(I43)&gt;0,VLOOKUP($I43,'Deed Log Page Tabs'!$A$2:$C$35,3,FALSE),"")</f>
        <v>2</v>
      </c>
      <c r="P43" t="str">
        <f t="shared" si="15"/>
        <v>[31] = {["INSTANCE"] = { ["EN"] = "Bâr Nírnaeth, the Houses of Lamentation"; }; ["DEED_REGIONS"] = { [1] = { ["i"] = 9; ["j"] = 2; }; }; };</v>
      </c>
      <c r="Q43" t="str">
        <f t="shared" si="20"/>
        <v/>
      </c>
      <c r="R43" t="str">
        <f t="shared" si="16"/>
        <v>[31] = {["INSTANCE"] = { ["EN"] = "Bâr Nírnaeth, the Houses of Lamentation"; }; ["DEED_REGIONS"] = { [1] = { ["i"] = 9; ["j"] = 2; }; }; };</v>
      </c>
      <c r="S43" t="str">
        <f t="shared" si="21"/>
        <v>[31] = {</v>
      </c>
      <c r="T43" t="str">
        <f t="shared" si="14"/>
        <v xml:space="preserve">["INSTANCE"] = { ["EN"] = "Bâr Nírnaeth, the Houses of Lamentation"; }; </v>
      </c>
      <c r="U43" t="str">
        <f t="shared" si="22"/>
        <v xml:space="preserve">["EN"] = "Bâr Nírnaeth, the Houses of Lamentation"; </v>
      </c>
      <c r="V43" t="str">
        <f t="shared" si="22"/>
        <v/>
      </c>
      <c r="W43" t="str">
        <f t="shared" si="22"/>
        <v/>
      </c>
      <c r="X43" t="str">
        <f t="shared" si="17"/>
        <v xml:space="preserve">["DEED_REGIONS"] = { [1] = { ["i"] = 9; ["j"] = 2; }; }; </v>
      </c>
      <c r="Y43" t="str">
        <f t="shared" si="18"/>
        <v xml:space="preserve">[1] = { ["i"] = 9; ["j"] = 2; }; </v>
      </c>
      <c r="Z43" t="str">
        <f t="shared" si="23"/>
        <v xml:space="preserve">["i"] = 9; </v>
      </c>
      <c r="AA43" t="str">
        <f t="shared" si="24"/>
        <v xml:space="preserve">["j"] = 2; </v>
      </c>
      <c r="AB43" t="str">
        <f t="shared" si="19"/>
        <v/>
      </c>
      <c r="AC43" t="str">
        <f t="shared" si="25"/>
        <v/>
      </c>
      <c r="AD43" t="str">
        <f t="shared" si="26"/>
        <v/>
      </c>
      <c r="AE43" t="str">
        <f t="shared" si="27"/>
        <v>};</v>
      </c>
    </row>
    <row r="44" spans="1:31" x14ac:dyDescent="0.25">
      <c r="B44">
        <v>32</v>
      </c>
      <c r="D44" t="s">
        <v>184</v>
      </c>
      <c r="G44" t="s">
        <v>210</v>
      </c>
      <c r="I44" t="s">
        <v>99</v>
      </c>
      <c r="J44">
        <f>IF(LEN(I44)&gt;0,VLOOKUP($I44,'Deed Log Page Tabs'!$A$2:$C$35,2,FALSE),"")</f>
        <v>9</v>
      </c>
      <c r="K44">
        <f>IF(LEN(I44)&gt;0,VLOOKUP($I44,'Deed Log Page Tabs'!$A$2:$C$35,3,FALSE),"")</f>
        <v>2</v>
      </c>
      <c r="P44" t="str">
        <f t="shared" si="15"/>
        <v>[32] = {["INSTANCE"] = { ["EN"] = "Eithel Gwaur, the Filth-well"; }; ["DEED_REGIONS"] = { [1] = { ["i"] = 9; ["j"] = 2; }; }; };</v>
      </c>
      <c r="Q44" t="str">
        <f t="shared" si="20"/>
        <v/>
      </c>
      <c r="R44" t="str">
        <f t="shared" si="16"/>
        <v>[32] = {["INSTANCE"] = { ["EN"] = "Eithel Gwaur, the Filth-well"; }; ["DEED_REGIONS"] = { [1] = { ["i"] = 9; ["j"] = 2; }; }; };</v>
      </c>
      <c r="S44" t="str">
        <f t="shared" si="21"/>
        <v>[32] = {</v>
      </c>
      <c r="T44" t="str">
        <f t="shared" si="14"/>
        <v xml:space="preserve">["INSTANCE"] = { ["EN"] = "Eithel Gwaur, the Filth-well"; }; </v>
      </c>
      <c r="U44" t="str">
        <f t="shared" si="22"/>
        <v xml:space="preserve">["EN"] = "Eithel Gwaur, the Filth-well"; </v>
      </c>
      <c r="V44" t="str">
        <f t="shared" si="22"/>
        <v/>
      </c>
      <c r="W44" t="str">
        <f t="shared" si="22"/>
        <v/>
      </c>
      <c r="X44" t="str">
        <f t="shared" si="17"/>
        <v xml:space="preserve">["DEED_REGIONS"] = { [1] = { ["i"] = 9; ["j"] = 2; }; }; </v>
      </c>
      <c r="Y44" t="str">
        <f t="shared" si="18"/>
        <v xml:space="preserve">[1] = { ["i"] = 9; ["j"] = 2; }; </v>
      </c>
      <c r="Z44" t="str">
        <f t="shared" si="23"/>
        <v xml:space="preserve">["i"] = 9; </v>
      </c>
      <c r="AA44" t="str">
        <f t="shared" si="24"/>
        <v xml:space="preserve">["j"] = 2; </v>
      </c>
      <c r="AB44" t="str">
        <f t="shared" si="19"/>
        <v/>
      </c>
      <c r="AC44" t="str">
        <f t="shared" si="25"/>
        <v/>
      </c>
      <c r="AD44" t="str">
        <f t="shared" si="26"/>
        <v/>
      </c>
      <c r="AE44" t="str">
        <f t="shared" si="27"/>
        <v>};</v>
      </c>
    </row>
    <row r="45" spans="1:31" x14ac:dyDescent="0.25">
      <c r="B45">
        <v>33</v>
      </c>
      <c r="D45" t="s">
        <v>185</v>
      </c>
      <c r="G45" t="s">
        <v>210</v>
      </c>
      <c r="I45" t="s">
        <v>99</v>
      </c>
      <c r="J45">
        <f>IF(LEN(I45)&gt;0,VLOOKUP($I45,'Deed Log Page Tabs'!$A$2:$C$35,2,FALSE),"")</f>
        <v>9</v>
      </c>
      <c r="K45">
        <f>IF(LEN(I45)&gt;0,VLOOKUP($I45,'Deed Log Page Tabs'!$A$2:$C$35,3,FALSE),"")</f>
        <v>2</v>
      </c>
      <c r="P45" t="str">
        <f t="shared" si="15"/>
        <v>[33] = {["INSTANCE"] = { ["EN"] = "Gath Daeroval, the Shadow-roost"; }; ["DEED_REGIONS"] = { [1] = { ["i"] = 9; ["j"] = 2; }; }; };</v>
      </c>
      <c r="Q45" t="str">
        <f t="shared" si="20"/>
        <v/>
      </c>
      <c r="R45" t="str">
        <f t="shared" si="16"/>
        <v>[33] = {["INSTANCE"] = { ["EN"] = "Gath Daeroval, the Shadow-roost"; }; ["DEED_REGIONS"] = { [1] = { ["i"] = 9; ["j"] = 2; }; }; };</v>
      </c>
      <c r="S45" t="str">
        <f t="shared" si="21"/>
        <v>[33] = {</v>
      </c>
      <c r="T45" t="str">
        <f t="shared" si="14"/>
        <v xml:space="preserve">["INSTANCE"] = { ["EN"] = "Gath Daeroval, the Shadow-roost"; }; </v>
      </c>
      <c r="U45" t="str">
        <f t="shared" si="22"/>
        <v xml:space="preserve">["EN"] = "Gath Daeroval, the Shadow-roost"; </v>
      </c>
      <c r="V45" t="str">
        <f t="shared" si="22"/>
        <v/>
      </c>
      <c r="W45" t="str">
        <f t="shared" si="22"/>
        <v/>
      </c>
      <c r="X45" t="str">
        <f t="shared" si="17"/>
        <v xml:space="preserve">["DEED_REGIONS"] = { [1] = { ["i"] = 9; ["j"] = 2; }; }; </v>
      </c>
      <c r="Y45" t="str">
        <f t="shared" si="18"/>
        <v xml:space="preserve">[1] = { ["i"] = 9; ["j"] = 2; }; </v>
      </c>
      <c r="Z45" t="str">
        <f t="shared" si="23"/>
        <v xml:space="preserve">["i"] = 9; </v>
      </c>
      <c r="AA45" t="str">
        <f t="shared" si="24"/>
        <v xml:space="preserve">["j"] = 2; </v>
      </c>
      <c r="AB45" t="str">
        <f t="shared" si="19"/>
        <v/>
      </c>
      <c r="AC45" t="str">
        <f t="shared" si="25"/>
        <v/>
      </c>
      <c r="AD45" t="str">
        <f t="shared" si="26"/>
        <v/>
      </c>
      <c r="AE45" t="str">
        <f t="shared" si="27"/>
        <v>};</v>
      </c>
    </row>
    <row r="46" spans="1:31" x14ac:dyDescent="0.25">
      <c r="B46">
        <v>34</v>
      </c>
      <c r="D46" t="s">
        <v>232</v>
      </c>
      <c r="G46" t="s">
        <v>210</v>
      </c>
      <c r="I46" t="s">
        <v>99</v>
      </c>
      <c r="J46">
        <f>IF(LEN(I46)&gt;0,VLOOKUP($I46,'Deed Log Page Tabs'!$A$2:$C$35,2,FALSE),"")</f>
        <v>9</v>
      </c>
      <c r="K46">
        <f>IF(LEN(I46)&gt;0,VLOOKUP($I46,'Deed Log Page Tabs'!$A$2:$C$35,3,FALSE),"")</f>
        <v>2</v>
      </c>
      <c r="P46" t="str">
        <f t="shared" si="15"/>
        <v>[34] = {["INSTANCE"] = { ["EN"] = "Ghashan-kútot, the Halls of Black Lore"; }; ["DEED_REGIONS"] = { [1] = { ["i"] = 9; ["j"] = 2; }; }; };</v>
      </c>
      <c r="Q46" t="str">
        <f t="shared" si="20"/>
        <v/>
      </c>
      <c r="R46" t="str">
        <f t="shared" si="16"/>
        <v>[34] = {["INSTANCE"] = { ["EN"] = "Ghashan-kútot, the Halls of Black Lore"; }; ["DEED_REGIONS"] = { [1] = { ["i"] = 9; ["j"] = 2; }; }; };</v>
      </c>
      <c r="S46" t="str">
        <f t="shared" si="21"/>
        <v>[34] = {</v>
      </c>
      <c r="T46" t="str">
        <f t="shared" si="14"/>
        <v xml:space="preserve">["INSTANCE"] = { ["EN"] = "Ghashan-kútot, the Halls of Black Lore"; }; </v>
      </c>
      <c r="U46" t="str">
        <f t="shared" si="22"/>
        <v xml:space="preserve">["EN"] = "Ghashan-kútot, the Halls of Black Lore"; </v>
      </c>
      <c r="V46" t="str">
        <f t="shared" si="22"/>
        <v/>
      </c>
      <c r="W46" t="str">
        <f t="shared" si="22"/>
        <v/>
      </c>
      <c r="X46" t="str">
        <f t="shared" si="17"/>
        <v xml:space="preserve">["DEED_REGIONS"] = { [1] = { ["i"] = 9; ["j"] = 2; }; }; </v>
      </c>
      <c r="Y46" t="str">
        <f t="shared" si="18"/>
        <v xml:space="preserve">[1] = { ["i"] = 9; ["j"] = 2; }; </v>
      </c>
      <c r="Z46" t="str">
        <f t="shared" si="23"/>
        <v xml:space="preserve">["i"] = 9; </v>
      </c>
      <c r="AA46" t="str">
        <f t="shared" si="24"/>
        <v xml:space="preserve">["j"] = 2; </v>
      </c>
      <c r="AB46" t="str">
        <f t="shared" si="19"/>
        <v/>
      </c>
      <c r="AC46" t="str">
        <f t="shared" si="25"/>
        <v/>
      </c>
      <c r="AD46" t="str">
        <f t="shared" si="26"/>
        <v/>
      </c>
      <c r="AE46" t="str">
        <f t="shared" si="27"/>
        <v>};</v>
      </c>
    </row>
    <row r="47" spans="1:31" x14ac:dyDescent="0.25">
      <c r="B47">
        <v>35</v>
      </c>
      <c r="D47" t="s">
        <v>186</v>
      </c>
      <c r="G47" t="s">
        <v>210</v>
      </c>
      <c r="I47" t="s">
        <v>99</v>
      </c>
      <c r="J47">
        <f>IF(LEN(I47)&gt;0,VLOOKUP($I47,'Deed Log Page Tabs'!$A$2:$C$35,2,FALSE),"")</f>
        <v>9</v>
      </c>
      <c r="K47">
        <f>IF(LEN(I47)&gt;0,VLOOKUP($I47,'Deed Log Page Tabs'!$A$2:$C$35,3,FALSE),"")</f>
        <v>2</v>
      </c>
      <c r="P47" t="str">
        <f t="shared" si="15"/>
        <v>[35] = {["INSTANCE"] = { ["EN"] = "Gorthad Nûr, the Deep-barrow"; }; ["DEED_REGIONS"] = { [1] = { ["i"] = 9; ["j"] = 2; }; }; };</v>
      </c>
      <c r="Q47" t="str">
        <f t="shared" si="20"/>
        <v/>
      </c>
      <c r="R47" t="str">
        <f t="shared" si="16"/>
        <v>[35] = {["INSTANCE"] = { ["EN"] = "Gorthad Nûr, the Deep-barrow"; }; ["DEED_REGIONS"] = { [1] = { ["i"] = 9; ["j"] = 2; }; }; };</v>
      </c>
      <c r="S47" t="str">
        <f t="shared" si="21"/>
        <v>[35] = {</v>
      </c>
      <c r="T47" t="str">
        <f t="shared" si="14"/>
        <v xml:space="preserve">["INSTANCE"] = { ["EN"] = "Gorthad Nûr, the Deep-barrow"; }; </v>
      </c>
      <c r="U47" t="str">
        <f t="shared" si="22"/>
        <v xml:space="preserve">["EN"] = "Gorthad Nûr, the Deep-barrow"; </v>
      </c>
      <c r="V47" t="str">
        <f t="shared" si="22"/>
        <v/>
      </c>
      <c r="W47" t="str">
        <f t="shared" si="22"/>
        <v/>
      </c>
      <c r="X47" t="str">
        <f t="shared" si="17"/>
        <v xml:space="preserve">["DEED_REGIONS"] = { [1] = { ["i"] = 9; ["j"] = 2; }; }; </v>
      </c>
      <c r="Y47" t="str">
        <f t="shared" si="18"/>
        <v xml:space="preserve">[1] = { ["i"] = 9; ["j"] = 2; }; </v>
      </c>
      <c r="Z47" t="str">
        <f t="shared" si="23"/>
        <v xml:space="preserve">["i"] = 9; </v>
      </c>
      <c r="AA47" t="str">
        <f t="shared" si="24"/>
        <v xml:space="preserve">["j"] = 2; </v>
      </c>
      <c r="AB47" t="str">
        <f t="shared" si="19"/>
        <v/>
      </c>
      <c r="AC47" t="str">
        <f t="shared" si="25"/>
        <v/>
      </c>
      <c r="AD47" t="str">
        <f t="shared" si="26"/>
        <v/>
      </c>
      <c r="AE47" t="str">
        <f t="shared" si="27"/>
        <v>};</v>
      </c>
    </row>
    <row r="48" spans="1:31" x14ac:dyDescent="0.25">
      <c r="B48">
        <v>36</v>
      </c>
      <c r="D48" t="s">
        <v>187</v>
      </c>
      <c r="G48" t="s">
        <v>210</v>
      </c>
      <c r="I48" t="s">
        <v>99</v>
      </c>
      <c r="J48">
        <f>IF(LEN(I48)&gt;0,VLOOKUP($I48,'Deed Log Page Tabs'!$A$2:$C$35,2,FALSE),"")</f>
        <v>9</v>
      </c>
      <c r="K48">
        <f>IF(LEN(I48)&gt;0,VLOOKUP($I48,'Deed Log Page Tabs'!$A$2:$C$35,3,FALSE),"")</f>
        <v>2</v>
      </c>
      <c r="P48" t="str">
        <f t="shared" si="15"/>
        <v>[36] = {["INSTANCE"] = { ["EN"] = "The Fallen Kings"; }; ["DEED_REGIONS"] = { [1] = { ["i"] = 9; ["j"] = 2; }; }; };</v>
      </c>
      <c r="Q48" t="str">
        <f t="shared" si="20"/>
        <v/>
      </c>
      <c r="R48" t="str">
        <f t="shared" si="16"/>
        <v>[36] = {["INSTANCE"] = { ["EN"] = "The Fallen Kings"; }; ["DEED_REGIONS"] = { [1] = { ["i"] = 9; ["j"] = 2; }; }; };</v>
      </c>
      <c r="S48" t="str">
        <f t="shared" si="21"/>
        <v>[36] = {</v>
      </c>
      <c r="T48" t="str">
        <f t="shared" si="14"/>
        <v xml:space="preserve">["INSTANCE"] = { ["EN"] = "The Fallen Kings"; }; </v>
      </c>
      <c r="U48" t="str">
        <f t="shared" si="22"/>
        <v xml:space="preserve">["EN"] = "The Fallen Kings"; </v>
      </c>
      <c r="V48" t="str">
        <f t="shared" si="22"/>
        <v/>
      </c>
      <c r="W48" t="str">
        <f t="shared" si="22"/>
        <v/>
      </c>
      <c r="X48" t="str">
        <f t="shared" si="17"/>
        <v xml:space="preserve">["DEED_REGIONS"] = { [1] = { ["i"] = 9; ["j"] = 2; }; }; </v>
      </c>
      <c r="Y48" t="str">
        <f t="shared" si="18"/>
        <v xml:space="preserve">[1] = { ["i"] = 9; ["j"] = 2; }; </v>
      </c>
      <c r="Z48" t="str">
        <f t="shared" si="23"/>
        <v xml:space="preserve">["i"] = 9; </v>
      </c>
      <c r="AA48" t="str">
        <f t="shared" si="24"/>
        <v xml:space="preserve">["j"] = 2; </v>
      </c>
      <c r="AB48" t="str">
        <f t="shared" si="19"/>
        <v/>
      </c>
      <c r="AC48" t="str">
        <f t="shared" si="25"/>
        <v/>
      </c>
      <c r="AD48" t="str">
        <f t="shared" si="26"/>
        <v/>
      </c>
      <c r="AE48" t="str">
        <f t="shared" si="27"/>
        <v>};</v>
      </c>
    </row>
    <row r="49" spans="1:31" x14ac:dyDescent="0.25">
      <c r="B49">
        <v>37</v>
      </c>
      <c r="D49" t="s">
        <v>151</v>
      </c>
      <c r="G49" t="s">
        <v>210</v>
      </c>
      <c r="I49" t="s">
        <v>99</v>
      </c>
      <c r="J49">
        <f>IF(LEN(I49)&gt;0,VLOOKUP($I49,'Deed Log Page Tabs'!$A$2:$C$35,2,FALSE),"")</f>
        <v>9</v>
      </c>
      <c r="K49">
        <f>IF(LEN(I49)&gt;0,VLOOKUP($I49,'Deed Log Page Tabs'!$A$2:$C$35,3,FALSE),"")</f>
        <v>2</v>
      </c>
      <c r="P49" t="str">
        <f t="shared" si="15"/>
        <v>[37] = {["INSTANCE"] = { ["EN"] = "The Harrowing of Morgul"; }; ["DEED_REGIONS"] = { [1] = { ["i"] = 9; ["j"] = 2; }; }; };</v>
      </c>
      <c r="Q49" t="str">
        <f t="shared" si="20"/>
        <v/>
      </c>
      <c r="R49" t="str">
        <f t="shared" si="16"/>
        <v>[37] = {["INSTANCE"] = { ["EN"] = "The Harrowing of Morgul"; }; ["DEED_REGIONS"] = { [1] = { ["i"] = 9; ["j"] = 2; }; }; };</v>
      </c>
      <c r="S49" t="str">
        <f t="shared" si="21"/>
        <v>[37] = {</v>
      </c>
      <c r="T49" t="str">
        <f t="shared" si="14"/>
        <v xml:space="preserve">["INSTANCE"] = { ["EN"] = "The Harrowing of Morgul"; }; </v>
      </c>
      <c r="U49" t="str">
        <f t="shared" si="22"/>
        <v xml:space="preserve">["EN"] = "The Harrowing of Morgul"; </v>
      </c>
      <c r="V49" t="str">
        <f t="shared" si="22"/>
        <v/>
      </c>
      <c r="W49" t="str">
        <f t="shared" si="22"/>
        <v/>
      </c>
      <c r="X49" t="str">
        <f t="shared" si="17"/>
        <v xml:space="preserve">["DEED_REGIONS"] = { [1] = { ["i"] = 9; ["j"] = 2; }; }; </v>
      </c>
      <c r="Y49" t="str">
        <f t="shared" si="18"/>
        <v xml:space="preserve">[1] = { ["i"] = 9; ["j"] = 2; }; </v>
      </c>
      <c r="Z49" t="str">
        <f t="shared" si="23"/>
        <v xml:space="preserve">["i"] = 9; </v>
      </c>
      <c r="AA49" t="str">
        <f t="shared" si="24"/>
        <v xml:space="preserve">["j"] = 2; </v>
      </c>
      <c r="AB49" t="str">
        <f t="shared" si="19"/>
        <v/>
      </c>
      <c r="AC49" t="str">
        <f t="shared" si="25"/>
        <v/>
      </c>
      <c r="AD49" t="str">
        <f t="shared" si="26"/>
        <v/>
      </c>
      <c r="AE49" t="str">
        <f t="shared" si="27"/>
        <v>};</v>
      </c>
    </row>
    <row r="50" spans="1:31" x14ac:dyDescent="0.25">
      <c r="A50" t="s">
        <v>237</v>
      </c>
      <c r="J50" t="str">
        <f>IF(LEN(I50)&gt;0,VLOOKUP($I50,'Deed Log Page Tabs'!$A$2:$C$35,2,FALSE),"")</f>
        <v/>
      </c>
      <c r="K50" t="str">
        <f>IF(LEN(I50)&gt;0,VLOOKUP($I50,'Deed Log Page Tabs'!$A$2:$C$35,3,FALSE),"")</f>
        <v/>
      </c>
      <c r="P50" t="str">
        <f t="shared" si="15"/>
        <v xml:space="preserve">    --    Osgiliath</v>
      </c>
      <c r="Q50" t="str">
        <f t="shared" si="20"/>
        <v xml:space="preserve">    --    Osgiliath</v>
      </c>
      <c r="R50" t="str">
        <f t="shared" si="16"/>
        <v/>
      </c>
      <c r="S50" t="str">
        <f t="shared" si="21"/>
        <v/>
      </c>
      <c r="T50" t="str">
        <f t="shared" si="14"/>
        <v/>
      </c>
      <c r="U50" t="str">
        <f t="shared" si="22"/>
        <v/>
      </c>
      <c r="V50" t="str">
        <f t="shared" si="22"/>
        <v/>
      </c>
      <c r="W50" t="str">
        <f t="shared" si="22"/>
        <v/>
      </c>
      <c r="X50" t="str">
        <f t="shared" si="17"/>
        <v/>
      </c>
      <c r="Y50" t="str">
        <f t="shared" si="18"/>
        <v/>
      </c>
      <c r="Z50" t="str">
        <f t="shared" si="23"/>
        <v/>
      </c>
      <c r="AA50" t="str">
        <f t="shared" si="24"/>
        <v/>
      </c>
      <c r="AB50" t="str">
        <f t="shared" si="19"/>
        <v/>
      </c>
      <c r="AC50" t="str">
        <f t="shared" si="25"/>
        <v/>
      </c>
      <c r="AD50" t="str">
        <f t="shared" si="26"/>
        <v/>
      </c>
      <c r="AE50" t="str">
        <f t="shared" si="27"/>
        <v/>
      </c>
    </row>
    <row r="51" spans="1:31" x14ac:dyDescent="0.25">
      <c r="B51">
        <v>38</v>
      </c>
      <c r="D51" t="s">
        <v>188</v>
      </c>
      <c r="G51" t="s">
        <v>210</v>
      </c>
      <c r="I51" t="s">
        <v>22</v>
      </c>
      <c r="J51">
        <f>IF(LEN(I51)&gt;0,VLOOKUP($I51,'Deed Log Page Tabs'!$A$2:$C$35,2,FALSE),"")</f>
        <v>8</v>
      </c>
      <c r="K51">
        <f>IF(LEN(I51)&gt;0,VLOOKUP($I51,'Deed Log Page Tabs'!$A$2:$C$35,3,FALSE),"")</f>
        <v>3</v>
      </c>
      <c r="P51" t="str">
        <f t="shared" si="15"/>
        <v>[38] = {["INSTANCE"] = { ["EN"] = "Sunken Labyrinth"; }; ["DEED_REGIONS"] = { [1] = { ["i"] = 8; ["j"] = 3; }; }; };</v>
      </c>
      <c r="Q51" t="str">
        <f t="shared" si="20"/>
        <v/>
      </c>
      <c r="R51" t="str">
        <f t="shared" si="16"/>
        <v>[38] = {["INSTANCE"] = { ["EN"] = "Sunken Labyrinth"; }; ["DEED_REGIONS"] = { [1] = { ["i"] = 8; ["j"] = 3; }; }; };</v>
      </c>
      <c r="S51" t="str">
        <f t="shared" si="21"/>
        <v>[38] = {</v>
      </c>
      <c r="T51" t="str">
        <f t="shared" si="14"/>
        <v xml:space="preserve">["INSTANCE"] = { ["EN"] = "Sunken Labyrinth"; }; </v>
      </c>
      <c r="U51" t="str">
        <f t="shared" si="22"/>
        <v xml:space="preserve">["EN"] = "Sunken Labyrinth"; </v>
      </c>
      <c r="V51" t="str">
        <f t="shared" si="22"/>
        <v/>
      </c>
      <c r="W51" t="str">
        <f t="shared" si="22"/>
        <v/>
      </c>
      <c r="X51" t="str">
        <f t="shared" si="17"/>
        <v xml:space="preserve">["DEED_REGIONS"] = { [1] = { ["i"] = 8; ["j"] = 3; }; }; </v>
      </c>
      <c r="Y51" t="str">
        <f t="shared" si="18"/>
        <v xml:space="preserve">[1] = { ["i"] = 8; ["j"] = 3; }; </v>
      </c>
      <c r="Z51" t="str">
        <f t="shared" si="23"/>
        <v xml:space="preserve">["i"] = 8; </v>
      </c>
      <c r="AA51" t="str">
        <f t="shared" si="24"/>
        <v xml:space="preserve">["j"] = 3; </v>
      </c>
      <c r="AB51" t="str">
        <f t="shared" si="19"/>
        <v/>
      </c>
      <c r="AC51" t="str">
        <f t="shared" si="25"/>
        <v/>
      </c>
      <c r="AD51" t="str">
        <f t="shared" si="26"/>
        <v/>
      </c>
      <c r="AE51" t="str">
        <f t="shared" si="27"/>
        <v>};</v>
      </c>
    </row>
    <row r="52" spans="1:31" x14ac:dyDescent="0.25">
      <c r="B52">
        <v>39</v>
      </c>
      <c r="D52" t="s">
        <v>189</v>
      </c>
      <c r="G52" t="s">
        <v>210</v>
      </c>
      <c r="I52" t="s">
        <v>22</v>
      </c>
      <c r="J52">
        <f>IF(LEN(I52)&gt;0,VLOOKUP($I52,'Deed Log Page Tabs'!$A$2:$C$35,2,FALSE),"")</f>
        <v>8</v>
      </c>
      <c r="K52">
        <f>IF(LEN(I52)&gt;0,VLOOKUP($I52,'Deed Log Page Tabs'!$A$2:$C$35,3,FALSE),"")</f>
        <v>3</v>
      </c>
      <c r="P52" t="str">
        <f t="shared" si="15"/>
        <v>[39] = {["INSTANCE"] = { ["EN"] = "The Dome of Stars"; }; ["DEED_REGIONS"] = { [1] = { ["i"] = 8; ["j"] = 3; }; }; };</v>
      </c>
      <c r="Q52" t="str">
        <f t="shared" si="20"/>
        <v/>
      </c>
      <c r="R52" t="str">
        <f t="shared" si="16"/>
        <v>[39] = {["INSTANCE"] = { ["EN"] = "The Dome of Stars"; }; ["DEED_REGIONS"] = { [1] = { ["i"] = 8; ["j"] = 3; }; }; };</v>
      </c>
      <c r="S52" t="str">
        <f t="shared" si="21"/>
        <v>[39] = {</v>
      </c>
      <c r="T52" t="str">
        <f t="shared" si="14"/>
        <v xml:space="preserve">["INSTANCE"] = { ["EN"] = "The Dome of Stars"; }; </v>
      </c>
      <c r="U52" t="str">
        <f t="shared" si="22"/>
        <v xml:space="preserve">["EN"] = "The Dome of Stars"; </v>
      </c>
      <c r="V52" t="str">
        <f t="shared" si="22"/>
        <v/>
      </c>
      <c r="W52" t="str">
        <f t="shared" si="22"/>
        <v/>
      </c>
      <c r="X52" t="str">
        <f t="shared" si="17"/>
        <v xml:space="preserve">["DEED_REGIONS"] = { [1] = { ["i"] = 8; ["j"] = 3; }; }; </v>
      </c>
      <c r="Y52" t="str">
        <f t="shared" si="18"/>
        <v xml:space="preserve">[1] = { ["i"] = 8; ["j"] = 3; }; </v>
      </c>
      <c r="Z52" t="str">
        <f t="shared" si="23"/>
        <v xml:space="preserve">["i"] = 8; </v>
      </c>
      <c r="AA52" t="str">
        <f t="shared" si="24"/>
        <v xml:space="preserve">["j"] = 3; </v>
      </c>
      <c r="AB52" t="str">
        <f t="shared" si="19"/>
        <v/>
      </c>
      <c r="AC52" t="str">
        <f t="shared" si="25"/>
        <v/>
      </c>
      <c r="AD52" t="str">
        <f t="shared" si="26"/>
        <v/>
      </c>
      <c r="AE52" t="str">
        <f t="shared" si="27"/>
        <v>};</v>
      </c>
    </row>
    <row r="53" spans="1:31" x14ac:dyDescent="0.25">
      <c r="B53">
        <v>40</v>
      </c>
      <c r="D53" t="s">
        <v>190</v>
      </c>
      <c r="G53" t="s">
        <v>210</v>
      </c>
      <c r="I53" t="s">
        <v>22</v>
      </c>
      <c r="J53">
        <f>IF(LEN(I53)&gt;0,VLOOKUP($I53,'Deed Log Page Tabs'!$A$2:$C$35,2,FALSE),"")</f>
        <v>8</v>
      </c>
      <c r="K53">
        <f>IF(LEN(I53)&gt;0,VLOOKUP($I53,'Deed Log Page Tabs'!$A$2:$C$35,3,FALSE),"")</f>
        <v>3</v>
      </c>
      <c r="P53" t="str">
        <f t="shared" si="15"/>
        <v>[40] = {["INSTANCE"] = { ["EN"] = "The Ruined City"; }; ["DEED_REGIONS"] = { [1] = { ["i"] = 8; ["j"] = 3; }; }; };</v>
      </c>
      <c r="Q53" t="str">
        <f t="shared" si="20"/>
        <v/>
      </c>
      <c r="R53" t="str">
        <f t="shared" si="16"/>
        <v>[40] = {["INSTANCE"] = { ["EN"] = "The Ruined City"; }; ["DEED_REGIONS"] = { [1] = { ["i"] = 8; ["j"] = 3; }; }; };</v>
      </c>
      <c r="S53" t="str">
        <f t="shared" si="21"/>
        <v>[40] = {</v>
      </c>
      <c r="T53" t="str">
        <f t="shared" si="14"/>
        <v xml:space="preserve">["INSTANCE"] = { ["EN"] = "The Ruined City"; }; </v>
      </c>
      <c r="U53" t="str">
        <f t="shared" si="22"/>
        <v xml:space="preserve">["EN"] = "The Ruined City"; </v>
      </c>
      <c r="V53" t="str">
        <f t="shared" si="22"/>
        <v/>
      </c>
      <c r="W53" t="str">
        <f t="shared" si="22"/>
        <v/>
      </c>
      <c r="X53" t="str">
        <f t="shared" si="17"/>
        <v xml:space="preserve">["DEED_REGIONS"] = { [1] = { ["i"] = 8; ["j"] = 3; }; }; </v>
      </c>
      <c r="Y53" t="str">
        <f t="shared" si="18"/>
        <v xml:space="preserve">[1] = { ["i"] = 8; ["j"] = 3; }; </v>
      </c>
      <c r="Z53" t="str">
        <f t="shared" si="23"/>
        <v xml:space="preserve">["i"] = 8; </v>
      </c>
      <c r="AA53" t="str">
        <f t="shared" si="24"/>
        <v xml:space="preserve">["j"] = 3; </v>
      </c>
      <c r="AB53" t="str">
        <f t="shared" si="19"/>
        <v/>
      </c>
      <c r="AC53" t="str">
        <f t="shared" si="25"/>
        <v/>
      </c>
      <c r="AD53" t="str">
        <f t="shared" si="26"/>
        <v/>
      </c>
      <c r="AE53" t="str">
        <f t="shared" si="27"/>
        <v>};</v>
      </c>
    </row>
    <row r="54" spans="1:31" x14ac:dyDescent="0.25">
      <c r="A54" t="s">
        <v>238</v>
      </c>
      <c r="J54" t="str">
        <f>IF(LEN(I54)&gt;0,VLOOKUP($I54,'Deed Log Page Tabs'!$A$2:$C$35,2,FALSE),"")</f>
        <v/>
      </c>
      <c r="K54" t="str">
        <f>IF(LEN(I54)&gt;0,VLOOKUP($I54,'Deed Log Page Tabs'!$A$2:$C$35,3,FALSE),"")</f>
        <v/>
      </c>
      <c r="P54" t="str">
        <f t="shared" si="15"/>
        <v xml:space="preserve">    --    Other</v>
      </c>
      <c r="Q54" t="str">
        <f t="shared" si="20"/>
        <v xml:space="preserve">    --    Other</v>
      </c>
      <c r="R54" t="str">
        <f t="shared" si="16"/>
        <v/>
      </c>
      <c r="S54" t="str">
        <f t="shared" si="21"/>
        <v/>
      </c>
      <c r="T54" t="str">
        <f t="shared" si="14"/>
        <v/>
      </c>
      <c r="U54" t="str">
        <f t="shared" si="22"/>
        <v/>
      </c>
      <c r="V54" t="str">
        <f t="shared" si="22"/>
        <v/>
      </c>
      <c r="W54" t="str">
        <f t="shared" si="22"/>
        <v/>
      </c>
      <c r="X54" t="str">
        <f t="shared" si="17"/>
        <v/>
      </c>
      <c r="Y54" t="str">
        <f t="shared" si="18"/>
        <v/>
      </c>
      <c r="Z54" t="str">
        <f t="shared" si="23"/>
        <v/>
      </c>
      <c r="AA54" t="str">
        <f t="shared" si="24"/>
        <v/>
      </c>
      <c r="AB54" t="str">
        <f t="shared" si="19"/>
        <v/>
      </c>
      <c r="AC54" t="str">
        <f t="shared" si="25"/>
        <v/>
      </c>
      <c r="AD54" t="str">
        <f t="shared" si="26"/>
        <v/>
      </c>
      <c r="AE54" t="str">
        <f t="shared" si="27"/>
        <v/>
      </c>
    </row>
    <row r="55" spans="1:31" x14ac:dyDescent="0.25">
      <c r="B55">
        <v>41</v>
      </c>
      <c r="D55" t="s">
        <v>203</v>
      </c>
      <c r="G55" t="s">
        <v>210</v>
      </c>
      <c r="I55" t="s">
        <v>18</v>
      </c>
      <c r="J55">
        <f>IF(LEN(I55)&gt;0,VLOOKUP($I55,'Deed Log Page Tabs'!$A$2:$C$35,2,FALSE),"")</f>
        <v>7</v>
      </c>
      <c r="K55">
        <f>IF(LEN(I55)&gt;0,VLOOKUP($I55,'Deed Log Page Tabs'!$A$2:$C$35,3,FALSE),"")</f>
        <v>2</v>
      </c>
      <c r="P55" t="str">
        <f t="shared" si="15"/>
        <v>[41] = {["INSTANCE"] = { ["EN"] = "Askâd-mazal, the Chamber of Shadows"; }; ["DEED_REGIONS"] = { [1] = { ["i"] = 7; ["j"] = 2; }; }; };</v>
      </c>
      <c r="Q55" t="str">
        <f t="shared" si="20"/>
        <v/>
      </c>
      <c r="R55" t="str">
        <f t="shared" si="16"/>
        <v>[41] = {["INSTANCE"] = { ["EN"] = "Askâd-mazal, the Chamber of Shadows"; }; ["DEED_REGIONS"] = { [1] = { ["i"] = 7; ["j"] = 2; }; }; };</v>
      </c>
      <c r="S55" t="str">
        <f t="shared" si="21"/>
        <v>[41] = {</v>
      </c>
      <c r="T55" t="str">
        <f t="shared" si="14"/>
        <v xml:space="preserve">["INSTANCE"] = { ["EN"] = "Askâd-mazal, the Chamber of Shadows"; }; </v>
      </c>
      <c r="U55" t="str">
        <f t="shared" si="22"/>
        <v xml:space="preserve">["EN"] = "Askâd-mazal, the Chamber of Shadows"; </v>
      </c>
      <c r="V55" t="str">
        <f t="shared" si="22"/>
        <v/>
      </c>
      <c r="W55" t="str">
        <f t="shared" si="22"/>
        <v/>
      </c>
      <c r="X55" t="str">
        <f t="shared" si="17"/>
        <v xml:space="preserve">["DEED_REGIONS"] = { [1] = { ["i"] = 7; ["j"] = 2; }; }; </v>
      </c>
      <c r="Y55" t="str">
        <f t="shared" si="18"/>
        <v xml:space="preserve">[1] = { ["i"] = 7; ["j"] = 2; }; </v>
      </c>
      <c r="Z55" t="str">
        <f t="shared" si="23"/>
        <v xml:space="preserve">["i"] = 7; </v>
      </c>
      <c r="AA55" t="str">
        <f t="shared" si="24"/>
        <v xml:space="preserve">["j"] = 2; </v>
      </c>
      <c r="AB55" t="str">
        <f t="shared" si="19"/>
        <v/>
      </c>
      <c r="AC55" t="str">
        <f t="shared" si="25"/>
        <v/>
      </c>
      <c r="AD55" t="str">
        <f t="shared" si="26"/>
        <v/>
      </c>
      <c r="AE55" t="str">
        <f t="shared" si="27"/>
        <v>};</v>
      </c>
    </row>
    <row r="56" spans="1:31" x14ac:dyDescent="0.25">
      <c r="B56">
        <v>42</v>
      </c>
      <c r="D56" t="s">
        <v>239</v>
      </c>
      <c r="G56" t="s">
        <v>210</v>
      </c>
      <c r="I56" t="s">
        <v>10</v>
      </c>
      <c r="J56">
        <f>IF(LEN(I56)&gt;0,VLOOKUP($I56,'Deed Log Page Tabs'!$A$2:$C$35,2,FALSE),"")</f>
        <v>6</v>
      </c>
      <c r="K56">
        <f>IF(LEN(I56)&gt;0,VLOOKUP($I56,'Deed Log Page Tabs'!$A$2:$C$35,3,FALSE),"")</f>
        <v>9</v>
      </c>
      <c r="P56" t="str">
        <f t="shared" si="15"/>
        <v>[42] = {["INSTANCE"] = { ["EN"] = "Halls of Night"; }; ["DEED_REGIONS"] = { [1] = { ["i"] = 6; ["j"] = 9; }; }; };</v>
      </c>
      <c r="Q56" t="str">
        <f t="shared" si="20"/>
        <v/>
      </c>
      <c r="R56" t="str">
        <f t="shared" si="16"/>
        <v>[42] = {["INSTANCE"] = { ["EN"] = "Halls of Night"; }; ["DEED_REGIONS"] = { [1] = { ["i"] = 6; ["j"] = 9; }; }; };</v>
      </c>
      <c r="S56" t="str">
        <f t="shared" si="21"/>
        <v>[42] = {</v>
      </c>
      <c r="T56" t="str">
        <f t="shared" si="14"/>
        <v xml:space="preserve">["INSTANCE"] = { ["EN"] = "Halls of Night"; }; </v>
      </c>
      <c r="U56" t="str">
        <f t="shared" si="22"/>
        <v xml:space="preserve">["EN"] = "Halls of Night"; </v>
      </c>
      <c r="V56" t="str">
        <f t="shared" si="22"/>
        <v/>
      </c>
      <c r="W56" t="str">
        <f t="shared" si="22"/>
        <v/>
      </c>
      <c r="X56" t="str">
        <f t="shared" si="17"/>
        <v xml:space="preserve">["DEED_REGIONS"] = { [1] = { ["i"] = 6; ["j"] = 9; }; }; </v>
      </c>
      <c r="Y56" t="str">
        <f t="shared" si="18"/>
        <v xml:space="preserve">[1] = { ["i"] = 6; ["j"] = 9; }; </v>
      </c>
      <c r="Z56" t="str">
        <f t="shared" si="23"/>
        <v xml:space="preserve">["i"] = 6; </v>
      </c>
      <c r="AA56" t="str">
        <f t="shared" si="24"/>
        <v xml:space="preserve">["j"] = 9; </v>
      </c>
      <c r="AB56" t="str">
        <f t="shared" si="19"/>
        <v/>
      </c>
      <c r="AC56" t="str">
        <f t="shared" si="25"/>
        <v/>
      </c>
      <c r="AD56" t="str">
        <f t="shared" si="26"/>
        <v/>
      </c>
      <c r="AE56" t="str">
        <f t="shared" si="27"/>
        <v>};</v>
      </c>
    </row>
    <row r="57" spans="1:31" x14ac:dyDescent="0.25">
      <c r="B57">
        <v>43</v>
      </c>
      <c r="D57" t="s">
        <v>204</v>
      </c>
      <c r="G57" t="s">
        <v>210</v>
      </c>
      <c r="I57" t="s">
        <v>5</v>
      </c>
      <c r="J57">
        <f>IF(LEN(I57)&gt;0,VLOOKUP($I57,'Deed Log Page Tabs'!$A$2:$C$35,2,FALSE),"")</f>
        <v>6</v>
      </c>
      <c r="K57">
        <f>IF(LEN(I57)&gt;0,VLOOKUP($I57,'Deed Log Page Tabs'!$A$2:$C$35,3,FALSE),"")</f>
        <v>4</v>
      </c>
      <c r="P57" t="str">
        <f t="shared" si="15"/>
        <v>[43] = {["INSTANCE"] = { ["EN"] = "Inn of the Forsaken"; }; ["DEED_REGIONS"] = { [1] = { ["i"] = 6; ["j"] = 4; }; }; };</v>
      </c>
      <c r="Q57" t="str">
        <f t="shared" si="20"/>
        <v/>
      </c>
      <c r="R57" t="str">
        <f t="shared" si="16"/>
        <v>[43] = {["INSTANCE"] = { ["EN"] = "Inn of the Forsaken"; }; ["DEED_REGIONS"] = { [1] = { ["i"] = 6; ["j"] = 4; }; }; };</v>
      </c>
      <c r="S57" t="str">
        <f t="shared" si="21"/>
        <v>[43] = {</v>
      </c>
      <c r="T57" t="str">
        <f t="shared" si="14"/>
        <v xml:space="preserve">["INSTANCE"] = { ["EN"] = "Inn of the Forsaken"; }; </v>
      </c>
      <c r="U57" t="str">
        <f t="shared" si="22"/>
        <v xml:space="preserve">["EN"] = "Inn of the Forsaken"; </v>
      </c>
      <c r="V57" t="str">
        <f t="shared" si="22"/>
        <v/>
      </c>
      <c r="W57" t="str">
        <f t="shared" si="22"/>
        <v/>
      </c>
      <c r="X57" t="str">
        <f t="shared" si="17"/>
        <v xml:space="preserve">["DEED_REGIONS"] = { [1] = { ["i"] = 6; ["j"] = 4; }; }; </v>
      </c>
      <c r="Y57" t="str">
        <f t="shared" si="18"/>
        <v xml:space="preserve">[1] = { ["i"] = 6; ["j"] = 4; }; </v>
      </c>
      <c r="Z57" t="str">
        <f t="shared" si="23"/>
        <v xml:space="preserve">["i"] = 6; </v>
      </c>
      <c r="AA57" t="str">
        <f t="shared" si="24"/>
        <v xml:space="preserve">["j"] = 4; </v>
      </c>
      <c r="AB57" t="str">
        <f t="shared" si="19"/>
        <v/>
      </c>
      <c r="AC57" t="str">
        <f t="shared" si="25"/>
        <v/>
      </c>
      <c r="AD57" t="str">
        <f t="shared" si="26"/>
        <v/>
      </c>
      <c r="AE57" t="str">
        <f t="shared" si="27"/>
        <v>};</v>
      </c>
    </row>
    <row r="58" spans="1:31" x14ac:dyDescent="0.25">
      <c r="B58">
        <v>44</v>
      </c>
      <c r="D58" t="s">
        <v>240</v>
      </c>
      <c r="G58" t="s">
        <v>210</v>
      </c>
      <c r="I58" t="s">
        <v>12</v>
      </c>
      <c r="J58">
        <f>IF(LEN(I58)&gt;0,VLOOKUP($I58,'Deed Log Page Tabs'!$A$2:$C$35,2,FALSE),"")</f>
        <v>6</v>
      </c>
      <c r="K58">
        <f>IF(LEN(I58)&gt;0,VLOOKUP($I58,'Deed Log Page Tabs'!$A$2:$C$35,3,FALSE),"")</f>
        <v>11</v>
      </c>
      <c r="P58" t="str">
        <f t="shared" si="15"/>
        <v>[44] = {["INSTANCE"] = { ["EN"] = "Library at Tham Mírdain"; }; ["DEED_REGIONS"] = { [1] = { ["i"] = 6; ["j"] = 11; }; }; };</v>
      </c>
      <c r="Q58" t="str">
        <f t="shared" si="20"/>
        <v/>
      </c>
      <c r="R58" t="str">
        <f t="shared" si="16"/>
        <v>[44] = {["INSTANCE"] = { ["EN"] = "Library at Tham Mírdain"; }; ["DEED_REGIONS"] = { [1] = { ["i"] = 6; ["j"] = 11; }; }; };</v>
      </c>
      <c r="S58" t="str">
        <f t="shared" si="21"/>
        <v>[44] = {</v>
      </c>
      <c r="T58" t="str">
        <f t="shared" si="14"/>
        <v xml:space="preserve">["INSTANCE"] = { ["EN"] = "Library at Tham Mírdain"; }; </v>
      </c>
      <c r="U58" t="str">
        <f t="shared" si="22"/>
        <v xml:space="preserve">["EN"] = "Library at Tham Mírdain"; </v>
      </c>
      <c r="V58" t="str">
        <f t="shared" si="22"/>
        <v/>
      </c>
      <c r="W58" t="str">
        <f t="shared" si="22"/>
        <v/>
      </c>
      <c r="X58" t="str">
        <f t="shared" si="17"/>
        <v xml:space="preserve">["DEED_REGIONS"] = { [1] = { ["i"] = 6; ["j"] = 11; }; }; </v>
      </c>
      <c r="Y58" t="str">
        <f t="shared" si="18"/>
        <v xml:space="preserve">[1] = { ["i"] = 6; ["j"] = 11; }; </v>
      </c>
      <c r="Z58" t="str">
        <f t="shared" si="23"/>
        <v xml:space="preserve">["i"] = 6; </v>
      </c>
      <c r="AA58" t="str">
        <f t="shared" si="24"/>
        <v xml:space="preserve">["j"] = 11; </v>
      </c>
      <c r="AB58" t="str">
        <f t="shared" si="19"/>
        <v/>
      </c>
      <c r="AC58" t="str">
        <f t="shared" si="25"/>
        <v/>
      </c>
      <c r="AD58" t="str">
        <f t="shared" si="26"/>
        <v/>
      </c>
      <c r="AE58" t="str">
        <f t="shared" si="27"/>
        <v>};</v>
      </c>
    </row>
    <row r="59" spans="1:31" x14ac:dyDescent="0.25">
      <c r="B59">
        <v>45</v>
      </c>
      <c r="D59" t="s">
        <v>241</v>
      </c>
      <c r="G59" t="s">
        <v>210</v>
      </c>
      <c r="I59" t="s">
        <v>12</v>
      </c>
      <c r="J59">
        <f>IF(LEN(I59)&gt;0,VLOOKUP($I59,'Deed Log Page Tabs'!$A$2:$C$35,2,FALSE),"")</f>
        <v>6</v>
      </c>
      <c r="K59">
        <f>IF(LEN(I59)&gt;0,VLOOKUP($I59,'Deed Log Page Tabs'!$A$2:$C$35,3,FALSE),"")</f>
        <v>11</v>
      </c>
      <c r="P59" t="str">
        <f t="shared" si="15"/>
        <v>[45] = {["INSTANCE"] = { ["EN"] = "School at Tham Mírdain"; }; ["DEED_REGIONS"] = { [1] = { ["i"] = 6; ["j"] = 11; }; }; };</v>
      </c>
      <c r="Q59" t="str">
        <f t="shared" si="20"/>
        <v/>
      </c>
      <c r="R59" t="str">
        <f t="shared" si="16"/>
        <v>[45] = {["INSTANCE"] = { ["EN"] = "School at Tham Mírdain"; }; ["DEED_REGIONS"] = { [1] = { ["i"] = 6; ["j"] = 11; }; }; };</v>
      </c>
      <c r="S59" t="str">
        <f t="shared" si="21"/>
        <v>[45] = {</v>
      </c>
      <c r="T59" t="str">
        <f t="shared" si="14"/>
        <v xml:space="preserve">["INSTANCE"] = { ["EN"] = "School at Tham Mírdain"; }; </v>
      </c>
      <c r="U59" t="str">
        <f t="shared" si="22"/>
        <v xml:space="preserve">["EN"] = "School at Tham Mírdain"; </v>
      </c>
      <c r="V59" t="str">
        <f t="shared" si="22"/>
        <v/>
      </c>
      <c r="W59" t="str">
        <f t="shared" si="22"/>
        <v/>
      </c>
      <c r="X59" t="str">
        <f t="shared" si="17"/>
        <v xml:space="preserve">["DEED_REGIONS"] = { [1] = { ["i"] = 6; ["j"] = 11; }; }; </v>
      </c>
      <c r="Y59" t="str">
        <f t="shared" si="18"/>
        <v xml:space="preserve">[1] = { ["i"] = 6; ["j"] = 11; }; </v>
      </c>
      <c r="Z59" t="str">
        <f t="shared" si="23"/>
        <v xml:space="preserve">["i"] = 6; </v>
      </c>
      <c r="AA59" t="str">
        <f t="shared" si="24"/>
        <v xml:space="preserve">["j"] = 11; </v>
      </c>
      <c r="AB59" t="str">
        <f t="shared" si="19"/>
        <v/>
      </c>
      <c r="AC59" t="str">
        <f t="shared" si="25"/>
        <v/>
      </c>
      <c r="AD59" t="str">
        <f t="shared" si="26"/>
        <v/>
      </c>
      <c r="AE59" t="str">
        <f t="shared" si="27"/>
        <v>};</v>
      </c>
    </row>
    <row r="60" spans="1:31" x14ac:dyDescent="0.25">
      <c r="A60" t="s">
        <v>242</v>
      </c>
      <c r="J60" t="str">
        <f>IF(LEN(I60)&gt;0,VLOOKUP($I60,'Deed Log Page Tabs'!$A$2:$C$35,2,FALSE),"")</f>
        <v/>
      </c>
      <c r="K60" t="str">
        <f>IF(LEN(I60)&gt;0,VLOOKUP($I60,'Deed Log Page Tabs'!$A$2:$C$35,3,FALSE),"")</f>
        <v/>
      </c>
      <c r="P60" t="str">
        <f t="shared" si="15"/>
        <v xml:space="preserve">    --    Plateau of Gorgoroth</v>
      </c>
      <c r="Q60" t="str">
        <f t="shared" si="20"/>
        <v xml:space="preserve">    --    Plateau of Gorgoroth</v>
      </c>
      <c r="R60" t="str">
        <f t="shared" si="16"/>
        <v/>
      </c>
      <c r="S60" t="str">
        <f t="shared" si="21"/>
        <v/>
      </c>
      <c r="T60" t="str">
        <f t="shared" si="14"/>
        <v/>
      </c>
      <c r="U60" t="str">
        <f t="shared" si="22"/>
        <v/>
      </c>
      <c r="V60" t="str">
        <f t="shared" si="22"/>
        <v/>
      </c>
      <c r="W60" t="str">
        <f t="shared" si="22"/>
        <v/>
      </c>
      <c r="X60" t="str">
        <f t="shared" si="17"/>
        <v/>
      </c>
      <c r="Y60" t="str">
        <f t="shared" si="18"/>
        <v/>
      </c>
      <c r="Z60" t="str">
        <f t="shared" si="23"/>
        <v/>
      </c>
      <c r="AA60" t="str">
        <f t="shared" si="24"/>
        <v/>
      </c>
      <c r="AB60" t="str">
        <f t="shared" si="19"/>
        <v/>
      </c>
      <c r="AC60" t="str">
        <f t="shared" si="25"/>
        <v/>
      </c>
      <c r="AD60" t="str">
        <f t="shared" si="26"/>
        <v/>
      </c>
      <c r="AE60" t="str">
        <f t="shared" si="27"/>
        <v/>
      </c>
    </row>
    <row r="61" spans="1:31" x14ac:dyDescent="0.25">
      <c r="B61">
        <v>46</v>
      </c>
      <c r="D61" t="s">
        <v>191</v>
      </c>
      <c r="G61" t="s">
        <v>210</v>
      </c>
      <c r="I61" t="s">
        <v>98</v>
      </c>
      <c r="J61">
        <f>IF(LEN(I61)&gt;0,VLOOKUP($I61,'Deed Log Page Tabs'!$A$2:$C$35,2,FALSE),"")</f>
        <v>9</v>
      </c>
      <c r="K61">
        <f>IF(LEN(I61)&gt;0,VLOOKUP($I61,'Deed Log Page Tabs'!$A$2:$C$35,3,FALSE),"")</f>
        <v>1</v>
      </c>
      <c r="P61" t="str">
        <f t="shared" si="15"/>
        <v>[46] = {["INSTANCE"] = { ["EN"] = "The Court of Seregost"; }; ["DEED_REGIONS"] = { [1] = { ["i"] = 9; ["j"] = 1; }; }; };</v>
      </c>
      <c r="Q61" t="str">
        <f t="shared" si="20"/>
        <v/>
      </c>
      <c r="R61" t="str">
        <f t="shared" si="16"/>
        <v>[46] = {["INSTANCE"] = { ["EN"] = "The Court of Seregost"; }; ["DEED_REGIONS"] = { [1] = { ["i"] = 9; ["j"] = 1; }; }; };</v>
      </c>
      <c r="S61" t="str">
        <f t="shared" si="21"/>
        <v>[46] = {</v>
      </c>
      <c r="T61" t="str">
        <f t="shared" si="14"/>
        <v xml:space="preserve">["INSTANCE"] = { ["EN"] = "The Court of Seregost"; }; </v>
      </c>
      <c r="U61" t="str">
        <f t="shared" si="22"/>
        <v xml:space="preserve">["EN"] = "The Court of Seregost"; </v>
      </c>
      <c r="V61" t="str">
        <f t="shared" si="22"/>
        <v/>
      </c>
      <c r="W61" t="str">
        <f t="shared" si="22"/>
        <v/>
      </c>
      <c r="X61" t="str">
        <f t="shared" si="17"/>
        <v xml:space="preserve">["DEED_REGIONS"] = { [1] = { ["i"] = 9; ["j"] = 1; }; }; </v>
      </c>
      <c r="Y61" t="str">
        <f t="shared" si="18"/>
        <v xml:space="preserve">[1] = { ["i"] = 9; ["j"] = 1; }; </v>
      </c>
      <c r="Z61" t="str">
        <f t="shared" si="23"/>
        <v xml:space="preserve">["i"] = 9; </v>
      </c>
      <c r="AA61" t="str">
        <f t="shared" si="24"/>
        <v xml:space="preserve">["j"] = 1; </v>
      </c>
      <c r="AB61" t="str">
        <f t="shared" si="19"/>
        <v/>
      </c>
      <c r="AC61" t="str">
        <f t="shared" si="25"/>
        <v/>
      </c>
      <c r="AD61" t="str">
        <f t="shared" si="26"/>
        <v/>
      </c>
      <c r="AE61" t="str">
        <f t="shared" si="27"/>
        <v>};</v>
      </c>
    </row>
    <row r="62" spans="1:31" x14ac:dyDescent="0.25">
      <c r="B62">
        <v>47</v>
      </c>
      <c r="D62" t="s">
        <v>192</v>
      </c>
      <c r="G62" t="s">
        <v>210</v>
      </c>
      <c r="I62" t="s">
        <v>98</v>
      </c>
      <c r="J62">
        <f>IF(LEN(I62)&gt;0,VLOOKUP($I62,'Deed Log Page Tabs'!$A$2:$C$35,2,FALSE),"")</f>
        <v>9</v>
      </c>
      <c r="K62">
        <f>IF(LEN(I62)&gt;0,VLOOKUP($I62,'Deed Log Page Tabs'!$A$2:$C$35,3,FALSE),"")</f>
        <v>1</v>
      </c>
      <c r="P62" t="str">
        <f t="shared" si="15"/>
        <v>[47] = {["INSTANCE"] = { ["EN"] = "The Dungeons of Naerband"; }; ["DEED_REGIONS"] = { [1] = { ["i"] = 9; ["j"] = 1; }; }; };</v>
      </c>
      <c r="Q62" t="str">
        <f t="shared" si="20"/>
        <v/>
      </c>
      <c r="R62" t="str">
        <f t="shared" si="16"/>
        <v>[47] = {["INSTANCE"] = { ["EN"] = "The Dungeons of Naerband"; }; ["DEED_REGIONS"] = { [1] = { ["i"] = 9; ["j"] = 1; }; }; };</v>
      </c>
      <c r="S62" t="str">
        <f t="shared" si="21"/>
        <v>[47] = {</v>
      </c>
      <c r="T62" t="str">
        <f t="shared" si="14"/>
        <v xml:space="preserve">["INSTANCE"] = { ["EN"] = "The Dungeons of Naerband"; }; </v>
      </c>
      <c r="U62" t="str">
        <f t="shared" si="22"/>
        <v xml:space="preserve">["EN"] = "The Dungeons of Naerband"; </v>
      </c>
      <c r="V62" t="str">
        <f t="shared" si="22"/>
        <v/>
      </c>
      <c r="W62" t="str">
        <f t="shared" si="22"/>
        <v/>
      </c>
      <c r="X62" t="str">
        <f t="shared" si="17"/>
        <v xml:space="preserve">["DEED_REGIONS"] = { [1] = { ["i"] = 9; ["j"] = 1; }; }; </v>
      </c>
      <c r="Y62" t="str">
        <f t="shared" si="18"/>
        <v xml:space="preserve">[1] = { ["i"] = 9; ["j"] = 1; }; </v>
      </c>
      <c r="Z62" t="str">
        <f t="shared" si="23"/>
        <v xml:space="preserve">["i"] = 9; </v>
      </c>
      <c r="AA62" t="str">
        <f t="shared" si="24"/>
        <v xml:space="preserve">["j"] = 1; </v>
      </c>
      <c r="AB62" t="str">
        <f t="shared" si="19"/>
        <v/>
      </c>
      <c r="AC62" t="str">
        <f t="shared" si="25"/>
        <v/>
      </c>
      <c r="AD62" t="str">
        <f t="shared" si="26"/>
        <v/>
      </c>
      <c r="AE62" t="str">
        <f t="shared" si="27"/>
        <v>};</v>
      </c>
    </row>
    <row r="63" spans="1:31" x14ac:dyDescent="0.25">
      <c r="A63" t="s">
        <v>243</v>
      </c>
      <c r="J63" t="str">
        <f>IF(LEN(I63)&gt;0,VLOOKUP($I63,'Deed Log Page Tabs'!$A$2:$C$35,2,FALSE),"")</f>
        <v/>
      </c>
      <c r="K63" t="str">
        <f>IF(LEN(I63)&gt;0,VLOOKUP($I63,'Deed Log Page Tabs'!$A$2:$C$35,3,FALSE),"")</f>
        <v/>
      </c>
      <c r="P63" t="str">
        <f t="shared" si="15"/>
        <v xml:space="preserve">    --    The Battle of the Pelennor Fields</v>
      </c>
      <c r="Q63" t="str">
        <f t="shared" si="20"/>
        <v xml:space="preserve">    --    The Battle of the Pelennor Fields</v>
      </c>
      <c r="R63" t="str">
        <f t="shared" si="16"/>
        <v/>
      </c>
      <c r="S63" t="str">
        <f t="shared" si="21"/>
        <v/>
      </c>
      <c r="T63" t="str">
        <f t="shared" si="14"/>
        <v/>
      </c>
      <c r="U63" t="str">
        <f t="shared" si="22"/>
        <v/>
      </c>
      <c r="V63" t="str">
        <f t="shared" si="22"/>
        <v/>
      </c>
      <c r="W63" t="str">
        <f t="shared" si="22"/>
        <v/>
      </c>
      <c r="X63" t="str">
        <f t="shared" si="17"/>
        <v/>
      </c>
      <c r="Y63" t="str">
        <f t="shared" si="18"/>
        <v/>
      </c>
      <c r="Z63" t="str">
        <f t="shared" si="23"/>
        <v/>
      </c>
      <c r="AA63" t="str">
        <f t="shared" si="24"/>
        <v/>
      </c>
      <c r="AB63" t="str">
        <f t="shared" si="19"/>
        <v/>
      </c>
      <c r="AC63" t="str">
        <f t="shared" si="25"/>
        <v/>
      </c>
      <c r="AD63" t="str">
        <f t="shared" si="26"/>
        <v/>
      </c>
      <c r="AE63" t="str">
        <f t="shared" si="27"/>
        <v/>
      </c>
    </row>
    <row r="64" spans="1:31" x14ac:dyDescent="0.25">
      <c r="B64">
        <v>48</v>
      </c>
      <c r="D64" t="s">
        <v>193</v>
      </c>
      <c r="G64" t="s">
        <v>210</v>
      </c>
      <c r="I64" t="s">
        <v>41</v>
      </c>
      <c r="J64">
        <f>IF(LEN(I64)&gt;0,VLOOKUP($I64,'Deed Log Page Tabs'!$A$2:$C$35,2,FALSE),"")</f>
        <v>8</v>
      </c>
      <c r="K64">
        <f>IF(LEN(I64)&gt;0,VLOOKUP($I64,'Deed Log Page Tabs'!$A$2:$C$35,3,FALSE),"")</f>
        <v>4</v>
      </c>
      <c r="P64" t="str">
        <f t="shared" si="15"/>
        <v>[48] = {["INSTANCE"] = { ["EN"] = "Blood of the Black Serpent"; }; ["DEED_REGIONS"] = { [1] = { ["i"] = 8; ["j"] = 4; }; }; };</v>
      </c>
      <c r="Q64" t="str">
        <f t="shared" si="20"/>
        <v/>
      </c>
      <c r="R64" t="str">
        <f t="shared" si="16"/>
        <v>[48] = {["INSTANCE"] = { ["EN"] = "Blood of the Black Serpent"; }; ["DEED_REGIONS"] = { [1] = { ["i"] = 8; ["j"] = 4; }; }; };</v>
      </c>
      <c r="S64" t="str">
        <f t="shared" si="21"/>
        <v>[48] = {</v>
      </c>
      <c r="T64" t="str">
        <f t="shared" si="14"/>
        <v xml:space="preserve">["INSTANCE"] = { ["EN"] = "Blood of the Black Serpent"; }; </v>
      </c>
      <c r="U64" t="str">
        <f t="shared" si="22"/>
        <v xml:space="preserve">["EN"] = "Blood of the Black Serpent"; </v>
      </c>
      <c r="V64" t="str">
        <f t="shared" si="22"/>
        <v/>
      </c>
      <c r="W64" t="str">
        <f t="shared" si="22"/>
        <v/>
      </c>
      <c r="X64" t="str">
        <f t="shared" si="17"/>
        <v xml:space="preserve">["DEED_REGIONS"] = { [1] = { ["i"] = 8; ["j"] = 4; }; }; </v>
      </c>
      <c r="Y64" t="str">
        <f t="shared" si="18"/>
        <v xml:space="preserve">[1] = { ["i"] = 8; ["j"] = 4; }; </v>
      </c>
      <c r="Z64" t="str">
        <f t="shared" si="23"/>
        <v xml:space="preserve">["i"] = 8; </v>
      </c>
      <c r="AA64" t="str">
        <f t="shared" si="24"/>
        <v xml:space="preserve">["j"] = 4; </v>
      </c>
      <c r="AB64" t="str">
        <f t="shared" si="19"/>
        <v/>
      </c>
      <c r="AC64" t="str">
        <f t="shared" si="25"/>
        <v/>
      </c>
      <c r="AD64" t="str">
        <f t="shared" si="26"/>
        <v/>
      </c>
      <c r="AE64" t="str">
        <f t="shared" si="27"/>
        <v>};</v>
      </c>
    </row>
    <row r="65" spans="1:31" x14ac:dyDescent="0.25">
      <c r="B65">
        <v>49</v>
      </c>
      <c r="D65" t="s">
        <v>194</v>
      </c>
      <c r="G65" t="s">
        <v>210</v>
      </c>
      <c r="I65" t="s">
        <v>41</v>
      </c>
      <c r="J65">
        <f>IF(LEN(I65)&gt;0,VLOOKUP($I65,'Deed Log Page Tabs'!$A$2:$C$35,2,FALSE),"")</f>
        <v>8</v>
      </c>
      <c r="K65">
        <f>IF(LEN(I65)&gt;0,VLOOKUP($I65,'Deed Log Page Tabs'!$A$2:$C$35,3,FALSE),"")</f>
        <v>4</v>
      </c>
      <c r="P65" t="str">
        <f t="shared" si="15"/>
        <v>[49] = {["INSTANCE"] = { ["EN"] = "The Quays of the Harlond"; }; ["DEED_REGIONS"] = { [1] = { ["i"] = 8; ["j"] = 4; }; }; };</v>
      </c>
      <c r="Q65" t="str">
        <f t="shared" si="20"/>
        <v/>
      </c>
      <c r="R65" t="str">
        <f t="shared" si="16"/>
        <v>[49] = {["INSTANCE"] = { ["EN"] = "The Quays of the Harlond"; }; ["DEED_REGIONS"] = { [1] = { ["i"] = 8; ["j"] = 4; }; }; };</v>
      </c>
      <c r="S65" t="str">
        <f t="shared" si="21"/>
        <v>[49] = {</v>
      </c>
      <c r="T65" t="str">
        <f t="shared" si="14"/>
        <v xml:space="preserve">["INSTANCE"] = { ["EN"] = "The Quays of the Harlond"; }; </v>
      </c>
      <c r="U65" t="str">
        <f t="shared" si="22"/>
        <v xml:space="preserve">["EN"] = "The Quays of the Harlond"; </v>
      </c>
      <c r="V65" t="str">
        <f t="shared" si="22"/>
        <v/>
      </c>
      <c r="W65" t="str">
        <f t="shared" si="22"/>
        <v/>
      </c>
      <c r="X65" t="str">
        <f t="shared" si="17"/>
        <v xml:space="preserve">["DEED_REGIONS"] = { [1] = { ["i"] = 8; ["j"] = 4; }; }; </v>
      </c>
      <c r="Y65" t="str">
        <f t="shared" si="18"/>
        <v xml:space="preserve">[1] = { ["i"] = 8; ["j"] = 4; }; </v>
      </c>
      <c r="Z65" t="str">
        <f t="shared" si="23"/>
        <v xml:space="preserve">["i"] = 8; </v>
      </c>
      <c r="AA65" t="str">
        <f t="shared" si="24"/>
        <v xml:space="preserve">["j"] = 4; </v>
      </c>
      <c r="AB65" t="str">
        <f t="shared" si="19"/>
        <v/>
      </c>
      <c r="AC65" t="str">
        <f t="shared" si="25"/>
        <v/>
      </c>
      <c r="AD65" t="str">
        <f t="shared" si="26"/>
        <v/>
      </c>
      <c r="AE65" t="str">
        <f t="shared" si="27"/>
        <v>};</v>
      </c>
    </row>
    <row r="66" spans="1:31" x14ac:dyDescent="0.25">
      <c r="B66">
        <v>50</v>
      </c>
      <c r="D66" t="s">
        <v>195</v>
      </c>
      <c r="G66" t="s">
        <v>210</v>
      </c>
      <c r="I66" t="s">
        <v>41</v>
      </c>
      <c r="J66">
        <f>IF(LEN(I66)&gt;0,VLOOKUP($I66,'Deed Log Page Tabs'!$A$2:$C$35,2,FALSE),"")</f>
        <v>8</v>
      </c>
      <c r="K66">
        <f>IF(LEN(I66)&gt;0,VLOOKUP($I66,'Deed Log Page Tabs'!$A$2:$C$35,3,FALSE),"")</f>
        <v>4</v>
      </c>
      <c r="P66" t="str">
        <f t="shared" si="15"/>
        <v>[50] = {["INSTANCE"] = { ["EN"] = "The Silent Street"; }; ["DEED_REGIONS"] = { [1] = { ["i"] = 8; ["j"] = 4; }; }; };</v>
      </c>
      <c r="Q66" t="str">
        <f t="shared" si="20"/>
        <v/>
      </c>
      <c r="R66" t="str">
        <f t="shared" si="16"/>
        <v>[50] = {["INSTANCE"] = { ["EN"] = "The Silent Street"; }; ["DEED_REGIONS"] = { [1] = { ["i"] = 8; ["j"] = 4; }; }; };</v>
      </c>
      <c r="S66" t="str">
        <f t="shared" si="21"/>
        <v>[50] = {</v>
      </c>
      <c r="T66" t="str">
        <f t="shared" si="14"/>
        <v xml:space="preserve">["INSTANCE"] = { ["EN"] = "The Silent Street"; }; </v>
      </c>
      <c r="U66" t="str">
        <f t="shared" si="22"/>
        <v xml:space="preserve">["EN"] = "The Silent Street"; </v>
      </c>
      <c r="V66" t="str">
        <f t="shared" si="22"/>
        <v/>
      </c>
      <c r="W66" t="str">
        <f t="shared" si="22"/>
        <v/>
      </c>
      <c r="X66" t="str">
        <f t="shared" si="17"/>
        <v xml:space="preserve">["DEED_REGIONS"] = { [1] = { ["i"] = 8; ["j"] = 4; }; }; </v>
      </c>
      <c r="Y66" t="str">
        <f t="shared" si="18"/>
        <v xml:space="preserve">[1] = { ["i"] = 8; ["j"] = 4; }; </v>
      </c>
      <c r="Z66" t="str">
        <f t="shared" si="23"/>
        <v xml:space="preserve">["i"] = 8; </v>
      </c>
      <c r="AA66" t="str">
        <f t="shared" si="24"/>
        <v xml:space="preserve">["j"] = 4; </v>
      </c>
      <c r="AB66" t="str">
        <f t="shared" si="19"/>
        <v/>
      </c>
      <c r="AC66" t="str">
        <f t="shared" si="25"/>
        <v/>
      </c>
      <c r="AD66" t="str">
        <f t="shared" si="26"/>
        <v/>
      </c>
      <c r="AE66" t="str">
        <f t="shared" si="27"/>
        <v>};</v>
      </c>
    </row>
    <row r="67" spans="1:31" x14ac:dyDescent="0.25">
      <c r="A67" t="s">
        <v>245</v>
      </c>
      <c r="J67" t="str">
        <f>IF(LEN(I67)&gt;0,VLOOKUP($I67,'Deed Log Page Tabs'!$A$2:$C$35,2,FALSE),"")</f>
        <v/>
      </c>
      <c r="K67" t="str">
        <f>IF(LEN(I67)&gt;0,VLOOKUP($I67,'Deed Log Page Tabs'!$A$2:$C$35,3,FALSE),"")</f>
        <v/>
      </c>
      <c r="P67" t="str">
        <f t="shared" si="15"/>
        <v xml:space="preserve">    --    The Road to Erebor</v>
      </c>
      <c r="Q67" t="str">
        <f t="shared" si="20"/>
        <v xml:space="preserve">    --    The Road to Erebor</v>
      </c>
      <c r="R67" t="str">
        <f t="shared" si="16"/>
        <v/>
      </c>
      <c r="S67" t="str">
        <f t="shared" si="21"/>
        <v/>
      </c>
      <c r="T67" t="str">
        <f t="shared" si="14"/>
        <v/>
      </c>
      <c r="U67" t="str">
        <f t="shared" si="22"/>
        <v/>
      </c>
      <c r="V67" t="str">
        <f t="shared" si="22"/>
        <v/>
      </c>
      <c r="W67" t="str">
        <f t="shared" si="22"/>
        <v/>
      </c>
      <c r="X67" t="str">
        <f t="shared" si="17"/>
        <v/>
      </c>
      <c r="Y67" t="str">
        <f t="shared" si="18"/>
        <v/>
      </c>
      <c r="Z67" t="str">
        <f t="shared" si="23"/>
        <v/>
      </c>
      <c r="AA67" t="str">
        <f t="shared" si="24"/>
        <v/>
      </c>
      <c r="AB67" t="str">
        <f t="shared" si="19"/>
        <v/>
      </c>
      <c r="AC67" t="str">
        <f t="shared" si="25"/>
        <v/>
      </c>
      <c r="AD67" t="str">
        <f t="shared" si="26"/>
        <v/>
      </c>
      <c r="AE67" t="str">
        <f t="shared" si="27"/>
        <v/>
      </c>
    </row>
    <row r="68" spans="1:31" x14ac:dyDescent="0.25">
      <c r="B68">
        <v>51</v>
      </c>
      <c r="D68" t="s">
        <v>196</v>
      </c>
      <c r="G68" t="s">
        <v>210</v>
      </c>
      <c r="I68" t="s">
        <v>38</v>
      </c>
      <c r="J68">
        <f>IF(LEN(I68)&gt;0,VLOOKUP($I68,'Deed Log Page Tabs'!$A$2:$C$35,2,FALSE),"")</f>
        <v>7</v>
      </c>
      <c r="K68">
        <f>IF(LEN(I68)&gt;0,VLOOKUP($I68,'Deed Log Page Tabs'!$A$2:$C$35,3,FALSE),"")</f>
        <v>8</v>
      </c>
      <c r="P68" t="str">
        <f t="shared" si="15"/>
        <v>[51] = {["INSTANCE"] = { ["EN"] = "Flight to the Lonely Mountain"; }; ["DEED_REGIONS"] = { [1] = { ["i"] = 7; ["j"] = 8; }; }; };</v>
      </c>
      <c r="Q68" t="str">
        <f t="shared" si="20"/>
        <v/>
      </c>
      <c r="R68" t="str">
        <f t="shared" si="16"/>
        <v>[51] = {["INSTANCE"] = { ["EN"] = "Flight to the Lonely Mountain"; }; ["DEED_REGIONS"] = { [1] = { ["i"] = 7; ["j"] = 8; }; }; };</v>
      </c>
      <c r="S68" t="str">
        <f t="shared" si="21"/>
        <v>[51] = {</v>
      </c>
      <c r="T68" t="str">
        <f t="shared" si="14"/>
        <v xml:space="preserve">["INSTANCE"] = { ["EN"] = "Flight to the Lonely Mountain"; }; </v>
      </c>
      <c r="U68" t="str">
        <f t="shared" si="22"/>
        <v xml:space="preserve">["EN"] = "Flight to the Lonely Mountain"; </v>
      </c>
      <c r="V68" t="str">
        <f t="shared" si="22"/>
        <v/>
      </c>
      <c r="W68" t="str">
        <f t="shared" si="22"/>
        <v/>
      </c>
      <c r="X68" t="str">
        <f t="shared" si="17"/>
        <v xml:space="preserve">["DEED_REGIONS"] = { [1] = { ["i"] = 7; ["j"] = 8; }; }; </v>
      </c>
      <c r="Y68" t="str">
        <f t="shared" si="18"/>
        <v xml:space="preserve">[1] = { ["i"] = 7; ["j"] = 8; }; </v>
      </c>
      <c r="Z68" t="str">
        <f t="shared" si="23"/>
        <v xml:space="preserve">["i"] = 7; </v>
      </c>
      <c r="AA68" t="str">
        <f t="shared" si="24"/>
        <v xml:space="preserve">["j"] = 8; </v>
      </c>
      <c r="AB68" t="str">
        <f t="shared" si="19"/>
        <v/>
      </c>
      <c r="AC68" t="str">
        <f t="shared" si="25"/>
        <v/>
      </c>
      <c r="AD68" t="str">
        <f t="shared" si="26"/>
        <v/>
      </c>
      <c r="AE68" t="str">
        <f t="shared" si="27"/>
        <v>};</v>
      </c>
    </row>
    <row r="69" spans="1:31" x14ac:dyDescent="0.25">
      <c r="B69">
        <v>52</v>
      </c>
      <c r="D69" t="s">
        <v>197</v>
      </c>
      <c r="G69" t="s">
        <v>210</v>
      </c>
      <c r="I69" t="s">
        <v>8</v>
      </c>
      <c r="J69">
        <f>IF(LEN(I69)&gt;0,VLOOKUP($I69,'Deed Log Page Tabs'!$A$2:$C$35,2,FALSE),"")</f>
        <v>6</v>
      </c>
      <c r="K69">
        <f>IF(LEN(I69)&gt;0,VLOOKUP($I69,'Deed Log Page Tabs'!$A$2:$C$35,3,FALSE),"")</f>
        <v>7</v>
      </c>
      <c r="P69" t="str">
        <f t="shared" si="15"/>
        <v>[52] = {["INSTANCE"] = { ["EN"] = "Iorbar's Peak"; }; ["DEED_REGIONS"] = { [1] = { ["i"] = 6; ["j"] = 7; }; }; };</v>
      </c>
      <c r="Q69" t="str">
        <f t="shared" si="20"/>
        <v/>
      </c>
      <c r="R69" t="str">
        <f t="shared" si="16"/>
        <v>[52] = {["INSTANCE"] = { ["EN"] = "Iorbar's Peak"; }; ["DEED_REGIONS"] = { [1] = { ["i"] = 6; ["j"] = 7; }; }; };</v>
      </c>
      <c r="S69" t="str">
        <f t="shared" si="21"/>
        <v>[52] = {</v>
      </c>
      <c r="T69" t="str">
        <f t="shared" si="14"/>
        <v xml:space="preserve">["INSTANCE"] = { ["EN"] = "Iorbar's Peak"; }; </v>
      </c>
      <c r="U69" t="str">
        <f t="shared" si="22"/>
        <v xml:space="preserve">["EN"] = "Iorbar's Peak"; </v>
      </c>
      <c r="V69" t="str">
        <f t="shared" si="22"/>
        <v/>
      </c>
      <c r="W69" t="str">
        <f t="shared" si="22"/>
        <v/>
      </c>
      <c r="X69" t="str">
        <f t="shared" si="17"/>
        <v xml:space="preserve">["DEED_REGIONS"] = { [1] = { ["i"] = 6; ["j"] = 7; }; }; </v>
      </c>
      <c r="Y69" t="str">
        <f t="shared" si="18"/>
        <v xml:space="preserve">[1] = { ["i"] = 6; ["j"] = 7; }; </v>
      </c>
      <c r="Z69" t="str">
        <f t="shared" si="23"/>
        <v xml:space="preserve">["i"] = 6; </v>
      </c>
      <c r="AA69" t="str">
        <f t="shared" si="24"/>
        <v xml:space="preserve">["j"] = 7; </v>
      </c>
      <c r="AB69" t="str">
        <f t="shared" si="19"/>
        <v/>
      </c>
      <c r="AC69" t="str">
        <f t="shared" si="25"/>
        <v/>
      </c>
      <c r="AD69" t="str">
        <f t="shared" si="26"/>
        <v/>
      </c>
      <c r="AE69" t="str">
        <f t="shared" si="27"/>
        <v>};</v>
      </c>
    </row>
    <row r="70" spans="1:31" x14ac:dyDescent="0.25">
      <c r="B70">
        <v>53</v>
      </c>
      <c r="D70" t="s">
        <v>198</v>
      </c>
      <c r="G70" t="s">
        <v>210</v>
      </c>
      <c r="I70" t="s">
        <v>8</v>
      </c>
      <c r="J70">
        <f>IF(LEN(I70)&gt;0,VLOOKUP($I70,'Deed Log Page Tabs'!$A$2:$C$35,2,FALSE),"")</f>
        <v>6</v>
      </c>
      <c r="K70">
        <f>IF(LEN(I70)&gt;0,VLOOKUP($I70,'Deed Log Page Tabs'!$A$2:$C$35,3,FALSE),"")</f>
        <v>7</v>
      </c>
      <c r="P70" t="str">
        <f t="shared" si="15"/>
        <v>[53] = {["INSTANCE"] = { ["EN"] = "Seat of the Great Goblin"; }; ["DEED_REGIONS"] = { [1] = { ["i"] = 6; ["j"] = 7; }; }; };</v>
      </c>
      <c r="Q70" t="str">
        <f t="shared" si="20"/>
        <v/>
      </c>
      <c r="R70" t="str">
        <f t="shared" si="16"/>
        <v>[53] = {["INSTANCE"] = { ["EN"] = "Seat of the Great Goblin"; }; ["DEED_REGIONS"] = { [1] = { ["i"] = 6; ["j"] = 7; }; }; };</v>
      </c>
      <c r="S70" t="str">
        <f t="shared" si="21"/>
        <v>[53] = {</v>
      </c>
      <c r="T70" t="str">
        <f t="shared" ref="T70:T133" si="28">IF(OR(LEN(U70)&gt;0,LEN(V70)&gt;0,LEN(W70)&gt;0),CONCATENATE("[""INSTANCE""] = { ",U70,V70,W70,"}; "),"")</f>
        <v xml:space="preserve">["INSTANCE"] = { ["EN"] = "Seat of the Great Goblin"; }; </v>
      </c>
      <c r="U70" t="str">
        <f t="shared" si="22"/>
        <v xml:space="preserve">["EN"] = "Seat of the Great Goblin"; </v>
      </c>
      <c r="V70" t="str">
        <f t="shared" si="22"/>
        <v/>
      </c>
      <c r="W70" t="str">
        <f t="shared" si="22"/>
        <v/>
      </c>
      <c r="X70" t="str">
        <f t="shared" si="17"/>
        <v xml:space="preserve">["DEED_REGIONS"] = { [1] = { ["i"] = 6; ["j"] = 7; }; }; </v>
      </c>
      <c r="Y70" t="str">
        <f t="shared" si="18"/>
        <v xml:space="preserve">[1] = { ["i"] = 6; ["j"] = 7; }; </v>
      </c>
      <c r="Z70" t="str">
        <f t="shared" si="23"/>
        <v xml:space="preserve">["i"] = 6; </v>
      </c>
      <c r="AA70" t="str">
        <f t="shared" si="24"/>
        <v xml:space="preserve">["j"] = 7; </v>
      </c>
      <c r="AB70" t="str">
        <f t="shared" si="19"/>
        <v/>
      </c>
      <c r="AC70" t="str">
        <f t="shared" si="25"/>
        <v/>
      </c>
      <c r="AD70" t="str">
        <f t="shared" si="26"/>
        <v/>
      </c>
      <c r="AE70" t="str">
        <f t="shared" si="27"/>
        <v>};</v>
      </c>
    </row>
    <row r="71" spans="1:31" x14ac:dyDescent="0.25">
      <c r="B71">
        <v>54</v>
      </c>
      <c r="D71" t="s">
        <v>199</v>
      </c>
      <c r="G71" t="s">
        <v>210</v>
      </c>
      <c r="I71" t="s">
        <v>38</v>
      </c>
      <c r="J71">
        <f>IF(LEN(I71)&gt;0,VLOOKUP($I71,'Deed Log Page Tabs'!$A$2:$C$35,2,FALSE),"")</f>
        <v>7</v>
      </c>
      <c r="K71">
        <f>IF(LEN(I71)&gt;0,VLOOKUP($I71,'Deed Log Page Tabs'!$A$2:$C$35,3,FALSE),"")</f>
        <v>8</v>
      </c>
      <c r="P71" t="str">
        <f t="shared" si="15"/>
        <v>[54] = {["INSTANCE"] = { ["EN"] = "The Battle for Erebor"; }; ["DEED_REGIONS"] = { [1] = { ["i"] = 7; ["j"] = 8; }; }; };</v>
      </c>
      <c r="Q71" t="str">
        <f t="shared" si="20"/>
        <v/>
      </c>
      <c r="R71" t="str">
        <f t="shared" si="16"/>
        <v>[54] = {["INSTANCE"] = { ["EN"] = "The Battle for Erebor"; }; ["DEED_REGIONS"] = { [1] = { ["i"] = 7; ["j"] = 8; }; }; };</v>
      </c>
      <c r="S71" t="str">
        <f t="shared" si="21"/>
        <v>[54] = {</v>
      </c>
      <c r="T71" t="str">
        <f t="shared" si="28"/>
        <v xml:space="preserve">["INSTANCE"] = { ["EN"] = "The Battle for Erebor"; }; </v>
      </c>
      <c r="U71" t="str">
        <f t="shared" si="22"/>
        <v xml:space="preserve">["EN"] = "The Battle for Erebor"; </v>
      </c>
      <c r="V71" t="str">
        <f t="shared" si="22"/>
        <v/>
      </c>
      <c r="W71" t="str">
        <f t="shared" si="22"/>
        <v/>
      </c>
      <c r="X71" t="str">
        <f t="shared" si="17"/>
        <v xml:space="preserve">["DEED_REGIONS"] = { [1] = { ["i"] = 7; ["j"] = 8; }; }; </v>
      </c>
      <c r="Y71" t="str">
        <f t="shared" si="18"/>
        <v xml:space="preserve">[1] = { ["i"] = 7; ["j"] = 8; }; </v>
      </c>
      <c r="Z71" t="str">
        <f t="shared" si="23"/>
        <v xml:space="preserve">["i"] = 7; </v>
      </c>
      <c r="AA71" t="str">
        <f t="shared" si="24"/>
        <v xml:space="preserve">["j"] = 8; </v>
      </c>
      <c r="AB71" t="str">
        <f t="shared" si="19"/>
        <v/>
      </c>
      <c r="AC71" t="str">
        <f t="shared" si="25"/>
        <v/>
      </c>
      <c r="AD71" t="str">
        <f t="shared" si="26"/>
        <v/>
      </c>
      <c r="AE71" t="str">
        <f t="shared" si="27"/>
        <v>};</v>
      </c>
    </row>
    <row r="72" spans="1:31" x14ac:dyDescent="0.25">
      <c r="B72">
        <v>55</v>
      </c>
      <c r="D72" t="s">
        <v>200</v>
      </c>
      <c r="G72" t="s">
        <v>210</v>
      </c>
      <c r="I72" t="s">
        <v>38</v>
      </c>
      <c r="J72">
        <f>IF(LEN(I72)&gt;0,VLOOKUP($I72,'Deed Log Page Tabs'!$A$2:$C$35,2,FALSE),"")</f>
        <v>7</v>
      </c>
      <c r="K72">
        <f>IF(LEN(I72)&gt;0,VLOOKUP($I72,'Deed Log Page Tabs'!$A$2:$C$35,3,FALSE),"")</f>
        <v>8</v>
      </c>
      <c r="P72" t="str">
        <f t="shared" si="15"/>
        <v>[55] = {["INSTANCE"] = { ["EN"] = "The Bells of Dale"; }; ["DEED_REGIONS"] = { [1] = { ["i"] = 7; ["j"] = 8; }; }; };</v>
      </c>
      <c r="Q72" t="str">
        <f t="shared" si="20"/>
        <v/>
      </c>
      <c r="R72" t="str">
        <f t="shared" si="16"/>
        <v>[55] = {["INSTANCE"] = { ["EN"] = "The Bells of Dale"; }; ["DEED_REGIONS"] = { [1] = { ["i"] = 7; ["j"] = 8; }; }; };</v>
      </c>
      <c r="S72" t="str">
        <f t="shared" si="21"/>
        <v>[55] = {</v>
      </c>
      <c r="T72" t="str">
        <f t="shared" si="28"/>
        <v xml:space="preserve">["INSTANCE"] = { ["EN"] = "The Bells of Dale"; }; </v>
      </c>
      <c r="U72" t="str">
        <f t="shared" si="22"/>
        <v xml:space="preserve">["EN"] = "The Bells of Dale"; </v>
      </c>
      <c r="V72" t="str">
        <f t="shared" si="22"/>
        <v/>
      </c>
      <c r="W72" t="str">
        <f t="shared" si="22"/>
        <v/>
      </c>
      <c r="X72" t="str">
        <f t="shared" si="17"/>
        <v xml:space="preserve">["DEED_REGIONS"] = { [1] = { ["i"] = 7; ["j"] = 8; }; }; </v>
      </c>
      <c r="Y72" t="str">
        <f t="shared" si="18"/>
        <v xml:space="preserve">[1] = { ["i"] = 7; ["j"] = 8; }; </v>
      </c>
      <c r="Z72" t="str">
        <f t="shared" si="23"/>
        <v xml:space="preserve">["i"] = 7; </v>
      </c>
      <c r="AA72" t="str">
        <f t="shared" si="24"/>
        <v xml:space="preserve">["j"] = 8; </v>
      </c>
      <c r="AB72" t="str">
        <f t="shared" si="19"/>
        <v/>
      </c>
      <c r="AC72" t="str">
        <f t="shared" si="25"/>
        <v/>
      </c>
      <c r="AD72" t="str">
        <f t="shared" si="26"/>
        <v/>
      </c>
      <c r="AE72" t="str">
        <f t="shared" si="27"/>
        <v>};</v>
      </c>
    </row>
    <row r="73" spans="1:31" x14ac:dyDescent="0.25">
      <c r="B73">
        <v>56</v>
      </c>
      <c r="D73" t="s">
        <v>201</v>
      </c>
      <c r="G73" t="s">
        <v>210</v>
      </c>
      <c r="I73" t="s">
        <v>38</v>
      </c>
      <c r="J73">
        <f>IF(LEN(I73)&gt;0,VLOOKUP($I73,'Deed Log Page Tabs'!$A$2:$C$35,2,FALSE),"")</f>
        <v>7</v>
      </c>
      <c r="K73">
        <f>IF(LEN(I73)&gt;0,VLOOKUP($I73,'Deed Log Page Tabs'!$A$2:$C$35,3,FALSE),"")</f>
        <v>8</v>
      </c>
      <c r="P73" t="str">
        <f t="shared" si="15"/>
        <v>[56] = {["INSTANCE"] = { ["EN"] = "The Fires of Smaug"; }; ["DEED_REGIONS"] = { [1] = { ["i"] = 7; ["j"] = 8; }; }; };</v>
      </c>
      <c r="Q73" t="str">
        <f t="shared" si="20"/>
        <v/>
      </c>
      <c r="R73" t="str">
        <f t="shared" si="16"/>
        <v>[56] = {["INSTANCE"] = { ["EN"] = "The Fires of Smaug"; }; ["DEED_REGIONS"] = { [1] = { ["i"] = 7; ["j"] = 8; }; }; };</v>
      </c>
      <c r="S73" t="str">
        <f t="shared" si="21"/>
        <v>[56] = {</v>
      </c>
      <c r="T73" t="str">
        <f t="shared" si="28"/>
        <v xml:space="preserve">["INSTANCE"] = { ["EN"] = "The Fires of Smaug"; }; </v>
      </c>
      <c r="U73" t="str">
        <f t="shared" si="22"/>
        <v xml:space="preserve">["EN"] = "The Fires of Smaug"; </v>
      </c>
      <c r="V73" t="str">
        <f t="shared" si="22"/>
        <v/>
      </c>
      <c r="W73" t="str">
        <f t="shared" si="22"/>
        <v/>
      </c>
      <c r="X73" t="str">
        <f t="shared" si="17"/>
        <v xml:space="preserve">["DEED_REGIONS"] = { [1] = { ["i"] = 7; ["j"] = 8; }; }; </v>
      </c>
      <c r="Y73" t="str">
        <f t="shared" si="18"/>
        <v xml:space="preserve">[1] = { ["i"] = 7; ["j"] = 8; }; </v>
      </c>
      <c r="Z73" t="str">
        <f t="shared" si="23"/>
        <v xml:space="preserve">["i"] = 7; </v>
      </c>
      <c r="AA73" t="str">
        <f t="shared" si="24"/>
        <v xml:space="preserve">["j"] = 8; </v>
      </c>
      <c r="AB73" t="str">
        <f t="shared" si="19"/>
        <v/>
      </c>
      <c r="AC73" t="str">
        <f t="shared" si="25"/>
        <v/>
      </c>
      <c r="AD73" t="str">
        <f t="shared" si="26"/>
        <v/>
      </c>
      <c r="AE73" t="str">
        <f t="shared" si="27"/>
        <v>};</v>
      </c>
    </row>
    <row r="74" spans="1:31" x14ac:dyDescent="0.25">
      <c r="B74">
        <v>57</v>
      </c>
      <c r="D74" t="s">
        <v>202</v>
      </c>
      <c r="G74" t="s">
        <v>210</v>
      </c>
      <c r="I74" t="s">
        <v>34</v>
      </c>
      <c r="J74">
        <f>IF(LEN(I74)&gt;0,VLOOKUP($I74,'Deed Log Page Tabs'!$A$2:$C$35,2,FALSE),"")</f>
        <v>7</v>
      </c>
      <c r="K74">
        <f>IF(LEN(I74)&gt;0,VLOOKUP($I74,'Deed Log Page Tabs'!$A$2:$C$35,3,FALSE),"")</f>
        <v>3</v>
      </c>
      <c r="P74" t="str">
        <f t="shared" si="15"/>
        <v>[57] = {["INSTANCE"] = { ["EN"] = "Webs of the Scuttledells"; }; ["DEED_REGIONS"] = { [1] = { ["i"] = 7; ["j"] = 3; }; }; };</v>
      </c>
      <c r="Q74" t="str">
        <f t="shared" si="20"/>
        <v/>
      </c>
      <c r="R74" t="str">
        <f t="shared" si="16"/>
        <v>[57] = {["INSTANCE"] = { ["EN"] = "Webs of the Scuttledells"; }; ["DEED_REGIONS"] = { [1] = { ["i"] = 7; ["j"] = 3; }; }; };</v>
      </c>
      <c r="S74" t="str">
        <f t="shared" si="21"/>
        <v>[57] = {</v>
      </c>
      <c r="T74" t="str">
        <f t="shared" si="28"/>
        <v xml:space="preserve">["INSTANCE"] = { ["EN"] = "Webs of the Scuttledells"; }; </v>
      </c>
      <c r="U74" t="str">
        <f t="shared" si="22"/>
        <v xml:space="preserve">["EN"] = "Webs of the Scuttledells"; </v>
      </c>
      <c r="V74" t="str">
        <f t="shared" si="22"/>
        <v/>
      </c>
      <c r="W74" t="str">
        <f t="shared" si="22"/>
        <v/>
      </c>
      <c r="X74" t="str">
        <f t="shared" si="17"/>
        <v xml:space="preserve">["DEED_REGIONS"] = { [1] = { ["i"] = 7; ["j"] = 3; }; }; </v>
      </c>
      <c r="Y74" t="str">
        <f t="shared" si="18"/>
        <v xml:space="preserve">[1] = { ["i"] = 7; ["j"] = 3; }; </v>
      </c>
      <c r="Z74" t="str">
        <f t="shared" si="23"/>
        <v xml:space="preserve">["i"] = 7; </v>
      </c>
      <c r="AA74" t="str">
        <f t="shared" si="24"/>
        <v xml:space="preserve">["j"] = 3; </v>
      </c>
      <c r="AB74" t="str">
        <f t="shared" si="19"/>
        <v/>
      </c>
      <c r="AC74" t="str">
        <f t="shared" si="25"/>
        <v/>
      </c>
      <c r="AD74" t="str">
        <f t="shared" si="26"/>
        <v/>
      </c>
      <c r="AE74" t="str">
        <f t="shared" si="27"/>
        <v>};</v>
      </c>
    </row>
    <row r="75" spans="1:31" x14ac:dyDescent="0.25">
      <c r="A75" t="s">
        <v>244</v>
      </c>
      <c r="J75" t="str">
        <f>IF(LEN(I75)&gt;0,VLOOKUP($I75,'Deed Log Page Tabs'!$A$2:$C$35,2,FALSE),"")</f>
        <v/>
      </c>
      <c r="K75" t="str">
        <f>IF(LEN(I75)&gt;0,VLOOKUP($I75,'Deed Log Page Tabs'!$A$2:$C$35,3,FALSE),"")</f>
        <v/>
      </c>
      <c r="P75" t="str">
        <f t="shared" si="15"/>
        <v xml:space="preserve">    --    War of Three Peaks</v>
      </c>
      <c r="Q75" t="str">
        <f t="shared" si="20"/>
        <v xml:space="preserve">    --    War of Three Peaks</v>
      </c>
      <c r="R75" t="str">
        <f t="shared" si="16"/>
        <v/>
      </c>
      <c r="S75" t="str">
        <f t="shared" si="21"/>
        <v/>
      </c>
      <c r="T75" t="str">
        <f t="shared" si="28"/>
        <v/>
      </c>
      <c r="U75" t="str">
        <f t="shared" si="22"/>
        <v/>
      </c>
      <c r="V75" t="str">
        <f t="shared" si="22"/>
        <v/>
      </c>
      <c r="W75" t="str">
        <f t="shared" si="22"/>
        <v/>
      </c>
      <c r="X75" t="str">
        <f t="shared" si="17"/>
        <v/>
      </c>
      <c r="Y75" t="str">
        <f t="shared" si="18"/>
        <v/>
      </c>
      <c r="Z75" t="str">
        <f t="shared" si="23"/>
        <v/>
      </c>
      <c r="AA75" t="str">
        <f t="shared" si="24"/>
        <v/>
      </c>
      <c r="AB75" t="str">
        <f t="shared" si="19"/>
        <v/>
      </c>
      <c r="AC75" t="str">
        <f t="shared" si="25"/>
        <v/>
      </c>
      <c r="AD75" t="str">
        <f t="shared" si="26"/>
        <v/>
      </c>
      <c r="AE75" t="str">
        <f t="shared" si="27"/>
        <v/>
      </c>
    </row>
    <row r="76" spans="1:31" x14ac:dyDescent="0.25">
      <c r="B76">
        <v>58</v>
      </c>
      <c r="D76" t="s">
        <v>246</v>
      </c>
      <c r="G76" t="s">
        <v>210</v>
      </c>
      <c r="I76" t="s">
        <v>11</v>
      </c>
      <c r="J76">
        <f>IF(LEN(I76)&gt;0,VLOOKUP($I76,'Deed Log Page Tabs'!$A$2:$C$35,2,FALSE),"")</f>
        <v>6</v>
      </c>
      <c r="K76">
        <f>IF(LEN(I76)&gt;0,VLOOKUP($I76,'Deed Log Page Tabs'!$A$2:$C$35,3,FALSE),"")</f>
        <v>10</v>
      </c>
      <c r="P76" t="str">
        <f t="shared" si="15"/>
        <v>[58] = {["INSTANCE"] = { ["EN"] = "Agoroth, the Narrowdelve"; }; ["DEED_REGIONS"] = { [1] = { ["i"] = 6; ["j"] = 10; }; }; };</v>
      </c>
      <c r="Q76" t="str">
        <f t="shared" si="20"/>
        <v/>
      </c>
      <c r="R76" t="str">
        <f t="shared" si="16"/>
        <v>[58] = {["INSTANCE"] = { ["EN"] = "Agoroth, the Narrowdelve"; }; ["DEED_REGIONS"] = { [1] = { ["i"] = 6; ["j"] = 10; }; }; };</v>
      </c>
      <c r="S76" t="str">
        <f t="shared" si="21"/>
        <v>[58] = {</v>
      </c>
      <c r="T76" t="str">
        <f t="shared" si="28"/>
        <v xml:space="preserve">["INSTANCE"] = { ["EN"] = "Agoroth, the Narrowdelve"; }; </v>
      </c>
      <c r="U76" t="str">
        <f t="shared" si="22"/>
        <v xml:space="preserve">["EN"] = "Agoroth, the Narrowdelve"; </v>
      </c>
      <c r="V76" t="str">
        <f t="shared" si="22"/>
        <v/>
      </c>
      <c r="W76" t="str">
        <f t="shared" si="22"/>
        <v/>
      </c>
      <c r="X76" t="str">
        <f t="shared" si="17"/>
        <v xml:space="preserve">["DEED_REGIONS"] = { [1] = { ["i"] = 6; ["j"] = 10; }; }; </v>
      </c>
      <c r="Y76" t="str">
        <f t="shared" si="18"/>
        <v xml:space="preserve">[1] = { ["i"] = 6; ["j"] = 10; }; </v>
      </c>
      <c r="Z76" t="str">
        <f t="shared" si="23"/>
        <v xml:space="preserve">["i"] = 6; </v>
      </c>
      <c r="AA76" t="str">
        <f t="shared" si="24"/>
        <v xml:space="preserve">["j"] = 10; </v>
      </c>
      <c r="AB76" t="str">
        <f t="shared" si="19"/>
        <v/>
      </c>
      <c r="AC76" t="str">
        <f t="shared" si="25"/>
        <v/>
      </c>
      <c r="AD76" t="str">
        <f t="shared" si="26"/>
        <v/>
      </c>
      <c r="AE76" t="str">
        <f t="shared" si="27"/>
        <v>};</v>
      </c>
    </row>
    <row r="77" spans="1:31" x14ac:dyDescent="0.25">
      <c r="B77">
        <v>59</v>
      </c>
      <c r="D77" t="s">
        <v>247</v>
      </c>
      <c r="G77" t="s">
        <v>210</v>
      </c>
      <c r="I77" t="s">
        <v>1</v>
      </c>
      <c r="J77">
        <f>IF(LEN(I77)&gt;0,VLOOKUP($I77,'Deed Log Page Tabs'!$A$2:$C$35,2,FALSE),"")</f>
        <v>6</v>
      </c>
      <c r="K77">
        <f>IF(LEN(I77)&gt;0,VLOOKUP($I77,'Deed Log Page Tabs'!$A$2:$C$35,3,FALSE),"")</f>
        <v>1</v>
      </c>
      <c r="P77" t="str">
        <f t="shared" si="15"/>
        <v>[59] = {["INSTANCE"] = { ["EN"] = "Woe of the Willow"; }; ["DEED_REGIONS"] = { [1] = { ["i"] = 6; ["j"] = 1; }; }; };</v>
      </c>
      <c r="Q77" t="str">
        <f t="shared" si="20"/>
        <v/>
      </c>
      <c r="R77" t="str">
        <f t="shared" si="16"/>
        <v>[59] = {["INSTANCE"] = { ["EN"] = "Woe of the Willow"; }; ["DEED_REGIONS"] = { [1] = { ["i"] = 6; ["j"] = 1; }; }; };</v>
      </c>
      <c r="S77" t="str">
        <f t="shared" si="21"/>
        <v>[59] = {</v>
      </c>
      <c r="T77" t="str">
        <f t="shared" si="28"/>
        <v xml:space="preserve">["INSTANCE"] = { ["EN"] = "Woe of the Willow"; }; </v>
      </c>
      <c r="U77" t="str">
        <f t="shared" si="22"/>
        <v xml:space="preserve">["EN"] = "Woe of the Willow"; </v>
      </c>
      <c r="V77" t="str">
        <f t="shared" si="22"/>
        <v/>
      </c>
      <c r="W77" t="str">
        <f t="shared" si="22"/>
        <v/>
      </c>
      <c r="X77" t="str">
        <f t="shared" si="17"/>
        <v xml:space="preserve">["DEED_REGIONS"] = { [1] = { ["i"] = 6; ["j"] = 1; }; }; </v>
      </c>
      <c r="Y77" t="str">
        <f t="shared" si="18"/>
        <v xml:space="preserve">[1] = { ["i"] = 6; ["j"] = 1; }; </v>
      </c>
      <c r="Z77" t="str">
        <f t="shared" si="23"/>
        <v xml:space="preserve">["i"] = 6; </v>
      </c>
      <c r="AA77" t="str">
        <f t="shared" si="24"/>
        <v xml:space="preserve">["j"] = 1; </v>
      </c>
      <c r="AB77" t="str">
        <f t="shared" si="19"/>
        <v/>
      </c>
      <c r="AC77" t="str">
        <f t="shared" si="25"/>
        <v/>
      </c>
      <c r="AD77" t="str">
        <f t="shared" si="26"/>
        <v/>
      </c>
      <c r="AE77" t="str">
        <f t="shared" si="27"/>
        <v>};</v>
      </c>
    </row>
    <row r="78" spans="1:31" x14ac:dyDescent="0.25">
      <c r="A78" t="s">
        <v>248</v>
      </c>
      <c r="J78" t="str">
        <f>IF(LEN(I78)&gt;0,VLOOKUP($I78,'Deed Log Page Tabs'!$A$2:$C$35,2,FALSE),"")</f>
        <v/>
      </c>
      <c r="K78" t="str">
        <f>IF(LEN(I78)&gt;0,VLOOKUP($I78,'Deed Log Page Tabs'!$A$2:$C$35,3,FALSE),"")</f>
        <v/>
      </c>
      <c r="P78" t="str">
        <f t="shared" si="15"/>
        <v xml:space="preserve">    --  Epic Battles</v>
      </c>
      <c r="Q78" t="str">
        <f t="shared" si="20"/>
        <v xml:space="preserve">    --  Epic Battles</v>
      </c>
      <c r="R78" t="str">
        <f t="shared" si="16"/>
        <v/>
      </c>
      <c r="S78" t="str">
        <f t="shared" si="21"/>
        <v/>
      </c>
      <c r="T78" t="str">
        <f t="shared" si="28"/>
        <v/>
      </c>
      <c r="U78" t="str">
        <f t="shared" si="22"/>
        <v/>
      </c>
      <c r="V78" t="str">
        <f t="shared" si="22"/>
        <v/>
      </c>
      <c r="W78" t="str">
        <f t="shared" si="22"/>
        <v/>
      </c>
      <c r="X78" t="str">
        <f t="shared" si="17"/>
        <v/>
      </c>
      <c r="Y78" t="str">
        <f t="shared" si="18"/>
        <v/>
      </c>
      <c r="Z78" t="str">
        <f t="shared" si="23"/>
        <v/>
      </c>
      <c r="AA78" t="str">
        <f t="shared" si="24"/>
        <v/>
      </c>
      <c r="AB78" t="str">
        <f t="shared" si="19"/>
        <v/>
      </c>
      <c r="AC78" t="str">
        <f t="shared" si="25"/>
        <v/>
      </c>
      <c r="AD78" t="str">
        <f t="shared" si="26"/>
        <v/>
      </c>
      <c r="AE78" t="str">
        <f t="shared" si="27"/>
        <v/>
      </c>
    </row>
    <row r="79" spans="1:31" x14ac:dyDescent="0.25">
      <c r="A79" t="s">
        <v>249</v>
      </c>
      <c r="J79" t="str">
        <f>IF(LEN(I79)&gt;0,VLOOKUP($I79,'Deed Log Page Tabs'!$A$2:$C$35,2,FALSE),"")</f>
        <v/>
      </c>
      <c r="K79" t="str">
        <f>IF(LEN(I79)&gt;0,VLOOKUP($I79,'Deed Log Page Tabs'!$A$2:$C$35,3,FALSE),"")</f>
        <v/>
      </c>
      <c r="P79" t="str">
        <f t="shared" si="15"/>
        <v xml:space="preserve">    --    Defence of Rohan</v>
      </c>
      <c r="Q79" t="str">
        <f t="shared" si="20"/>
        <v xml:space="preserve">    --    Defence of Rohan</v>
      </c>
      <c r="R79" t="str">
        <f t="shared" si="16"/>
        <v/>
      </c>
      <c r="S79" t="str">
        <f t="shared" si="21"/>
        <v/>
      </c>
      <c r="T79" t="str">
        <f t="shared" si="28"/>
        <v/>
      </c>
      <c r="U79" t="str">
        <f t="shared" si="22"/>
        <v/>
      </c>
      <c r="V79" t="str">
        <f t="shared" si="22"/>
        <v/>
      </c>
      <c r="W79" t="str">
        <f t="shared" si="22"/>
        <v/>
      </c>
      <c r="X79" t="str">
        <f t="shared" si="17"/>
        <v/>
      </c>
      <c r="Y79" t="str">
        <f t="shared" si="18"/>
        <v/>
      </c>
      <c r="Z79" t="str">
        <f t="shared" si="23"/>
        <v/>
      </c>
      <c r="AA79" t="str">
        <f t="shared" si="24"/>
        <v/>
      </c>
      <c r="AB79" t="str">
        <f t="shared" si="19"/>
        <v/>
      </c>
      <c r="AC79" t="str">
        <f t="shared" si="25"/>
        <v/>
      </c>
      <c r="AD79" t="str">
        <f t="shared" si="26"/>
        <v/>
      </c>
      <c r="AE79" t="str">
        <f t="shared" si="27"/>
        <v/>
      </c>
    </row>
    <row r="80" spans="1:31" x14ac:dyDescent="0.25">
      <c r="B80">
        <v>60</v>
      </c>
      <c r="D80" t="s">
        <v>250</v>
      </c>
      <c r="G80" t="s">
        <v>210</v>
      </c>
      <c r="I80" t="s">
        <v>97</v>
      </c>
      <c r="J80">
        <f>IF(LEN(I80)&gt;0,VLOOKUP($I80,'Deed Log Page Tabs'!$A$2:$C$35,2,FALSE),"")</f>
        <v>7</v>
      </c>
      <c r="K80">
        <f>IF(LEN(I80)&gt;0,VLOOKUP($I80,'Deed Log Page Tabs'!$A$2:$C$35,3,FALSE),"")</f>
        <v>7</v>
      </c>
      <c r="P80" t="str">
        <f t="shared" si="15"/>
        <v>[60] = {["INSTANCE"] = { ["EN"] = "Deeping Wall"; }; ["DEED_REGIONS"] = { [1] = { ["i"] = 7; ["j"] = 7; }; }; };</v>
      </c>
      <c r="Q80" t="str">
        <f t="shared" si="20"/>
        <v/>
      </c>
      <c r="R80" t="str">
        <f t="shared" si="16"/>
        <v>[60] = {["INSTANCE"] = { ["EN"] = "Deeping Wall"; }; ["DEED_REGIONS"] = { [1] = { ["i"] = 7; ["j"] = 7; }; }; };</v>
      </c>
      <c r="S80" t="str">
        <f t="shared" si="21"/>
        <v>[60] = {</v>
      </c>
      <c r="T80" t="str">
        <f t="shared" si="28"/>
        <v xml:space="preserve">["INSTANCE"] = { ["EN"] = "Deeping Wall"; }; </v>
      </c>
      <c r="U80" t="str">
        <f t="shared" si="22"/>
        <v xml:space="preserve">["EN"] = "Deeping Wall"; </v>
      </c>
      <c r="V80" t="str">
        <f t="shared" si="22"/>
        <v/>
      </c>
      <c r="W80" t="str">
        <f t="shared" si="22"/>
        <v/>
      </c>
      <c r="X80" t="str">
        <f t="shared" si="17"/>
        <v xml:space="preserve">["DEED_REGIONS"] = { [1] = { ["i"] = 7; ["j"] = 7; }; }; </v>
      </c>
      <c r="Y80" t="str">
        <f t="shared" si="18"/>
        <v xml:space="preserve">[1] = { ["i"] = 7; ["j"] = 7; }; </v>
      </c>
      <c r="Z80" t="str">
        <f t="shared" si="23"/>
        <v xml:space="preserve">["i"] = 7; </v>
      </c>
      <c r="AA80" t="str">
        <f t="shared" si="24"/>
        <v xml:space="preserve">["j"] = 7; </v>
      </c>
      <c r="AB80" t="str">
        <f t="shared" si="19"/>
        <v/>
      </c>
      <c r="AC80" t="str">
        <f t="shared" si="25"/>
        <v/>
      </c>
      <c r="AD80" t="str">
        <f t="shared" si="26"/>
        <v/>
      </c>
      <c r="AE80" t="str">
        <f t="shared" si="27"/>
        <v>};</v>
      </c>
    </row>
    <row r="81" spans="1:31" x14ac:dyDescent="0.25">
      <c r="B81">
        <v>61</v>
      </c>
      <c r="D81" t="s">
        <v>251</v>
      </c>
      <c r="G81" t="s">
        <v>210</v>
      </c>
      <c r="I81" t="s">
        <v>97</v>
      </c>
      <c r="J81">
        <f>IF(LEN(I81)&gt;0,VLOOKUP($I81,'Deed Log Page Tabs'!$A$2:$C$35,2,FALSE),"")</f>
        <v>7</v>
      </c>
      <c r="K81">
        <f>IF(LEN(I81)&gt;0,VLOOKUP($I81,'Deed Log Page Tabs'!$A$2:$C$35,3,FALSE),"")</f>
        <v>7</v>
      </c>
      <c r="P81" t="str">
        <f t="shared" si="15"/>
        <v>[61] = {["INSTANCE"] = { ["EN"] = "Deeping-coomb"; }; ["DEED_REGIONS"] = { [1] = { ["i"] = 7; ["j"] = 7; }; }; };</v>
      </c>
      <c r="Q81" t="str">
        <f t="shared" si="20"/>
        <v/>
      </c>
      <c r="R81" t="str">
        <f t="shared" si="16"/>
        <v>[61] = {["INSTANCE"] = { ["EN"] = "Deeping-coomb"; }; ["DEED_REGIONS"] = { [1] = { ["i"] = 7; ["j"] = 7; }; }; };</v>
      </c>
      <c r="S81" t="str">
        <f t="shared" si="21"/>
        <v>[61] = {</v>
      </c>
      <c r="T81" t="str">
        <f t="shared" si="28"/>
        <v xml:space="preserve">["INSTANCE"] = { ["EN"] = "Deeping-coomb"; }; </v>
      </c>
      <c r="U81" t="str">
        <f t="shared" si="22"/>
        <v xml:space="preserve">["EN"] = "Deeping-coomb"; </v>
      </c>
      <c r="V81" t="str">
        <f t="shared" si="22"/>
        <v/>
      </c>
      <c r="W81" t="str">
        <f t="shared" si="22"/>
        <v/>
      </c>
      <c r="X81" t="str">
        <f t="shared" si="17"/>
        <v xml:space="preserve">["DEED_REGIONS"] = { [1] = { ["i"] = 7; ["j"] = 7; }; }; </v>
      </c>
      <c r="Y81" t="str">
        <f t="shared" si="18"/>
        <v xml:space="preserve">[1] = { ["i"] = 7; ["j"] = 7; }; </v>
      </c>
      <c r="Z81" t="str">
        <f t="shared" si="23"/>
        <v xml:space="preserve">["i"] = 7; </v>
      </c>
      <c r="AA81" t="str">
        <f t="shared" si="24"/>
        <v xml:space="preserve">["j"] = 7; </v>
      </c>
      <c r="AB81" t="str">
        <f t="shared" si="19"/>
        <v/>
      </c>
      <c r="AC81" t="str">
        <f t="shared" si="25"/>
        <v/>
      </c>
      <c r="AD81" t="str">
        <f t="shared" si="26"/>
        <v/>
      </c>
      <c r="AE81" t="str">
        <f t="shared" si="27"/>
        <v>};</v>
      </c>
    </row>
    <row r="82" spans="1:31" x14ac:dyDescent="0.25">
      <c r="B82">
        <v>62</v>
      </c>
      <c r="D82" t="s">
        <v>252</v>
      </c>
      <c r="G82" t="s">
        <v>210</v>
      </c>
      <c r="I82" t="s">
        <v>97</v>
      </c>
      <c r="J82">
        <f>IF(LEN(I82)&gt;0,VLOOKUP($I82,'Deed Log Page Tabs'!$A$2:$C$35,2,FALSE),"")</f>
        <v>7</v>
      </c>
      <c r="K82">
        <f>IF(LEN(I82)&gt;0,VLOOKUP($I82,'Deed Log Page Tabs'!$A$2:$C$35,3,FALSE),"")</f>
        <v>7</v>
      </c>
      <c r="P82" t="str">
        <f t="shared" si="15"/>
        <v>[62] = {["INSTANCE"] = { ["EN"] = "Glittering Caves"; }; ["DEED_REGIONS"] = { [1] = { ["i"] = 7; ["j"] = 7; }; }; };</v>
      </c>
      <c r="Q82" t="str">
        <f t="shared" si="20"/>
        <v/>
      </c>
      <c r="R82" t="str">
        <f t="shared" si="16"/>
        <v>[62] = {["INSTANCE"] = { ["EN"] = "Glittering Caves"; }; ["DEED_REGIONS"] = { [1] = { ["i"] = 7; ["j"] = 7; }; }; };</v>
      </c>
      <c r="S82" t="str">
        <f t="shared" si="21"/>
        <v>[62] = {</v>
      </c>
      <c r="T82" t="str">
        <f t="shared" si="28"/>
        <v xml:space="preserve">["INSTANCE"] = { ["EN"] = "Glittering Caves"; }; </v>
      </c>
      <c r="U82" t="str">
        <f t="shared" si="22"/>
        <v xml:space="preserve">["EN"] = "Glittering Caves"; </v>
      </c>
      <c r="V82" t="str">
        <f t="shared" si="22"/>
        <v/>
      </c>
      <c r="W82" t="str">
        <f t="shared" si="22"/>
        <v/>
      </c>
      <c r="X82" t="str">
        <f t="shared" si="17"/>
        <v xml:space="preserve">["DEED_REGIONS"] = { [1] = { ["i"] = 7; ["j"] = 7; }; }; </v>
      </c>
      <c r="Y82" t="str">
        <f t="shared" si="18"/>
        <v xml:space="preserve">[1] = { ["i"] = 7; ["j"] = 7; }; </v>
      </c>
      <c r="Z82" t="str">
        <f t="shared" si="23"/>
        <v xml:space="preserve">["i"] = 7; </v>
      </c>
      <c r="AA82" t="str">
        <f t="shared" si="24"/>
        <v xml:space="preserve">["j"] = 7; </v>
      </c>
      <c r="AB82" t="str">
        <f t="shared" si="19"/>
        <v/>
      </c>
      <c r="AC82" t="str">
        <f t="shared" si="25"/>
        <v/>
      </c>
      <c r="AD82" t="str">
        <f t="shared" si="26"/>
        <v/>
      </c>
      <c r="AE82" t="str">
        <f t="shared" si="27"/>
        <v>};</v>
      </c>
    </row>
    <row r="83" spans="1:31" x14ac:dyDescent="0.25">
      <c r="B83">
        <v>63</v>
      </c>
      <c r="D83" t="s">
        <v>152</v>
      </c>
      <c r="G83" t="s">
        <v>210</v>
      </c>
      <c r="I83" t="s">
        <v>97</v>
      </c>
      <c r="J83">
        <f>IF(LEN(I83)&gt;0,VLOOKUP($I83,'Deed Log Page Tabs'!$A$2:$C$35,2,FALSE),"")</f>
        <v>7</v>
      </c>
      <c r="K83">
        <f>IF(LEN(I83)&gt;0,VLOOKUP($I83,'Deed Log Page Tabs'!$A$2:$C$35,3,FALSE),"")</f>
        <v>7</v>
      </c>
      <c r="P83" t="str">
        <f t="shared" si="15"/>
        <v>[63] = {["INSTANCE"] = { ["EN"] = "Helm's Dike"; }; ["DEED_REGIONS"] = { [1] = { ["i"] = 7; ["j"] = 7; }; }; };</v>
      </c>
      <c r="Q83" t="str">
        <f t="shared" si="20"/>
        <v/>
      </c>
      <c r="R83" t="str">
        <f t="shared" si="16"/>
        <v>[63] = {["INSTANCE"] = { ["EN"] = "Helm's Dike"; }; ["DEED_REGIONS"] = { [1] = { ["i"] = 7; ["j"] = 7; }; }; };</v>
      </c>
      <c r="S83" t="str">
        <f t="shared" si="21"/>
        <v>[63] = {</v>
      </c>
      <c r="T83" t="str">
        <f t="shared" si="28"/>
        <v xml:space="preserve">["INSTANCE"] = { ["EN"] = "Helm's Dike"; }; </v>
      </c>
      <c r="U83" t="str">
        <f t="shared" si="22"/>
        <v xml:space="preserve">["EN"] = "Helm's Dike"; </v>
      </c>
      <c r="V83" t="str">
        <f t="shared" si="22"/>
        <v/>
      </c>
      <c r="W83" t="str">
        <f t="shared" si="22"/>
        <v/>
      </c>
      <c r="X83" t="str">
        <f t="shared" si="17"/>
        <v xml:space="preserve">["DEED_REGIONS"] = { [1] = { ["i"] = 7; ["j"] = 7; }; }; </v>
      </c>
      <c r="Y83" t="str">
        <f t="shared" si="18"/>
        <v xml:space="preserve">[1] = { ["i"] = 7; ["j"] = 7; }; </v>
      </c>
      <c r="Z83" t="str">
        <f t="shared" si="23"/>
        <v xml:space="preserve">["i"] = 7; </v>
      </c>
      <c r="AA83" t="str">
        <f t="shared" si="24"/>
        <v xml:space="preserve">["j"] = 7; </v>
      </c>
      <c r="AB83" t="str">
        <f t="shared" si="19"/>
        <v/>
      </c>
      <c r="AC83" t="str">
        <f t="shared" si="25"/>
        <v/>
      </c>
      <c r="AD83" t="str">
        <f t="shared" si="26"/>
        <v/>
      </c>
      <c r="AE83" t="str">
        <f t="shared" si="27"/>
        <v>};</v>
      </c>
    </row>
    <row r="84" spans="1:31" x14ac:dyDescent="0.25">
      <c r="B84">
        <v>64</v>
      </c>
      <c r="D84" t="s">
        <v>153</v>
      </c>
      <c r="G84" t="s">
        <v>210</v>
      </c>
      <c r="I84" t="s">
        <v>97</v>
      </c>
      <c r="J84">
        <f>IF(LEN(I84)&gt;0,VLOOKUP($I84,'Deed Log Page Tabs'!$A$2:$C$35,2,FALSE),"")</f>
        <v>7</v>
      </c>
      <c r="K84">
        <f>IF(LEN(I84)&gt;0,VLOOKUP($I84,'Deed Log Page Tabs'!$A$2:$C$35,3,FALSE),"")</f>
        <v>7</v>
      </c>
      <c r="P84" t="str">
        <f t="shared" si="15"/>
        <v>[64] = {["INSTANCE"] = { ["EN"] = "The Hornburg"; }; ["DEED_REGIONS"] = { [1] = { ["i"] = 7; ["j"] = 7; }; }; };</v>
      </c>
      <c r="Q84" t="str">
        <f t="shared" si="20"/>
        <v/>
      </c>
      <c r="R84" t="str">
        <f t="shared" si="16"/>
        <v>[64] = {["INSTANCE"] = { ["EN"] = "The Hornburg"; }; ["DEED_REGIONS"] = { [1] = { ["i"] = 7; ["j"] = 7; }; }; };</v>
      </c>
      <c r="S84" t="str">
        <f t="shared" si="21"/>
        <v>[64] = {</v>
      </c>
      <c r="T84" t="str">
        <f t="shared" si="28"/>
        <v xml:space="preserve">["INSTANCE"] = { ["EN"] = "The Hornburg"; }; </v>
      </c>
      <c r="U84" t="str">
        <f t="shared" si="22"/>
        <v xml:space="preserve">["EN"] = "The Hornburg"; </v>
      </c>
      <c r="V84" t="str">
        <f t="shared" si="22"/>
        <v/>
      </c>
      <c r="W84" t="str">
        <f t="shared" si="22"/>
        <v/>
      </c>
      <c r="X84" t="str">
        <f t="shared" si="17"/>
        <v xml:space="preserve">["DEED_REGIONS"] = { [1] = { ["i"] = 7; ["j"] = 7; }; }; </v>
      </c>
      <c r="Y84" t="str">
        <f t="shared" si="18"/>
        <v xml:space="preserve">[1] = { ["i"] = 7; ["j"] = 7; }; </v>
      </c>
      <c r="Z84" t="str">
        <f t="shared" si="23"/>
        <v xml:space="preserve">["i"] = 7; </v>
      </c>
      <c r="AA84" t="str">
        <f t="shared" si="24"/>
        <v xml:space="preserve">["j"] = 7; </v>
      </c>
      <c r="AB84" t="str">
        <f t="shared" si="19"/>
        <v/>
      </c>
      <c r="AC84" t="str">
        <f t="shared" si="25"/>
        <v/>
      </c>
      <c r="AD84" t="str">
        <f t="shared" si="26"/>
        <v/>
      </c>
      <c r="AE84" t="str">
        <f t="shared" si="27"/>
        <v>};</v>
      </c>
    </row>
    <row r="85" spans="1:31" x14ac:dyDescent="0.25">
      <c r="A85" t="s">
        <v>253</v>
      </c>
      <c r="J85" t="str">
        <f>IF(LEN(I85)&gt;0,VLOOKUP($I85,'Deed Log Page Tabs'!$A$2:$C$35,2,FALSE),"")</f>
        <v/>
      </c>
      <c r="K85" t="str">
        <f>IF(LEN(I85)&gt;0,VLOOKUP($I85,'Deed Log Page Tabs'!$A$2:$C$35,3,FALSE),"")</f>
        <v/>
      </c>
      <c r="P85" t="str">
        <f t="shared" si="15"/>
        <v xml:space="preserve">    --    War for Gondor</v>
      </c>
      <c r="Q85" t="str">
        <f t="shared" si="20"/>
        <v xml:space="preserve">    --    War for Gondor</v>
      </c>
      <c r="R85" t="str">
        <f t="shared" si="16"/>
        <v/>
      </c>
      <c r="S85" t="str">
        <f t="shared" si="21"/>
        <v/>
      </c>
      <c r="T85" t="str">
        <f t="shared" si="28"/>
        <v/>
      </c>
      <c r="U85" t="str">
        <f t="shared" si="22"/>
        <v/>
      </c>
      <c r="V85" t="str">
        <f t="shared" si="22"/>
        <v/>
      </c>
      <c r="W85" t="str">
        <f t="shared" si="22"/>
        <v/>
      </c>
      <c r="X85" t="str">
        <f t="shared" si="17"/>
        <v/>
      </c>
      <c r="Y85" t="str">
        <f t="shared" si="18"/>
        <v/>
      </c>
      <c r="Z85" t="str">
        <f t="shared" si="23"/>
        <v/>
      </c>
      <c r="AA85" t="str">
        <f t="shared" si="24"/>
        <v/>
      </c>
      <c r="AB85" t="str">
        <f t="shared" si="19"/>
        <v/>
      </c>
      <c r="AC85" t="str">
        <f t="shared" si="25"/>
        <v/>
      </c>
      <c r="AD85" t="str">
        <f t="shared" si="26"/>
        <v/>
      </c>
      <c r="AE85" t="str">
        <f t="shared" si="27"/>
        <v/>
      </c>
    </row>
    <row r="86" spans="1:31" x14ac:dyDescent="0.25">
      <c r="B86">
        <v>65</v>
      </c>
      <c r="D86" t="s">
        <v>155</v>
      </c>
      <c r="G86" t="s">
        <v>210</v>
      </c>
      <c r="I86" t="s">
        <v>41</v>
      </c>
      <c r="J86">
        <f>IF(LEN(I86)&gt;0,VLOOKUP($I86,'Deed Log Page Tabs'!$A$2:$C$35,2,FALSE),"")</f>
        <v>8</v>
      </c>
      <c r="K86">
        <f>IF(LEN(I86)&gt;0,VLOOKUP($I86,'Deed Log Page Tabs'!$A$2:$C$35,3,FALSE),"")</f>
        <v>4</v>
      </c>
      <c r="P86" t="str">
        <f t="shared" si="15"/>
        <v>[65] = {["INSTANCE"] = { ["EN"] = "Hammer of the Underworld"; }; ["DEED_REGIONS"] = { [1] = { ["i"] = 8; ["j"] = 4; }; }; };</v>
      </c>
      <c r="Q86" t="str">
        <f t="shared" si="20"/>
        <v/>
      </c>
      <c r="R86" t="str">
        <f t="shared" si="16"/>
        <v>[65] = {["INSTANCE"] = { ["EN"] = "Hammer of the Underworld"; }; ["DEED_REGIONS"] = { [1] = { ["i"] = 8; ["j"] = 4; }; }; };</v>
      </c>
      <c r="S86" t="str">
        <f t="shared" si="21"/>
        <v>[65] = {</v>
      </c>
      <c r="T86" t="str">
        <f t="shared" si="28"/>
        <v xml:space="preserve">["INSTANCE"] = { ["EN"] = "Hammer of the Underworld"; }; </v>
      </c>
      <c r="U86" t="str">
        <f t="shared" si="22"/>
        <v xml:space="preserve">["EN"] = "Hammer of the Underworld"; </v>
      </c>
      <c r="V86" t="str">
        <f t="shared" si="22"/>
        <v/>
      </c>
      <c r="W86" t="str">
        <f t="shared" si="22"/>
        <v/>
      </c>
      <c r="X86" t="str">
        <f t="shared" si="17"/>
        <v xml:space="preserve">["DEED_REGIONS"] = { [1] = { ["i"] = 8; ["j"] = 4; }; }; </v>
      </c>
      <c r="Y86" t="str">
        <f t="shared" si="18"/>
        <v xml:space="preserve">[1] = { ["i"] = 8; ["j"] = 4; }; </v>
      </c>
      <c r="Z86" t="str">
        <f t="shared" si="23"/>
        <v xml:space="preserve">["i"] = 8; </v>
      </c>
      <c r="AA86" t="str">
        <f t="shared" si="24"/>
        <v xml:space="preserve">["j"] = 4; </v>
      </c>
      <c r="AB86" t="str">
        <f t="shared" si="19"/>
        <v/>
      </c>
      <c r="AC86" t="str">
        <f t="shared" si="25"/>
        <v/>
      </c>
      <c r="AD86" t="str">
        <f t="shared" si="26"/>
        <v/>
      </c>
      <c r="AE86" t="str">
        <f t="shared" si="27"/>
        <v>};</v>
      </c>
    </row>
    <row r="87" spans="1:31" x14ac:dyDescent="0.25">
      <c r="B87">
        <v>66</v>
      </c>
      <c r="D87" t="s">
        <v>154</v>
      </c>
      <c r="G87" t="s">
        <v>210</v>
      </c>
      <c r="I87" t="s">
        <v>21</v>
      </c>
      <c r="J87">
        <f>IF(LEN(I87)&gt;0,VLOOKUP($I87,'Deed Log Page Tabs'!$A$2:$C$35,2,FALSE),"")</f>
        <v>8</v>
      </c>
      <c r="K87">
        <f>IF(LEN(I87)&gt;0,VLOOKUP($I87,'Deed Log Page Tabs'!$A$2:$C$35,3,FALSE),"")</f>
        <v>2</v>
      </c>
      <c r="P87" t="str">
        <f t="shared" si="15"/>
        <v>[66] = {["INSTANCE"] = { ["EN"] = "Retaking Pelargir"; }; ["DEED_REGIONS"] = { [1] = { ["i"] = 8; ["j"] = 2; }; }; };</v>
      </c>
      <c r="Q87" t="str">
        <f t="shared" si="20"/>
        <v/>
      </c>
      <c r="R87" t="str">
        <f t="shared" si="16"/>
        <v>[66] = {["INSTANCE"] = { ["EN"] = "Retaking Pelargir"; }; ["DEED_REGIONS"] = { [1] = { ["i"] = 8; ["j"] = 2; }; }; };</v>
      </c>
      <c r="S87" t="str">
        <f t="shared" si="21"/>
        <v>[66] = {</v>
      </c>
      <c r="T87" t="str">
        <f t="shared" si="28"/>
        <v xml:space="preserve">["INSTANCE"] = { ["EN"] = "Retaking Pelargir"; }; </v>
      </c>
      <c r="U87" t="str">
        <f t="shared" si="22"/>
        <v xml:space="preserve">["EN"] = "Retaking Pelargir"; </v>
      </c>
      <c r="V87" t="str">
        <f t="shared" si="22"/>
        <v/>
      </c>
      <c r="W87" t="str">
        <f t="shared" si="22"/>
        <v/>
      </c>
      <c r="X87" t="str">
        <f t="shared" si="17"/>
        <v xml:space="preserve">["DEED_REGIONS"] = { [1] = { ["i"] = 8; ["j"] = 2; }; }; </v>
      </c>
      <c r="Y87" t="str">
        <f t="shared" si="18"/>
        <v xml:space="preserve">[1] = { ["i"] = 8; ["j"] = 2; }; </v>
      </c>
      <c r="Z87" t="str">
        <f t="shared" si="23"/>
        <v xml:space="preserve">["i"] = 8; </v>
      </c>
      <c r="AA87" t="str">
        <f t="shared" si="24"/>
        <v xml:space="preserve">["j"] = 2; </v>
      </c>
      <c r="AB87" t="str">
        <f t="shared" si="19"/>
        <v/>
      </c>
      <c r="AC87" t="str">
        <f t="shared" si="25"/>
        <v/>
      </c>
      <c r="AD87" t="str">
        <f t="shared" si="26"/>
        <v/>
      </c>
      <c r="AE87" t="str">
        <f t="shared" si="27"/>
        <v>};</v>
      </c>
    </row>
    <row r="88" spans="1:31" x14ac:dyDescent="0.25">
      <c r="B88">
        <v>67</v>
      </c>
      <c r="D88" t="s">
        <v>206</v>
      </c>
      <c r="G88" t="s">
        <v>210</v>
      </c>
      <c r="I88" t="s">
        <v>41</v>
      </c>
      <c r="J88">
        <f>IF(LEN(I88)&gt;0,VLOOKUP($I88,'Deed Log Page Tabs'!$A$2:$C$35,2,FALSE),"")</f>
        <v>8</v>
      </c>
      <c r="K88">
        <f>IF(LEN(I88)&gt;0,VLOOKUP($I88,'Deed Log Page Tabs'!$A$2:$C$35,3,FALSE),"")</f>
        <v>4</v>
      </c>
      <c r="P88" t="str">
        <f t="shared" ref="P88:P151" si="29">CONCATENATE(Q88,R88)</f>
        <v>[67] = {["INSTANCE"] = { ["EN"] = "The Defence of Minas Tirith"; }; ["DEED_REGIONS"] = { [1] = { ["i"] = 8; ["j"] = 4; }; }; };</v>
      </c>
      <c r="Q88" t="str">
        <f t="shared" si="20"/>
        <v/>
      </c>
      <c r="R88" t="str">
        <f t="shared" ref="R88:R151" si="30">CONCATENATE(S88,T88,X88,AE88)</f>
        <v>[67] = {["INSTANCE"] = { ["EN"] = "The Defence of Minas Tirith"; }; ["DEED_REGIONS"] = { [1] = { ["i"] = 8; ["j"] = 4; }; }; };</v>
      </c>
      <c r="S88" t="str">
        <f t="shared" si="21"/>
        <v>[67] = {</v>
      </c>
      <c r="T88" t="str">
        <f t="shared" si="28"/>
        <v xml:space="preserve">["INSTANCE"] = { ["EN"] = "The Defence of Minas Tirith"; }; </v>
      </c>
      <c r="U88" t="str">
        <f t="shared" si="22"/>
        <v xml:space="preserve">["EN"] = "The Defence of Minas Tirith"; </v>
      </c>
      <c r="V88" t="str">
        <f t="shared" si="22"/>
        <v/>
      </c>
      <c r="W88" t="str">
        <f t="shared" si="22"/>
        <v/>
      </c>
      <c r="X88" t="str">
        <f t="shared" ref="X88:X151" si="31">IF(OR(LEN(Y88)&gt;0,LEN(AB88)&gt;0),CONCATENATE("[""DEED_REGIONS""] = { ",Y88,AB88,"}; "),"")</f>
        <v xml:space="preserve">["DEED_REGIONS"] = { [1] = { ["i"] = 8; ["j"] = 4; }; }; </v>
      </c>
      <c r="Y88" t="str">
        <f t="shared" ref="Y88:Y151" si="32">IF(LEN(Z88)&gt;0,CONCATENATE("[1] = { ",Z88,AA88,"}; "),"")</f>
        <v xml:space="preserve">[1] = { ["i"] = 8; ["j"] = 4; }; </v>
      </c>
      <c r="Z88" t="str">
        <f t="shared" si="23"/>
        <v xml:space="preserve">["i"] = 8; </v>
      </c>
      <c r="AA88" t="str">
        <f t="shared" si="24"/>
        <v xml:space="preserve">["j"] = 4; </v>
      </c>
      <c r="AB88" t="str">
        <f t="shared" ref="AB88:AB151" si="33">IF(LEN(AC88)&gt;0,CONCATENATE("[1] = { ",AC88,AD88,"}; "),"")</f>
        <v/>
      </c>
      <c r="AC88" t="str">
        <f t="shared" si="25"/>
        <v/>
      </c>
      <c r="AD88" t="str">
        <f t="shared" si="26"/>
        <v/>
      </c>
      <c r="AE88" t="str">
        <f t="shared" si="27"/>
        <v>};</v>
      </c>
    </row>
    <row r="89" spans="1:31" x14ac:dyDescent="0.25">
      <c r="A89" t="s">
        <v>254</v>
      </c>
      <c r="J89" t="str">
        <f>IF(LEN(I89)&gt;0,VLOOKUP($I89,'Deed Log Page Tabs'!$A$2:$C$35,2,FALSE),"")</f>
        <v/>
      </c>
      <c r="K89" t="str">
        <f>IF(LEN(I89)&gt;0,VLOOKUP($I89,'Deed Log Page Tabs'!$A$2:$C$35,3,FALSE),"")</f>
        <v/>
      </c>
      <c r="P89" t="str">
        <f t="shared" si="29"/>
        <v xml:space="preserve">    --Non-scaling Instance</v>
      </c>
      <c r="Q89" t="str">
        <f t="shared" ref="Q89:Q152" si="34">IF(LEN(A89)&gt;0,CONCATENATE("    --",A89),"")</f>
        <v xml:space="preserve">    --Non-scaling Instance</v>
      </c>
      <c r="R89" t="str">
        <f t="shared" si="30"/>
        <v/>
      </c>
      <c r="S89" t="str">
        <f t="shared" ref="S89:S152" si="35">IF(LEN(B89)&gt;0,CONCATENATE("[",B89,"] = {"),"")</f>
        <v/>
      </c>
      <c r="T89" t="str">
        <f t="shared" si="28"/>
        <v/>
      </c>
      <c r="U89" t="str">
        <f t="shared" ref="U89:W152" si="36">IF(LEN(D89)&gt;0,CONCATENATE("[""",U$1,"""] = """,D89,"""; "),"")</f>
        <v/>
      </c>
      <c r="V89" t="str">
        <f t="shared" si="36"/>
        <v/>
      </c>
      <c r="W89" t="str">
        <f t="shared" si="36"/>
        <v/>
      </c>
      <c r="X89" t="str">
        <f t="shared" si="31"/>
        <v/>
      </c>
      <c r="Y89" t="str">
        <f t="shared" si="32"/>
        <v/>
      </c>
      <c r="Z89" t="str">
        <f t="shared" ref="Z89:Z152" si="37">IF(LEN(J89)&gt;0,CONCATENATE("[""i""] = ",J89,"; ",""),"")</f>
        <v/>
      </c>
      <c r="AA89" t="str">
        <f t="shared" ref="AA89:AA152" si="38">IF(LEN(K89)&gt;0,CONCATENATE("[""j""] = ",K89,"; ",""),"")</f>
        <v/>
      </c>
      <c r="AB89" t="str">
        <f t="shared" si="33"/>
        <v/>
      </c>
      <c r="AC89" t="str">
        <f t="shared" ref="AC89:AC152" si="39">IF(LEN(M89)&gt;0,CONCATENATE("[""i""] = ",M89,"; ",""),"")</f>
        <v/>
      </c>
      <c r="AD89" t="str">
        <f t="shared" ref="AD89:AD152" si="40">IF(LEN(N89)&gt;0,CONCATENATE("[""j""] = ",N89,"; ",""),"")</f>
        <v/>
      </c>
      <c r="AE89" t="str">
        <f t="shared" ref="AE89:AE152" si="41">IF(LEN(B89)&gt;0,"};","")</f>
        <v/>
      </c>
    </row>
    <row r="90" spans="1:31" x14ac:dyDescent="0.25">
      <c r="A90" t="s">
        <v>255</v>
      </c>
      <c r="J90" t="str">
        <f>IF(LEN(I90)&gt;0,VLOOKUP($I90,'Deed Log Page Tabs'!$A$2:$C$35,2,FALSE),"")</f>
        <v/>
      </c>
      <c r="K90" t="str">
        <f>IF(LEN(I90)&gt;0,VLOOKUP($I90,'Deed Log Page Tabs'!$A$2:$C$35,3,FALSE),"")</f>
        <v/>
      </c>
      <c r="P90" t="str">
        <f t="shared" si="29"/>
        <v xml:space="preserve">    --  Angmar</v>
      </c>
      <c r="Q90" t="str">
        <f t="shared" si="34"/>
        <v xml:space="preserve">    --  Angmar</v>
      </c>
      <c r="R90" t="str">
        <f t="shared" si="30"/>
        <v/>
      </c>
      <c r="S90" t="str">
        <f t="shared" si="35"/>
        <v/>
      </c>
      <c r="T90" t="str">
        <f t="shared" si="28"/>
        <v/>
      </c>
      <c r="U90" t="str">
        <f t="shared" si="36"/>
        <v/>
      </c>
      <c r="V90" t="str">
        <f t="shared" si="36"/>
        <v/>
      </c>
      <c r="W90" t="str">
        <f t="shared" si="36"/>
        <v/>
      </c>
      <c r="X90" t="str">
        <f t="shared" si="31"/>
        <v/>
      </c>
      <c r="Y90" t="str">
        <f t="shared" si="32"/>
        <v/>
      </c>
      <c r="Z90" t="str">
        <f t="shared" si="37"/>
        <v/>
      </c>
      <c r="AA90" t="str">
        <f t="shared" si="38"/>
        <v/>
      </c>
      <c r="AB90" t="str">
        <f t="shared" si="33"/>
        <v/>
      </c>
      <c r="AC90" t="str">
        <f t="shared" si="39"/>
        <v/>
      </c>
      <c r="AD90" t="str">
        <f t="shared" si="40"/>
        <v/>
      </c>
      <c r="AE90" t="str">
        <f t="shared" si="41"/>
        <v/>
      </c>
    </row>
    <row r="91" spans="1:31" x14ac:dyDescent="0.25">
      <c r="B91">
        <v>68</v>
      </c>
      <c r="D91" t="s">
        <v>256</v>
      </c>
      <c r="G91" t="s">
        <v>210</v>
      </c>
      <c r="I91" t="s">
        <v>10</v>
      </c>
      <c r="J91">
        <f>IF(LEN(I91)&gt;0,VLOOKUP($I91,'Deed Log Page Tabs'!$A$2:$C$35,2,FALSE),"")</f>
        <v>6</v>
      </c>
      <c r="K91">
        <f>IF(LEN(I91)&gt;0,VLOOKUP($I91,'Deed Log Page Tabs'!$A$2:$C$35,3,FALSE),"")</f>
        <v>9</v>
      </c>
      <c r="P91" t="str">
        <f t="shared" si="29"/>
        <v>[68] = {["INSTANCE"] = { ["EN"] = "Barad Gúlaran"; }; ["DEED_REGIONS"] = { [1] = { ["i"] = 6; ["j"] = 9; }; }; };</v>
      </c>
      <c r="Q91" t="str">
        <f t="shared" si="34"/>
        <v/>
      </c>
      <c r="R91" t="str">
        <f t="shared" si="30"/>
        <v>[68] = {["INSTANCE"] = { ["EN"] = "Barad Gúlaran"; }; ["DEED_REGIONS"] = { [1] = { ["i"] = 6; ["j"] = 9; }; }; };</v>
      </c>
      <c r="S91" t="str">
        <f t="shared" si="35"/>
        <v>[68] = {</v>
      </c>
      <c r="T91" t="str">
        <f t="shared" si="28"/>
        <v xml:space="preserve">["INSTANCE"] = { ["EN"] = "Barad Gúlaran"; }; </v>
      </c>
      <c r="U91" t="str">
        <f t="shared" si="36"/>
        <v xml:space="preserve">["EN"] = "Barad Gúlaran"; </v>
      </c>
      <c r="V91" t="str">
        <f t="shared" si="36"/>
        <v/>
      </c>
      <c r="W91" t="str">
        <f t="shared" si="36"/>
        <v/>
      </c>
      <c r="X91" t="str">
        <f t="shared" si="31"/>
        <v xml:space="preserve">["DEED_REGIONS"] = { [1] = { ["i"] = 6; ["j"] = 9; }; }; </v>
      </c>
      <c r="Y91" t="str">
        <f t="shared" si="32"/>
        <v xml:space="preserve">[1] = { ["i"] = 6; ["j"] = 9; }; </v>
      </c>
      <c r="Z91" t="str">
        <f t="shared" si="37"/>
        <v xml:space="preserve">["i"] = 6; </v>
      </c>
      <c r="AA91" t="str">
        <f t="shared" si="38"/>
        <v xml:space="preserve">["j"] = 9; </v>
      </c>
      <c r="AB91" t="str">
        <f t="shared" si="33"/>
        <v/>
      </c>
      <c r="AC91" t="str">
        <f t="shared" si="39"/>
        <v/>
      </c>
      <c r="AD91" t="str">
        <f t="shared" si="40"/>
        <v/>
      </c>
      <c r="AE91" t="str">
        <f t="shared" si="41"/>
        <v>};</v>
      </c>
    </row>
    <row r="92" spans="1:31" x14ac:dyDescent="0.25">
      <c r="B92">
        <v>69</v>
      </c>
      <c r="D92" t="s">
        <v>257</v>
      </c>
      <c r="G92" t="s">
        <v>210</v>
      </c>
      <c r="I92" t="s">
        <v>10</v>
      </c>
      <c r="J92">
        <f>IF(LEN(I92)&gt;0,VLOOKUP($I92,'Deed Log Page Tabs'!$A$2:$C$35,2,FALSE),"")</f>
        <v>6</v>
      </c>
      <c r="K92">
        <f>IF(LEN(I92)&gt;0,VLOOKUP($I92,'Deed Log Page Tabs'!$A$2:$C$35,3,FALSE),"")</f>
        <v>9</v>
      </c>
      <c r="P92" t="str">
        <f t="shared" si="29"/>
        <v>[69] = {["INSTANCE"] = { ["EN"] = "Carn Dûm"; }; ["DEED_REGIONS"] = { [1] = { ["i"] = 6; ["j"] = 9; }; }; };</v>
      </c>
      <c r="Q92" t="str">
        <f t="shared" si="34"/>
        <v/>
      </c>
      <c r="R92" t="str">
        <f t="shared" si="30"/>
        <v>[69] = {["INSTANCE"] = { ["EN"] = "Carn Dûm"; }; ["DEED_REGIONS"] = { [1] = { ["i"] = 6; ["j"] = 9; }; }; };</v>
      </c>
      <c r="S92" t="str">
        <f t="shared" si="35"/>
        <v>[69] = {</v>
      </c>
      <c r="T92" t="str">
        <f t="shared" si="28"/>
        <v xml:space="preserve">["INSTANCE"] = { ["EN"] = "Carn Dûm"; }; </v>
      </c>
      <c r="U92" t="str">
        <f t="shared" si="36"/>
        <v xml:space="preserve">["EN"] = "Carn Dûm"; </v>
      </c>
      <c r="V92" t="str">
        <f t="shared" si="36"/>
        <v/>
      </c>
      <c r="W92" t="str">
        <f t="shared" si="36"/>
        <v/>
      </c>
      <c r="X92" t="str">
        <f t="shared" si="31"/>
        <v xml:space="preserve">["DEED_REGIONS"] = { [1] = { ["i"] = 6; ["j"] = 9; }; }; </v>
      </c>
      <c r="Y92" t="str">
        <f t="shared" si="32"/>
        <v xml:space="preserve">[1] = { ["i"] = 6; ["j"] = 9; }; </v>
      </c>
      <c r="Z92" t="str">
        <f t="shared" si="37"/>
        <v xml:space="preserve">["i"] = 6; </v>
      </c>
      <c r="AA92" t="str">
        <f t="shared" si="38"/>
        <v xml:space="preserve">["j"] = 9; </v>
      </c>
      <c r="AB92" t="str">
        <f t="shared" si="33"/>
        <v/>
      </c>
      <c r="AC92" t="str">
        <f t="shared" si="39"/>
        <v/>
      </c>
      <c r="AD92" t="str">
        <f t="shared" si="40"/>
        <v/>
      </c>
      <c r="AE92" t="str">
        <f t="shared" si="41"/>
        <v>};</v>
      </c>
    </row>
    <row r="93" spans="1:31" x14ac:dyDescent="0.25">
      <c r="B93">
        <v>70</v>
      </c>
      <c r="D93" t="s">
        <v>258</v>
      </c>
      <c r="G93" t="s">
        <v>210</v>
      </c>
      <c r="I93" t="s">
        <v>10</v>
      </c>
      <c r="J93">
        <f>IF(LEN(I93)&gt;0,VLOOKUP($I93,'Deed Log Page Tabs'!$A$2:$C$35,2,FALSE),"")</f>
        <v>6</v>
      </c>
      <c r="K93">
        <f>IF(LEN(I93)&gt;0,VLOOKUP($I93,'Deed Log Page Tabs'!$A$2:$C$35,3,FALSE),"")</f>
        <v>9</v>
      </c>
      <c r="P93" t="str">
        <f t="shared" si="29"/>
        <v>[70] = {["INSTANCE"] = { ["EN"] = "The Rift of Nûrz Ghâshu"; }; ["DEED_REGIONS"] = { [1] = { ["i"] = 6; ["j"] = 9; }; }; };</v>
      </c>
      <c r="Q93" t="str">
        <f t="shared" si="34"/>
        <v/>
      </c>
      <c r="R93" t="str">
        <f t="shared" si="30"/>
        <v>[70] = {["INSTANCE"] = { ["EN"] = "The Rift of Nûrz Ghâshu"; }; ["DEED_REGIONS"] = { [1] = { ["i"] = 6; ["j"] = 9; }; }; };</v>
      </c>
      <c r="S93" t="str">
        <f t="shared" si="35"/>
        <v>[70] = {</v>
      </c>
      <c r="T93" t="str">
        <f t="shared" si="28"/>
        <v xml:space="preserve">["INSTANCE"] = { ["EN"] = "The Rift of Nûrz Ghâshu"; }; </v>
      </c>
      <c r="U93" t="str">
        <f t="shared" si="36"/>
        <v xml:space="preserve">["EN"] = "The Rift of Nûrz Ghâshu"; </v>
      </c>
      <c r="V93" t="str">
        <f t="shared" si="36"/>
        <v/>
      </c>
      <c r="W93" t="str">
        <f t="shared" si="36"/>
        <v/>
      </c>
      <c r="X93" t="str">
        <f t="shared" si="31"/>
        <v xml:space="preserve">["DEED_REGIONS"] = { [1] = { ["i"] = 6; ["j"] = 9; }; }; </v>
      </c>
      <c r="Y93" t="str">
        <f t="shared" si="32"/>
        <v xml:space="preserve">[1] = { ["i"] = 6; ["j"] = 9; }; </v>
      </c>
      <c r="Z93" t="str">
        <f t="shared" si="37"/>
        <v xml:space="preserve">["i"] = 6; </v>
      </c>
      <c r="AA93" t="str">
        <f t="shared" si="38"/>
        <v xml:space="preserve">["j"] = 9; </v>
      </c>
      <c r="AB93" t="str">
        <f t="shared" si="33"/>
        <v/>
      </c>
      <c r="AC93" t="str">
        <f t="shared" si="39"/>
        <v/>
      </c>
      <c r="AD93" t="str">
        <f t="shared" si="40"/>
        <v/>
      </c>
      <c r="AE93" t="str">
        <f t="shared" si="41"/>
        <v>};</v>
      </c>
    </row>
    <row r="94" spans="1:31" x14ac:dyDescent="0.25">
      <c r="B94">
        <v>71</v>
      </c>
      <c r="D94" t="s">
        <v>259</v>
      </c>
      <c r="G94" t="s">
        <v>210</v>
      </c>
      <c r="I94" t="s">
        <v>10</v>
      </c>
      <c r="J94">
        <f>IF(LEN(I94)&gt;0,VLOOKUP($I94,'Deed Log Page Tabs'!$A$2:$C$35,2,FALSE),"")</f>
        <v>6</v>
      </c>
      <c r="K94">
        <f>IF(LEN(I94)&gt;0,VLOOKUP($I94,'Deed Log Page Tabs'!$A$2:$C$35,3,FALSE),"")</f>
        <v>9</v>
      </c>
      <c r="P94" t="str">
        <f t="shared" si="29"/>
        <v>[71] = {["INSTANCE"] = { ["EN"] = "Urugarth"; }; ["DEED_REGIONS"] = { [1] = { ["i"] = 6; ["j"] = 9; }; }; };</v>
      </c>
      <c r="Q94" t="str">
        <f t="shared" si="34"/>
        <v/>
      </c>
      <c r="R94" t="str">
        <f t="shared" si="30"/>
        <v>[71] = {["INSTANCE"] = { ["EN"] = "Urugarth"; }; ["DEED_REGIONS"] = { [1] = { ["i"] = 6; ["j"] = 9; }; }; };</v>
      </c>
      <c r="S94" t="str">
        <f t="shared" si="35"/>
        <v>[71] = {</v>
      </c>
      <c r="T94" t="str">
        <f t="shared" si="28"/>
        <v xml:space="preserve">["INSTANCE"] = { ["EN"] = "Urugarth"; }; </v>
      </c>
      <c r="U94" t="str">
        <f t="shared" si="36"/>
        <v xml:space="preserve">["EN"] = "Urugarth"; </v>
      </c>
      <c r="V94" t="str">
        <f t="shared" si="36"/>
        <v/>
      </c>
      <c r="W94" t="str">
        <f t="shared" si="36"/>
        <v/>
      </c>
      <c r="X94" t="str">
        <f t="shared" si="31"/>
        <v xml:space="preserve">["DEED_REGIONS"] = { [1] = { ["i"] = 6; ["j"] = 9; }; }; </v>
      </c>
      <c r="Y94" t="str">
        <f t="shared" si="32"/>
        <v xml:space="preserve">[1] = { ["i"] = 6; ["j"] = 9; }; </v>
      </c>
      <c r="Z94" t="str">
        <f t="shared" si="37"/>
        <v xml:space="preserve">["i"] = 6; </v>
      </c>
      <c r="AA94" t="str">
        <f t="shared" si="38"/>
        <v xml:space="preserve">["j"] = 9; </v>
      </c>
      <c r="AB94" t="str">
        <f t="shared" si="33"/>
        <v/>
      </c>
      <c r="AC94" t="str">
        <f t="shared" si="39"/>
        <v/>
      </c>
      <c r="AD94" t="str">
        <f t="shared" si="40"/>
        <v/>
      </c>
      <c r="AE94" t="str">
        <f t="shared" si="41"/>
        <v>};</v>
      </c>
    </row>
    <row r="95" spans="1:31" x14ac:dyDescent="0.25">
      <c r="A95" t="s">
        <v>263</v>
      </c>
      <c r="J95" t="str">
        <f>IF(LEN(I95)&gt;0,VLOOKUP($I95,'Deed Log Page Tabs'!$A$2:$C$35,2,FALSE),"")</f>
        <v/>
      </c>
      <c r="K95" t="str">
        <f>IF(LEN(I95)&gt;0,VLOOKUP($I95,'Deed Log Page Tabs'!$A$2:$C$35,3,FALSE),"")</f>
        <v/>
      </c>
      <c r="P95" t="str">
        <f t="shared" si="29"/>
        <v xml:space="preserve">    --  Garth Agarwen</v>
      </c>
      <c r="Q95" t="str">
        <f t="shared" si="34"/>
        <v xml:space="preserve">    --  Garth Agarwen</v>
      </c>
      <c r="R95" t="str">
        <f t="shared" si="30"/>
        <v/>
      </c>
      <c r="S95" t="str">
        <f t="shared" si="35"/>
        <v/>
      </c>
      <c r="T95" t="str">
        <f t="shared" si="28"/>
        <v/>
      </c>
      <c r="U95" t="str">
        <f t="shared" si="36"/>
        <v/>
      </c>
      <c r="V95" t="str">
        <f t="shared" si="36"/>
        <v/>
      </c>
      <c r="W95" t="str">
        <f t="shared" si="36"/>
        <v/>
      </c>
      <c r="X95" t="str">
        <f t="shared" si="31"/>
        <v/>
      </c>
      <c r="Y95" t="str">
        <f t="shared" si="32"/>
        <v/>
      </c>
      <c r="Z95" t="str">
        <f t="shared" si="37"/>
        <v/>
      </c>
      <c r="AA95" t="str">
        <f t="shared" si="38"/>
        <v/>
      </c>
      <c r="AB95" t="str">
        <f t="shared" si="33"/>
        <v/>
      </c>
      <c r="AC95" t="str">
        <f t="shared" si="39"/>
        <v/>
      </c>
      <c r="AD95" t="str">
        <f t="shared" si="40"/>
        <v/>
      </c>
      <c r="AE95" t="str">
        <f t="shared" si="41"/>
        <v/>
      </c>
    </row>
    <row r="96" spans="1:31" x14ac:dyDescent="0.25">
      <c r="B96">
        <v>72</v>
      </c>
      <c r="D96" t="s">
        <v>260</v>
      </c>
      <c r="G96" s="2" t="s">
        <v>210</v>
      </c>
      <c r="I96" t="s">
        <v>5</v>
      </c>
      <c r="J96">
        <f>IF(LEN(I96)&gt;0,VLOOKUP($I96,'Deed Log Page Tabs'!$A$2:$C$35,2,FALSE),"")</f>
        <v>6</v>
      </c>
      <c r="K96">
        <f>IF(LEN(I96)&gt;0,VLOOKUP($I96,'Deed Log Page Tabs'!$A$2:$C$35,3,FALSE),"")</f>
        <v>4</v>
      </c>
      <c r="P96" t="str">
        <f t="shared" si="29"/>
        <v>[72] = {["INSTANCE"] = { ["EN"] = "Arboretum"; }; ["DEED_REGIONS"] = { [1] = { ["i"] = 6; ["j"] = 4; }; }; };</v>
      </c>
      <c r="Q96" t="str">
        <f t="shared" si="34"/>
        <v/>
      </c>
      <c r="R96" t="str">
        <f t="shared" si="30"/>
        <v>[72] = {["INSTANCE"] = { ["EN"] = "Arboretum"; }; ["DEED_REGIONS"] = { [1] = { ["i"] = 6; ["j"] = 4; }; }; };</v>
      </c>
      <c r="S96" t="str">
        <f t="shared" si="35"/>
        <v>[72] = {</v>
      </c>
      <c r="T96" t="str">
        <f t="shared" si="28"/>
        <v xml:space="preserve">["INSTANCE"] = { ["EN"] = "Arboretum"; }; </v>
      </c>
      <c r="U96" t="str">
        <f t="shared" si="36"/>
        <v xml:space="preserve">["EN"] = "Arboretum"; </v>
      </c>
      <c r="V96" t="str">
        <f t="shared" si="36"/>
        <v/>
      </c>
      <c r="W96" t="str">
        <f t="shared" si="36"/>
        <v/>
      </c>
      <c r="X96" t="str">
        <f t="shared" si="31"/>
        <v xml:space="preserve">["DEED_REGIONS"] = { [1] = { ["i"] = 6; ["j"] = 4; }; }; </v>
      </c>
      <c r="Y96" t="str">
        <f t="shared" si="32"/>
        <v xml:space="preserve">[1] = { ["i"] = 6; ["j"] = 4; }; </v>
      </c>
      <c r="Z96" t="str">
        <f t="shared" si="37"/>
        <v xml:space="preserve">["i"] = 6; </v>
      </c>
      <c r="AA96" t="str">
        <f t="shared" si="38"/>
        <v xml:space="preserve">["j"] = 4; </v>
      </c>
      <c r="AB96" t="str">
        <f t="shared" si="33"/>
        <v/>
      </c>
      <c r="AC96" t="str">
        <f t="shared" si="39"/>
        <v/>
      </c>
      <c r="AD96" t="str">
        <f t="shared" si="40"/>
        <v/>
      </c>
      <c r="AE96" t="str">
        <f t="shared" si="41"/>
        <v>};</v>
      </c>
    </row>
    <row r="97" spans="1:31" x14ac:dyDescent="0.25">
      <c r="B97">
        <v>73</v>
      </c>
      <c r="D97" t="s">
        <v>261</v>
      </c>
      <c r="G97" s="2" t="s">
        <v>210</v>
      </c>
      <c r="I97" t="s">
        <v>5</v>
      </c>
      <c r="J97">
        <f>IF(LEN(I97)&gt;0,VLOOKUP($I97,'Deed Log Page Tabs'!$A$2:$C$35,2,FALSE),"")</f>
        <v>6</v>
      </c>
      <c r="K97">
        <f>IF(LEN(I97)&gt;0,VLOOKUP($I97,'Deed Log Page Tabs'!$A$2:$C$35,3,FALSE),"")</f>
        <v>4</v>
      </c>
      <c r="P97" t="str">
        <f t="shared" si="29"/>
        <v>[73] = {["INSTANCE"] = { ["EN"] = "Barrows"; }; ["DEED_REGIONS"] = { [1] = { ["i"] = 6; ["j"] = 4; }; }; };</v>
      </c>
      <c r="Q97" t="str">
        <f t="shared" si="34"/>
        <v/>
      </c>
      <c r="R97" t="str">
        <f t="shared" si="30"/>
        <v>[73] = {["INSTANCE"] = { ["EN"] = "Barrows"; }; ["DEED_REGIONS"] = { [1] = { ["i"] = 6; ["j"] = 4; }; }; };</v>
      </c>
      <c r="S97" t="str">
        <f t="shared" si="35"/>
        <v>[73] = {</v>
      </c>
      <c r="T97" t="str">
        <f t="shared" si="28"/>
        <v xml:space="preserve">["INSTANCE"] = { ["EN"] = "Barrows"; }; </v>
      </c>
      <c r="U97" t="str">
        <f t="shared" si="36"/>
        <v xml:space="preserve">["EN"] = "Barrows"; </v>
      </c>
      <c r="V97" t="str">
        <f t="shared" si="36"/>
        <v/>
      </c>
      <c r="W97" t="str">
        <f t="shared" si="36"/>
        <v/>
      </c>
      <c r="X97" t="str">
        <f t="shared" si="31"/>
        <v xml:space="preserve">["DEED_REGIONS"] = { [1] = { ["i"] = 6; ["j"] = 4; }; }; </v>
      </c>
      <c r="Y97" t="str">
        <f t="shared" si="32"/>
        <v xml:space="preserve">[1] = { ["i"] = 6; ["j"] = 4; }; </v>
      </c>
      <c r="Z97" t="str">
        <f t="shared" si="37"/>
        <v xml:space="preserve">["i"] = 6; </v>
      </c>
      <c r="AA97" t="str">
        <f t="shared" si="38"/>
        <v xml:space="preserve">["j"] = 4; </v>
      </c>
      <c r="AB97" t="str">
        <f t="shared" si="33"/>
        <v/>
      </c>
      <c r="AC97" t="str">
        <f t="shared" si="39"/>
        <v/>
      </c>
      <c r="AD97" t="str">
        <f t="shared" si="40"/>
        <v/>
      </c>
      <c r="AE97" t="str">
        <f t="shared" si="41"/>
        <v>};</v>
      </c>
    </row>
    <row r="98" spans="1:31" x14ac:dyDescent="0.25">
      <c r="B98">
        <v>74</v>
      </c>
      <c r="D98" t="s">
        <v>262</v>
      </c>
      <c r="G98" s="2" t="s">
        <v>210</v>
      </c>
      <c r="I98" t="s">
        <v>5</v>
      </c>
      <c r="J98">
        <f>IF(LEN(I98)&gt;0,VLOOKUP($I98,'Deed Log Page Tabs'!$A$2:$C$35,2,FALSE),"")</f>
        <v>6</v>
      </c>
      <c r="K98">
        <f>IF(LEN(I98)&gt;0,VLOOKUP($I98,'Deed Log Page Tabs'!$A$2:$C$35,3,FALSE),"")</f>
        <v>4</v>
      </c>
      <c r="P98" t="str">
        <f t="shared" si="29"/>
        <v>[74] = {["INSTANCE"] = { ["EN"] = "Fortress"; }; ["DEED_REGIONS"] = { [1] = { ["i"] = 6; ["j"] = 4; }; }; };</v>
      </c>
      <c r="Q98" t="str">
        <f t="shared" si="34"/>
        <v/>
      </c>
      <c r="R98" t="str">
        <f t="shared" si="30"/>
        <v>[74] = {["INSTANCE"] = { ["EN"] = "Fortress"; }; ["DEED_REGIONS"] = { [1] = { ["i"] = 6; ["j"] = 4; }; }; };</v>
      </c>
      <c r="S98" t="str">
        <f t="shared" si="35"/>
        <v>[74] = {</v>
      </c>
      <c r="T98" t="str">
        <f t="shared" si="28"/>
        <v xml:space="preserve">["INSTANCE"] = { ["EN"] = "Fortress"; }; </v>
      </c>
      <c r="U98" t="str">
        <f t="shared" si="36"/>
        <v xml:space="preserve">["EN"] = "Fortress"; </v>
      </c>
      <c r="V98" t="str">
        <f t="shared" si="36"/>
        <v/>
      </c>
      <c r="W98" t="str">
        <f t="shared" si="36"/>
        <v/>
      </c>
      <c r="X98" t="str">
        <f t="shared" si="31"/>
        <v xml:space="preserve">["DEED_REGIONS"] = { [1] = { ["i"] = 6; ["j"] = 4; }; }; </v>
      </c>
      <c r="Y98" t="str">
        <f t="shared" si="32"/>
        <v xml:space="preserve">[1] = { ["i"] = 6; ["j"] = 4; }; </v>
      </c>
      <c r="Z98" t="str">
        <f t="shared" si="37"/>
        <v xml:space="preserve">["i"] = 6; </v>
      </c>
      <c r="AA98" t="str">
        <f t="shared" si="38"/>
        <v xml:space="preserve">["j"] = 4; </v>
      </c>
      <c r="AB98" t="str">
        <f t="shared" si="33"/>
        <v/>
      </c>
      <c r="AC98" t="str">
        <f t="shared" si="39"/>
        <v/>
      </c>
      <c r="AD98" t="str">
        <f t="shared" si="40"/>
        <v/>
      </c>
      <c r="AE98" t="str">
        <f t="shared" si="41"/>
        <v>};</v>
      </c>
    </row>
    <row r="99" spans="1:31" x14ac:dyDescent="0.25">
      <c r="A99" t="s">
        <v>264</v>
      </c>
      <c r="J99" t="str">
        <f>IF(LEN(I99)&gt;0,VLOOKUP($I99,'Deed Log Page Tabs'!$A$2:$C$35,2,FALSE),"")</f>
        <v/>
      </c>
      <c r="K99" t="str">
        <f>IF(LEN(I99)&gt;0,VLOOKUP($I99,'Deed Log Page Tabs'!$A$2:$C$35,3,FALSE),"")</f>
        <v/>
      </c>
      <c r="P99" t="str">
        <f t="shared" si="29"/>
        <v xml:space="preserve">    --  Grey Mountains</v>
      </c>
      <c r="Q99" t="str">
        <f t="shared" si="34"/>
        <v xml:space="preserve">    --  Grey Mountains</v>
      </c>
      <c r="R99" t="str">
        <f t="shared" si="30"/>
        <v/>
      </c>
      <c r="S99" t="str">
        <f t="shared" si="35"/>
        <v/>
      </c>
      <c r="T99" t="str">
        <f t="shared" si="28"/>
        <v/>
      </c>
      <c r="U99" t="str">
        <f t="shared" si="36"/>
        <v/>
      </c>
      <c r="V99" t="str">
        <f t="shared" si="36"/>
        <v/>
      </c>
      <c r="W99" t="str">
        <f t="shared" si="36"/>
        <v/>
      </c>
      <c r="X99" t="str">
        <f t="shared" si="31"/>
        <v/>
      </c>
      <c r="Y99" t="str">
        <f t="shared" si="32"/>
        <v/>
      </c>
      <c r="Z99" t="str">
        <f t="shared" si="37"/>
        <v/>
      </c>
      <c r="AA99" t="str">
        <f t="shared" si="38"/>
        <v/>
      </c>
      <c r="AB99" t="str">
        <f t="shared" si="33"/>
        <v/>
      </c>
      <c r="AC99" t="str">
        <f t="shared" si="39"/>
        <v/>
      </c>
      <c r="AD99" t="str">
        <f t="shared" si="40"/>
        <v/>
      </c>
      <c r="AE99" t="str">
        <f t="shared" si="41"/>
        <v/>
      </c>
    </row>
    <row r="100" spans="1:31" x14ac:dyDescent="0.25">
      <c r="B100">
        <v>75</v>
      </c>
      <c r="D100" t="s">
        <v>265</v>
      </c>
      <c r="G100" s="2" t="s">
        <v>210</v>
      </c>
      <c r="I100" t="s">
        <v>38</v>
      </c>
      <c r="J100">
        <f>IF(LEN(I100)&gt;0,VLOOKUP($I100,'Deed Log Page Tabs'!$A$2:$C$35,2,FALSE),"")</f>
        <v>7</v>
      </c>
      <c r="K100">
        <f>IF(LEN(I100)&gt;0,VLOOKUP($I100,'Deed Log Page Tabs'!$A$2:$C$35,3,FALSE),"")</f>
        <v>8</v>
      </c>
      <c r="P100" t="str">
        <f t="shared" si="29"/>
        <v>[75] = {["INSTANCE"] = { ["EN"] = "The Anvil of Winterstith"; }; ["DEED_REGIONS"] = { [1] = { ["i"] = 7; ["j"] = 8; }; }; };</v>
      </c>
      <c r="Q100" t="str">
        <f t="shared" si="34"/>
        <v/>
      </c>
      <c r="R100" t="str">
        <f t="shared" si="30"/>
        <v>[75] = {["INSTANCE"] = { ["EN"] = "The Anvil of Winterstith"; }; ["DEED_REGIONS"] = { [1] = { ["i"] = 7; ["j"] = 8; }; }; };</v>
      </c>
      <c r="S100" t="str">
        <f t="shared" si="35"/>
        <v>[75] = {</v>
      </c>
      <c r="T100" t="str">
        <f t="shared" si="28"/>
        <v xml:space="preserve">["INSTANCE"] = { ["EN"] = "The Anvil of Winterstith"; }; </v>
      </c>
      <c r="U100" t="str">
        <f t="shared" si="36"/>
        <v xml:space="preserve">["EN"] = "The Anvil of Winterstith"; </v>
      </c>
      <c r="V100" t="str">
        <f t="shared" si="36"/>
        <v/>
      </c>
      <c r="W100" t="str">
        <f t="shared" si="36"/>
        <v/>
      </c>
      <c r="X100" t="str">
        <f t="shared" si="31"/>
        <v xml:space="preserve">["DEED_REGIONS"] = { [1] = { ["i"] = 7; ["j"] = 8; }; }; </v>
      </c>
      <c r="Y100" t="str">
        <f t="shared" si="32"/>
        <v xml:space="preserve">[1] = { ["i"] = 7; ["j"] = 8; }; </v>
      </c>
      <c r="Z100" t="str">
        <f t="shared" si="37"/>
        <v xml:space="preserve">["i"] = 7; </v>
      </c>
      <c r="AA100" t="str">
        <f t="shared" si="38"/>
        <v xml:space="preserve">["j"] = 8; </v>
      </c>
      <c r="AB100" t="str">
        <f t="shared" si="33"/>
        <v/>
      </c>
      <c r="AC100" t="str">
        <f t="shared" si="39"/>
        <v/>
      </c>
      <c r="AD100" t="str">
        <f t="shared" si="40"/>
        <v/>
      </c>
      <c r="AE100" t="str">
        <f t="shared" si="41"/>
        <v>};</v>
      </c>
    </row>
    <row r="101" spans="1:31" x14ac:dyDescent="0.25">
      <c r="A101" t="s">
        <v>266</v>
      </c>
      <c r="J101" t="str">
        <f>IF(LEN(I101)&gt;0,VLOOKUP($I101,'Deed Log Page Tabs'!$A$2:$C$35,2,FALSE),"")</f>
        <v/>
      </c>
      <c r="K101" t="str">
        <f>IF(LEN(I101)&gt;0,VLOOKUP($I101,'Deed Log Page Tabs'!$A$2:$C$35,3,FALSE),"")</f>
        <v/>
      </c>
      <c r="P101" t="str">
        <f t="shared" si="29"/>
        <v xml:space="preserve">    --  Isengard</v>
      </c>
      <c r="Q101" t="str">
        <f t="shared" si="34"/>
        <v xml:space="preserve">    --  Isengard</v>
      </c>
      <c r="R101" t="str">
        <f t="shared" si="30"/>
        <v/>
      </c>
      <c r="S101" t="str">
        <f t="shared" si="35"/>
        <v/>
      </c>
      <c r="T101" t="str">
        <f t="shared" si="28"/>
        <v/>
      </c>
      <c r="U101" t="str">
        <f t="shared" si="36"/>
        <v/>
      </c>
      <c r="V101" t="str">
        <f t="shared" si="36"/>
        <v/>
      </c>
      <c r="W101" t="str">
        <f t="shared" si="36"/>
        <v/>
      </c>
      <c r="X101" t="str">
        <f t="shared" si="31"/>
        <v/>
      </c>
      <c r="Y101" t="str">
        <f t="shared" si="32"/>
        <v/>
      </c>
      <c r="Z101" t="str">
        <f t="shared" si="37"/>
        <v/>
      </c>
      <c r="AA101" t="str">
        <f t="shared" si="38"/>
        <v/>
      </c>
      <c r="AB101" t="str">
        <f t="shared" si="33"/>
        <v/>
      </c>
      <c r="AC101" t="str">
        <f t="shared" si="39"/>
        <v/>
      </c>
      <c r="AD101" t="str">
        <f t="shared" si="40"/>
        <v/>
      </c>
      <c r="AE101" t="str">
        <f t="shared" si="41"/>
        <v/>
      </c>
    </row>
    <row r="102" spans="1:31" x14ac:dyDescent="0.25">
      <c r="B102">
        <v>76</v>
      </c>
      <c r="D102" t="s">
        <v>267</v>
      </c>
      <c r="G102" s="2" t="s">
        <v>210</v>
      </c>
      <c r="I102" t="s">
        <v>14</v>
      </c>
      <c r="J102">
        <f>IF(LEN(I102)&gt;0,VLOOKUP($I102,'Deed Log Page Tabs'!$A$2:$C$35,2,FALSE),"")</f>
        <v>6</v>
      </c>
      <c r="K102">
        <f>IF(LEN(I102)&gt;0,VLOOKUP($I102,'Deed Log Page Tabs'!$A$2:$C$35,3,FALSE),"")</f>
        <v>13</v>
      </c>
      <c r="P102" t="str">
        <f t="shared" si="29"/>
        <v>[76] = {["INSTANCE"] = { ["EN"] = "Dargnákh Unleashed"; }; ["DEED_REGIONS"] = { [1] = { ["i"] = 6; ["j"] = 13; }; }; };</v>
      </c>
      <c r="Q102" t="str">
        <f t="shared" si="34"/>
        <v/>
      </c>
      <c r="R102" t="str">
        <f t="shared" si="30"/>
        <v>[76] = {["INSTANCE"] = { ["EN"] = "Dargnákh Unleashed"; }; ["DEED_REGIONS"] = { [1] = { ["i"] = 6; ["j"] = 13; }; }; };</v>
      </c>
      <c r="S102" t="str">
        <f t="shared" si="35"/>
        <v>[76] = {</v>
      </c>
      <c r="T102" t="str">
        <f t="shared" si="28"/>
        <v xml:space="preserve">["INSTANCE"] = { ["EN"] = "Dargnákh Unleashed"; }; </v>
      </c>
      <c r="U102" t="str">
        <f t="shared" si="36"/>
        <v xml:space="preserve">["EN"] = "Dargnákh Unleashed"; </v>
      </c>
      <c r="V102" t="str">
        <f t="shared" si="36"/>
        <v/>
      </c>
      <c r="W102" t="str">
        <f t="shared" si="36"/>
        <v/>
      </c>
      <c r="X102" t="str">
        <f t="shared" si="31"/>
        <v xml:space="preserve">["DEED_REGIONS"] = { [1] = { ["i"] = 6; ["j"] = 13; }; }; </v>
      </c>
      <c r="Y102" t="str">
        <f t="shared" si="32"/>
        <v xml:space="preserve">[1] = { ["i"] = 6; ["j"] = 13; }; </v>
      </c>
      <c r="Z102" t="str">
        <f t="shared" si="37"/>
        <v xml:space="preserve">["i"] = 6; </v>
      </c>
      <c r="AA102" t="str">
        <f t="shared" si="38"/>
        <v xml:space="preserve">["j"] = 13; </v>
      </c>
      <c r="AB102" t="str">
        <f t="shared" si="33"/>
        <v/>
      </c>
      <c r="AC102" t="str">
        <f t="shared" si="39"/>
        <v/>
      </c>
      <c r="AD102" t="str">
        <f t="shared" si="40"/>
        <v/>
      </c>
      <c r="AE102" t="str">
        <f t="shared" si="41"/>
        <v>};</v>
      </c>
    </row>
    <row r="103" spans="1:31" x14ac:dyDescent="0.25">
      <c r="B103">
        <v>77</v>
      </c>
      <c r="D103" t="s">
        <v>268</v>
      </c>
      <c r="G103" s="2" t="s">
        <v>210</v>
      </c>
      <c r="I103" t="s">
        <v>13</v>
      </c>
      <c r="J103">
        <f>IF(LEN(I103)&gt;0,VLOOKUP($I103,'Deed Log Page Tabs'!$A$2:$C$35,2,FALSE),"")</f>
        <v>6</v>
      </c>
      <c r="K103">
        <f>IF(LEN(I103)&gt;0,VLOOKUP($I103,'Deed Log Page Tabs'!$A$2:$C$35,3,FALSE),"")</f>
        <v>12</v>
      </c>
      <c r="P103" t="str">
        <f t="shared" si="29"/>
        <v>[77] = {["INSTANCE"] = { ["EN"] = "Draigoch's Lair"; }; ["DEED_REGIONS"] = { [1] = { ["i"] = 6; ["j"] = 12; }; }; };</v>
      </c>
      <c r="Q103" t="str">
        <f t="shared" si="34"/>
        <v/>
      </c>
      <c r="R103" t="str">
        <f t="shared" si="30"/>
        <v>[77] = {["INSTANCE"] = { ["EN"] = "Draigoch's Lair"; }; ["DEED_REGIONS"] = { [1] = { ["i"] = 6; ["j"] = 12; }; }; };</v>
      </c>
      <c r="S103" t="str">
        <f t="shared" si="35"/>
        <v>[77] = {</v>
      </c>
      <c r="T103" t="str">
        <f t="shared" si="28"/>
        <v xml:space="preserve">["INSTANCE"] = { ["EN"] = "Draigoch's Lair"; }; </v>
      </c>
      <c r="U103" t="str">
        <f t="shared" si="36"/>
        <v xml:space="preserve">["EN"] = "Draigoch's Lair"; </v>
      </c>
      <c r="V103" t="str">
        <f t="shared" si="36"/>
        <v/>
      </c>
      <c r="W103" t="str">
        <f t="shared" si="36"/>
        <v/>
      </c>
      <c r="X103" t="str">
        <f t="shared" si="31"/>
        <v xml:space="preserve">["DEED_REGIONS"] = { [1] = { ["i"] = 6; ["j"] = 12; }; }; </v>
      </c>
      <c r="Y103" t="str">
        <f t="shared" si="32"/>
        <v xml:space="preserve">[1] = { ["i"] = 6; ["j"] = 12; }; </v>
      </c>
      <c r="Z103" t="str">
        <f t="shared" si="37"/>
        <v xml:space="preserve">["i"] = 6; </v>
      </c>
      <c r="AA103" t="str">
        <f t="shared" si="38"/>
        <v xml:space="preserve">["j"] = 12; </v>
      </c>
      <c r="AB103" t="str">
        <f t="shared" si="33"/>
        <v/>
      </c>
      <c r="AC103" t="str">
        <f t="shared" si="39"/>
        <v/>
      </c>
      <c r="AD103" t="str">
        <f t="shared" si="40"/>
        <v/>
      </c>
      <c r="AE103" t="str">
        <f t="shared" si="41"/>
        <v>};</v>
      </c>
    </row>
    <row r="104" spans="1:31" x14ac:dyDescent="0.25">
      <c r="B104">
        <v>78</v>
      </c>
      <c r="D104" t="s">
        <v>269</v>
      </c>
      <c r="G104" s="2" t="s">
        <v>210</v>
      </c>
      <c r="I104" t="s">
        <v>14</v>
      </c>
      <c r="J104">
        <f>IF(LEN(I104)&gt;0,VLOOKUP($I104,'Deed Log Page Tabs'!$A$2:$C$35,2,FALSE),"")</f>
        <v>6</v>
      </c>
      <c r="K104">
        <f>IF(LEN(I104)&gt;0,VLOOKUP($I104,'Deed Log Page Tabs'!$A$2:$C$35,3,FALSE),"")</f>
        <v>13</v>
      </c>
      <c r="P104" t="str">
        <f t="shared" si="29"/>
        <v>[78] = {["INSTANCE"] = { ["EN"] = "Fangorn's Edge"; }; ["DEED_REGIONS"] = { [1] = { ["i"] = 6; ["j"] = 13; }; }; };</v>
      </c>
      <c r="Q104" t="str">
        <f t="shared" si="34"/>
        <v/>
      </c>
      <c r="R104" t="str">
        <f t="shared" si="30"/>
        <v>[78] = {["INSTANCE"] = { ["EN"] = "Fangorn's Edge"; }; ["DEED_REGIONS"] = { [1] = { ["i"] = 6; ["j"] = 13; }; }; };</v>
      </c>
      <c r="S104" t="str">
        <f t="shared" si="35"/>
        <v>[78] = {</v>
      </c>
      <c r="T104" t="str">
        <f t="shared" si="28"/>
        <v xml:space="preserve">["INSTANCE"] = { ["EN"] = "Fangorn's Edge"; }; </v>
      </c>
      <c r="U104" t="str">
        <f t="shared" si="36"/>
        <v xml:space="preserve">["EN"] = "Fangorn's Edge"; </v>
      </c>
      <c r="V104" t="str">
        <f t="shared" si="36"/>
        <v/>
      </c>
      <c r="W104" t="str">
        <f t="shared" si="36"/>
        <v/>
      </c>
      <c r="X104" t="str">
        <f t="shared" si="31"/>
        <v xml:space="preserve">["DEED_REGIONS"] = { [1] = { ["i"] = 6; ["j"] = 13; }; }; </v>
      </c>
      <c r="Y104" t="str">
        <f t="shared" si="32"/>
        <v xml:space="preserve">[1] = { ["i"] = 6; ["j"] = 13; }; </v>
      </c>
      <c r="Z104" t="str">
        <f t="shared" si="37"/>
        <v xml:space="preserve">["i"] = 6; </v>
      </c>
      <c r="AA104" t="str">
        <f t="shared" si="38"/>
        <v xml:space="preserve">["j"] = 13; </v>
      </c>
      <c r="AB104" t="str">
        <f t="shared" si="33"/>
        <v/>
      </c>
      <c r="AC104" t="str">
        <f t="shared" si="39"/>
        <v/>
      </c>
      <c r="AD104" t="str">
        <f t="shared" si="40"/>
        <v/>
      </c>
      <c r="AE104" t="str">
        <f t="shared" si="41"/>
        <v>};</v>
      </c>
    </row>
    <row r="105" spans="1:31" x14ac:dyDescent="0.25">
      <c r="B105">
        <v>79</v>
      </c>
      <c r="D105" t="s">
        <v>270</v>
      </c>
      <c r="G105" s="2" t="s">
        <v>210</v>
      </c>
      <c r="I105" t="s">
        <v>14</v>
      </c>
      <c r="J105">
        <f>IF(LEN(I105)&gt;0,VLOOKUP($I105,'Deed Log Page Tabs'!$A$2:$C$35,2,FALSE),"")</f>
        <v>6</v>
      </c>
      <c r="K105">
        <f>IF(LEN(I105)&gt;0,VLOOKUP($I105,'Deed Log Page Tabs'!$A$2:$C$35,3,FALSE),"")</f>
        <v>13</v>
      </c>
      <c r="P105" t="str">
        <f t="shared" si="29"/>
        <v>[79] = {["INSTANCE"] = { ["EN"] = "Pits of Isengard"; }; ["DEED_REGIONS"] = { [1] = { ["i"] = 6; ["j"] = 13; }; }; };</v>
      </c>
      <c r="Q105" t="str">
        <f t="shared" si="34"/>
        <v/>
      </c>
      <c r="R105" t="str">
        <f t="shared" si="30"/>
        <v>[79] = {["INSTANCE"] = { ["EN"] = "Pits of Isengard"; }; ["DEED_REGIONS"] = { [1] = { ["i"] = 6; ["j"] = 13; }; }; };</v>
      </c>
      <c r="S105" t="str">
        <f t="shared" si="35"/>
        <v>[79] = {</v>
      </c>
      <c r="T105" t="str">
        <f t="shared" si="28"/>
        <v xml:space="preserve">["INSTANCE"] = { ["EN"] = "Pits of Isengard"; }; </v>
      </c>
      <c r="U105" t="str">
        <f t="shared" si="36"/>
        <v xml:space="preserve">["EN"] = "Pits of Isengard"; </v>
      </c>
      <c r="V105" t="str">
        <f t="shared" si="36"/>
        <v/>
      </c>
      <c r="W105" t="str">
        <f t="shared" si="36"/>
        <v/>
      </c>
      <c r="X105" t="str">
        <f t="shared" si="31"/>
        <v xml:space="preserve">["DEED_REGIONS"] = { [1] = { ["i"] = 6; ["j"] = 13; }; }; </v>
      </c>
      <c r="Y105" t="str">
        <f t="shared" si="32"/>
        <v xml:space="preserve">[1] = { ["i"] = 6; ["j"] = 13; }; </v>
      </c>
      <c r="Z105" t="str">
        <f t="shared" si="37"/>
        <v xml:space="preserve">["i"] = 6; </v>
      </c>
      <c r="AA105" t="str">
        <f t="shared" si="38"/>
        <v xml:space="preserve">["j"] = 13; </v>
      </c>
      <c r="AB105" t="str">
        <f t="shared" si="33"/>
        <v/>
      </c>
      <c r="AC105" t="str">
        <f t="shared" si="39"/>
        <v/>
      </c>
      <c r="AD105" t="str">
        <f t="shared" si="40"/>
        <v/>
      </c>
      <c r="AE105" t="str">
        <f t="shared" si="41"/>
        <v>};</v>
      </c>
    </row>
    <row r="106" spans="1:31" x14ac:dyDescent="0.25">
      <c r="B106">
        <v>80</v>
      </c>
      <c r="D106" t="s">
        <v>271</v>
      </c>
      <c r="G106" s="2" t="s">
        <v>210</v>
      </c>
      <c r="I106" t="s">
        <v>14</v>
      </c>
      <c r="J106">
        <f>IF(LEN(I106)&gt;0,VLOOKUP($I106,'Deed Log Page Tabs'!$A$2:$C$35,2,FALSE),"")</f>
        <v>6</v>
      </c>
      <c r="K106">
        <f>IF(LEN(I106)&gt;0,VLOOKUP($I106,'Deed Log Page Tabs'!$A$2:$C$35,3,FALSE),"")</f>
        <v>13</v>
      </c>
      <c r="P106" t="str">
        <f t="shared" si="29"/>
        <v>[80] = {["INSTANCE"] = { ["EN"] = "The Foundry"; }; ["DEED_REGIONS"] = { [1] = { ["i"] = 6; ["j"] = 13; }; }; };</v>
      </c>
      <c r="Q106" t="str">
        <f t="shared" si="34"/>
        <v/>
      </c>
      <c r="R106" t="str">
        <f t="shared" si="30"/>
        <v>[80] = {["INSTANCE"] = { ["EN"] = "The Foundry"; }; ["DEED_REGIONS"] = { [1] = { ["i"] = 6; ["j"] = 13; }; }; };</v>
      </c>
      <c r="S106" t="str">
        <f t="shared" si="35"/>
        <v>[80] = {</v>
      </c>
      <c r="T106" t="str">
        <f t="shared" si="28"/>
        <v xml:space="preserve">["INSTANCE"] = { ["EN"] = "The Foundry"; }; </v>
      </c>
      <c r="U106" t="str">
        <f t="shared" si="36"/>
        <v xml:space="preserve">["EN"] = "The Foundry"; </v>
      </c>
      <c r="V106" t="str">
        <f t="shared" si="36"/>
        <v/>
      </c>
      <c r="W106" t="str">
        <f t="shared" si="36"/>
        <v/>
      </c>
      <c r="X106" t="str">
        <f t="shared" si="31"/>
        <v xml:space="preserve">["DEED_REGIONS"] = { [1] = { ["i"] = 6; ["j"] = 13; }; }; </v>
      </c>
      <c r="Y106" t="str">
        <f t="shared" si="32"/>
        <v xml:space="preserve">[1] = { ["i"] = 6; ["j"] = 13; }; </v>
      </c>
      <c r="Z106" t="str">
        <f t="shared" si="37"/>
        <v xml:space="preserve">["i"] = 6; </v>
      </c>
      <c r="AA106" t="str">
        <f t="shared" si="38"/>
        <v xml:space="preserve">["j"] = 13; </v>
      </c>
      <c r="AB106" t="str">
        <f t="shared" si="33"/>
        <v/>
      </c>
      <c r="AC106" t="str">
        <f t="shared" si="39"/>
        <v/>
      </c>
      <c r="AD106" t="str">
        <f t="shared" si="40"/>
        <v/>
      </c>
      <c r="AE106" t="str">
        <f t="shared" si="41"/>
        <v>};</v>
      </c>
    </row>
    <row r="107" spans="1:31" x14ac:dyDescent="0.25">
      <c r="B107">
        <v>81</v>
      </c>
      <c r="D107" t="s">
        <v>272</v>
      </c>
      <c r="G107" s="2" t="s">
        <v>210</v>
      </c>
      <c r="I107" t="s">
        <v>14</v>
      </c>
      <c r="J107">
        <f>IF(LEN(I107)&gt;0,VLOOKUP($I107,'Deed Log Page Tabs'!$A$2:$C$35,2,FALSE),"")</f>
        <v>6</v>
      </c>
      <c r="K107">
        <f>IF(LEN(I107)&gt;0,VLOOKUP($I107,'Deed Log Page Tabs'!$A$2:$C$35,3,FALSE),"")</f>
        <v>13</v>
      </c>
      <c r="P107" t="str">
        <f t="shared" si="29"/>
        <v>[81] = {["INSTANCE"] = { ["EN"] = "The Tower of Orthanc"; }; ["DEED_REGIONS"] = { [1] = { ["i"] = 6; ["j"] = 13; }; }; };</v>
      </c>
      <c r="Q107" t="str">
        <f t="shared" si="34"/>
        <v/>
      </c>
      <c r="R107" t="str">
        <f t="shared" si="30"/>
        <v>[81] = {["INSTANCE"] = { ["EN"] = "The Tower of Orthanc"; }; ["DEED_REGIONS"] = { [1] = { ["i"] = 6; ["j"] = 13; }; }; };</v>
      </c>
      <c r="S107" t="str">
        <f t="shared" si="35"/>
        <v>[81] = {</v>
      </c>
      <c r="T107" t="str">
        <f t="shared" si="28"/>
        <v xml:space="preserve">["INSTANCE"] = { ["EN"] = "The Tower of Orthanc"; }; </v>
      </c>
      <c r="U107" t="str">
        <f t="shared" si="36"/>
        <v xml:space="preserve">["EN"] = "The Tower of Orthanc"; </v>
      </c>
      <c r="V107" t="str">
        <f t="shared" si="36"/>
        <v/>
      </c>
      <c r="W107" t="str">
        <f t="shared" si="36"/>
        <v/>
      </c>
      <c r="X107" t="str">
        <f t="shared" si="31"/>
        <v xml:space="preserve">["DEED_REGIONS"] = { [1] = { ["i"] = 6; ["j"] = 13; }; }; </v>
      </c>
      <c r="Y107" t="str">
        <f t="shared" si="32"/>
        <v xml:space="preserve">[1] = { ["i"] = 6; ["j"] = 13; }; </v>
      </c>
      <c r="Z107" t="str">
        <f t="shared" si="37"/>
        <v xml:space="preserve">["i"] = 6; </v>
      </c>
      <c r="AA107" t="str">
        <f t="shared" si="38"/>
        <v xml:space="preserve">["j"] = 13; </v>
      </c>
      <c r="AB107" t="str">
        <f t="shared" si="33"/>
        <v/>
      </c>
      <c r="AC107" t="str">
        <f t="shared" si="39"/>
        <v/>
      </c>
      <c r="AD107" t="str">
        <f t="shared" si="40"/>
        <v/>
      </c>
      <c r="AE107" t="str">
        <f t="shared" si="41"/>
        <v>};</v>
      </c>
    </row>
    <row r="108" spans="1:31" x14ac:dyDescent="0.25">
      <c r="A108" t="s">
        <v>273</v>
      </c>
      <c r="J108" t="str">
        <f>IF(LEN(I108)&gt;0,VLOOKUP($I108,'Deed Log Page Tabs'!$A$2:$C$35,2,FALSE),"")</f>
        <v/>
      </c>
      <c r="K108" t="str">
        <f>IF(LEN(I108)&gt;0,VLOOKUP($I108,'Deed Log Page Tabs'!$A$2:$C$35,3,FALSE),"")</f>
        <v/>
      </c>
      <c r="P108" t="str">
        <f t="shared" si="29"/>
        <v xml:space="preserve">    --  Lothlórien</v>
      </c>
      <c r="Q108" t="str">
        <f t="shared" si="34"/>
        <v xml:space="preserve">    --  Lothlórien</v>
      </c>
      <c r="R108" t="str">
        <f t="shared" si="30"/>
        <v/>
      </c>
      <c r="S108" t="str">
        <f t="shared" si="35"/>
        <v/>
      </c>
      <c r="T108" t="str">
        <f t="shared" si="28"/>
        <v/>
      </c>
      <c r="U108" t="str">
        <f t="shared" si="36"/>
        <v/>
      </c>
      <c r="V108" t="str">
        <f t="shared" si="36"/>
        <v/>
      </c>
      <c r="W108" t="str">
        <f t="shared" si="36"/>
        <v/>
      </c>
      <c r="X108" t="str">
        <f t="shared" si="31"/>
        <v/>
      </c>
      <c r="Y108" t="str">
        <f t="shared" si="32"/>
        <v/>
      </c>
      <c r="Z108" t="str">
        <f t="shared" si="37"/>
        <v/>
      </c>
      <c r="AA108" t="str">
        <f t="shared" si="38"/>
        <v/>
      </c>
      <c r="AB108" t="str">
        <f t="shared" si="33"/>
        <v/>
      </c>
      <c r="AC108" t="str">
        <f t="shared" si="39"/>
        <v/>
      </c>
      <c r="AD108" t="str">
        <f t="shared" si="40"/>
        <v/>
      </c>
      <c r="AE108" t="str">
        <f t="shared" si="41"/>
        <v/>
      </c>
    </row>
    <row r="109" spans="1:31" x14ac:dyDescent="0.25">
      <c r="B109">
        <v>82</v>
      </c>
      <c r="D109" t="s">
        <v>274</v>
      </c>
      <c r="G109" s="2" t="s">
        <v>210</v>
      </c>
      <c r="I109" t="s">
        <v>18</v>
      </c>
      <c r="J109">
        <f>IF(LEN(I109)&gt;0,VLOOKUP($I109,'Deed Log Page Tabs'!$A$2:$C$35,2,FALSE),"")</f>
        <v>7</v>
      </c>
      <c r="K109">
        <f>IF(LEN(I109)&gt;0,VLOOKUP($I109,'Deed Log Page Tabs'!$A$2:$C$35,3,FALSE),"")</f>
        <v>2</v>
      </c>
      <c r="P109" t="str">
        <f t="shared" si="29"/>
        <v>[82] = {["INSTANCE"] = { ["EN"] = "Dâr Narbugud"; }; ["DEED_REGIONS"] = { [1] = { ["i"] = 7; ["j"] = 2; }; }; };</v>
      </c>
      <c r="Q109" t="str">
        <f t="shared" si="34"/>
        <v/>
      </c>
      <c r="R109" t="str">
        <f t="shared" si="30"/>
        <v>[82] = {["INSTANCE"] = { ["EN"] = "Dâr Narbugud"; }; ["DEED_REGIONS"] = { [1] = { ["i"] = 7; ["j"] = 2; }; }; };</v>
      </c>
      <c r="S109" t="str">
        <f t="shared" si="35"/>
        <v>[82] = {</v>
      </c>
      <c r="T109" t="str">
        <f t="shared" si="28"/>
        <v xml:space="preserve">["INSTANCE"] = { ["EN"] = "Dâr Narbugud"; }; </v>
      </c>
      <c r="U109" t="str">
        <f t="shared" si="36"/>
        <v xml:space="preserve">["EN"] = "Dâr Narbugud"; </v>
      </c>
      <c r="V109" t="str">
        <f t="shared" si="36"/>
        <v/>
      </c>
      <c r="W109" t="str">
        <f t="shared" si="36"/>
        <v/>
      </c>
      <c r="X109" t="str">
        <f t="shared" si="31"/>
        <v xml:space="preserve">["DEED_REGIONS"] = { [1] = { ["i"] = 7; ["j"] = 2; }; }; </v>
      </c>
      <c r="Y109" t="str">
        <f t="shared" si="32"/>
        <v xml:space="preserve">[1] = { ["i"] = 7; ["j"] = 2; }; </v>
      </c>
      <c r="Z109" t="str">
        <f t="shared" si="37"/>
        <v xml:space="preserve">["i"] = 7; </v>
      </c>
      <c r="AA109" t="str">
        <f t="shared" si="38"/>
        <v xml:space="preserve">["j"] = 2; </v>
      </c>
      <c r="AB109" t="str">
        <f t="shared" si="33"/>
        <v/>
      </c>
      <c r="AC109" t="str">
        <f t="shared" si="39"/>
        <v/>
      </c>
      <c r="AD109" t="str">
        <f t="shared" si="40"/>
        <v/>
      </c>
      <c r="AE109" t="str">
        <f t="shared" si="41"/>
        <v>};</v>
      </c>
    </row>
    <row r="110" spans="1:31" x14ac:dyDescent="0.25">
      <c r="B110">
        <v>83</v>
      </c>
      <c r="D110" t="s">
        <v>275</v>
      </c>
      <c r="G110" s="2" t="s">
        <v>210</v>
      </c>
      <c r="I110" t="s">
        <v>18</v>
      </c>
      <c r="J110">
        <f>IF(LEN(I110)&gt;0,VLOOKUP($I110,'Deed Log Page Tabs'!$A$2:$C$35,2,FALSE),"")</f>
        <v>7</v>
      </c>
      <c r="K110">
        <f>IF(LEN(I110)&gt;0,VLOOKUP($I110,'Deed Log Page Tabs'!$A$2:$C$35,3,FALSE),"")</f>
        <v>2</v>
      </c>
      <c r="P110" t="str">
        <f t="shared" si="29"/>
        <v>[83] = {["INSTANCE"] = { ["EN"] = "Halls of Crafting"; }; ["DEED_REGIONS"] = { [1] = { ["i"] = 7; ["j"] = 2; }; }; };</v>
      </c>
      <c r="Q110" t="str">
        <f t="shared" si="34"/>
        <v/>
      </c>
      <c r="R110" t="str">
        <f t="shared" si="30"/>
        <v>[83] = {["INSTANCE"] = { ["EN"] = "Halls of Crafting"; }; ["DEED_REGIONS"] = { [1] = { ["i"] = 7; ["j"] = 2; }; }; };</v>
      </c>
      <c r="S110" t="str">
        <f t="shared" si="35"/>
        <v>[83] = {</v>
      </c>
      <c r="T110" t="str">
        <f t="shared" si="28"/>
        <v xml:space="preserve">["INSTANCE"] = { ["EN"] = "Halls of Crafting"; }; </v>
      </c>
      <c r="U110" t="str">
        <f t="shared" si="36"/>
        <v xml:space="preserve">["EN"] = "Halls of Crafting"; </v>
      </c>
      <c r="V110" t="str">
        <f t="shared" si="36"/>
        <v/>
      </c>
      <c r="W110" t="str">
        <f t="shared" si="36"/>
        <v/>
      </c>
      <c r="X110" t="str">
        <f t="shared" si="31"/>
        <v xml:space="preserve">["DEED_REGIONS"] = { [1] = { ["i"] = 7; ["j"] = 2; }; }; </v>
      </c>
      <c r="Y110" t="str">
        <f t="shared" si="32"/>
        <v xml:space="preserve">[1] = { ["i"] = 7; ["j"] = 2; }; </v>
      </c>
      <c r="Z110" t="str">
        <f t="shared" si="37"/>
        <v xml:space="preserve">["i"] = 7; </v>
      </c>
      <c r="AA110" t="str">
        <f t="shared" si="38"/>
        <v xml:space="preserve">["j"] = 2; </v>
      </c>
      <c r="AB110" t="str">
        <f t="shared" si="33"/>
        <v/>
      </c>
      <c r="AC110" t="str">
        <f t="shared" si="39"/>
        <v/>
      </c>
      <c r="AD110" t="str">
        <f t="shared" si="40"/>
        <v/>
      </c>
      <c r="AE110" t="str">
        <f t="shared" si="41"/>
        <v>};</v>
      </c>
    </row>
    <row r="111" spans="1:31" x14ac:dyDescent="0.25">
      <c r="B111">
        <v>84</v>
      </c>
      <c r="D111" t="s">
        <v>276</v>
      </c>
      <c r="G111" s="2" t="s">
        <v>210</v>
      </c>
      <c r="I111" t="s">
        <v>18</v>
      </c>
      <c r="J111">
        <f>IF(LEN(I111)&gt;0,VLOOKUP($I111,'Deed Log Page Tabs'!$A$2:$C$35,2,FALSE),"")</f>
        <v>7</v>
      </c>
      <c r="K111">
        <f>IF(LEN(I111)&gt;0,VLOOKUP($I111,'Deed Log Page Tabs'!$A$2:$C$35,3,FALSE),"")</f>
        <v>2</v>
      </c>
      <c r="P111" t="str">
        <f t="shared" si="29"/>
        <v>[84] = {["INSTANCE"] = { ["EN"] = "The Mirror-halls of Lumul-nar"; }; ["DEED_REGIONS"] = { [1] = { ["i"] = 7; ["j"] = 2; }; }; };</v>
      </c>
      <c r="Q111" t="str">
        <f t="shared" si="34"/>
        <v/>
      </c>
      <c r="R111" t="str">
        <f t="shared" si="30"/>
        <v>[84] = {["INSTANCE"] = { ["EN"] = "The Mirror-halls of Lumul-nar"; }; ["DEED_REGIONS"] = { [1] = { ["i"] = 7; ["j"] = 2; }; }; };</v>
      </c>
      <c r="S111" t="str">
        <f t="shared" si="35"/>
        <v>[84] = {</v>
      </c>
      <c r="T111" t="str">
        <f t="shared" si="28"/>
        <v xml:space="preserve">["INSTANCE"] = { ["EN"] = "The Mirror-halls of Lumul-nar"; }; </v>
      </c>
      <c r="U111" t="str">
        <f t="shared" si="36"/>
        <v xml:space="preserve">["EN"] = "The Mirror-halls of Lumul-nar"; </v>
      </c>
      <c r="V111" t="str">
        <f t="shared" si="36"/>
        <v/>
      </c>
      <c r="W111" t="str">
        <f t="shared" si="36"/>
        <v/>
      </c>
      <c r="X111" t="str">
        <f t="shared" si="31"/>
        <v xml:space="preserve">["DEED_REGIONS"] = { [1] = { ["i"] = 7; ["j"] = 2; }; }; </v>
      </c>
      <c r="Y111" t="str">
        <f t="shared" si="32"/>
        <v xml:space="preserve">[1] = { ["i"] = 7; ["j"] = 2; }; </v>
      </c>
      <c r="Z111" t="str">
        <f t="shared" si="37"/>
        <v xml:space="preserve">["i"] = 7; </v>
      </c>
      <c r="AA111" t="str">
        <f t="shared" si="38"/>
        <v xml:space="preserve">["j"] = 2; </v>
      </c>
      <c r="AB111" t="str">
        <f t="shared" si="33"/>
        <v/>
      </c>
      <c r="AC111" t="str">
        <f t="shared" si="39"/>
        <v/>
      </c>
      <c r="AD111" t="str">
        <f t="shared" si="40"/>
        <v/>
      </c>
      <c r="AE111" t="str">
        <f t="shared" si="41"/>
        <v>};</v>
      </c>
    </row>
    <row r="112" spans="1:31" x14ac:dyDescent="0.25">
      <c r="B112">
        <v>85</v>
      </c>
      <c r="D112" t="s">
        <v>277</v>
      </c>
      <c r="G112" s="2" t="s">
        <v>210</v>
      </c>
      <c r="I112" t="s">
        <v>18</v>
      </c>
      <c r="J112">
        <f>IF(LEN(I112)&gt;0,VLOOKUP($I112,'Deed Log Page Tabs'!$A$2:$C$35,2,FALSE),"")</f>
        <v>7</v>
      </c>
      <c r="K112">
        <f>IF(LEN(I112)&gt;0,VLOOKUP($I112,'Deed Log Page Tabs'!$A$2:$C$35,3,FALSE),"")</f>
        <v>2</v>
      </c>
      <c r="P112" t="str">
        <f t="shared" si="29"/>
        <v>[85] = {["INSTANCE"] = { ["EN"] = "The Water Wheels: Nalâ-dûm"; }; ["DEED_REGIONS"] = { [1] = { ["i"] = 7; ["j"] = 2; }; }; };</v>
      </c>
      <c r="Q112" t="str">
        <f t="shared" si="34"/>
        <v/>
      </c>
      <c r="R112" t="str">
        <f t="shared" si="30"/>
        <v>[85] = {["INSTANCE"] = { ["EN"] = "The Water Wheels: Nalâ-dûm"; }; ["DEED_REGIONS"] = { [1] = { ["i"] = 7; ["j"] = 2; }; }; };</v>
      </c>
      <c r="S112" t="str">
        <f t="shared" si="35"/>
        <v>[85] = {</v>
      </c>
      <c r="T112" t="str">
        <f t="shared" si="28"/>
        <v xml:space="preserve">["INSTANCE"] = { ["EN"] = "The Water Wheels: Nalâ-dûm"; }; </v>
      </c>
      <c r="U112" t="str">
        <f t="shared" si="36"/>
        <v xml:space="preserve">["EN"] = "The Water Wheels: Nalâ-dûm"; </v>
      </c>
      <c r="V112" t="str">
        <f t="shared" si="36"/>
        <v/>
      </c>
      <c r="W112" t="str">
        <f t="shared" si="36"/>
        <v/>
      </c>
      <c r="X112" t="str">
        <f t="shared" si="31"/>
        <v xml:space="preserve">["DEED_REGIONS"] = { [1] = { ["i"] = 7; ["j"] = 2; }; }; </v>
      </c>
      <c r="Y112" t="str">
        <f t="shared" si="32"/>
        <v xml:space="preserve">[1] = { ["i"] = 7; ["j"] = 2; }; </v>
      </c>
      <c r="Z112" t="str">
        <f t="shared" si="37"/>
        <v xml:space="preserve">["i"] = 7; </v>
      </c>
      <c r="AA112" t="str">
        <f t="shared" si="38"/>
        <v xml:space="preserve">["j"] = 2; </v>
      </c>
      <c r="AB112" t="str">
        <f t="shared" si="33"/>
        <v/>
      </c>
      <c r="AC112" t="str">
        <f t="shared" si="39"/>
        <v/>
      </c>
      <c r="AD112" t="str">
        <f t="shared" si="40"/>
        <v/>
      </c>
      <c r="AE112" t="str">
        <f t="shared" si="41"/>
        <v>};</v>
      </c>
    </row>
    <row r="113" spans="1:31" x14ac:dyDescent="0.25">
      <c r="A113" t="s">
        <v>278</v>
      </c>
      <c r="J113" t="str">
        <f>IF(LEN(I113)&gt;0,VLOOKUP($I113,'Deed Log Page Tabs'!$A$2:$C$35,2,FALSE),"")</f>
        <v/>
      </c>
      <c r="K113" t="str">
        <f>IF(LEN(I113)&gt;0,VLOOKUP($I113,'Deed Log Page Tabs'!$A$2:$C$35,3,FALSE),"")</f>
        <v/>
      </c>
      <c r="P113" t="str">
        <f t="shared" si="29"/>
        <v xml:space="preserve">    --  Minas Morgul</v>
      </c>
      <c r="Q113" t="str">
        <f t="shared" si="34"/>
        <v xml:space="preserve">    --  Minas Morgul</v>
      </c>
      <c r="R113" t="str">
        <f t="shared" si="30"/>
        <v/>
      </c>
      <c r="S113" t="str">
        <f t="shared" si="35"/>
        <v/>
      </c>
      <c r="T113" t="str">
        <f t="shared" si="28"/>
        <v/>
      </c>
      <c r="U113" t="str">
        <f t="shared" si="36"/>
        <v/>
      </c>
      <c r="V113" t="str">
        <f t="shared" si="36"/>
        <v/>
      </c>
      <c r="W113" t="str">
        <f t="shared" si="36"/>
        <v/>
      </c>
      <c r="X113" t="str">
        <f t="shared" si="31"/>
        <v/>
      </c>
      <c r="Y113" t="str">
        <f t="shared" si="32"/>
        <v/>
      </c>
      <c r="Z113" t="str">
        <f t="shared" si="37"/>
        <v/>
      </c>
      <c r="AA113" t="str">
        <f t="shared" si="38"/>
        <v/>
      </c>
      <c r="AB113" t="str">
        <f t="shared" si="33"/>
        <v/>
      </c>
      <c r="AC113" t="str">
        <f t="shared" si="39"/>
        <v/>
      </c>
      <c r="AD113" t="str">
        <f t="shared" si="40"/>
        <v/>
      </c>
      <c r="AE113" t="str">
        <f t="shared" si="41"/>
        <v/>
      </c>
    </row>
    <row r="114" spans="1:31" x14ac:dyDescent="0.25">
      <c r="B114">
        <v>86</v>
      </c>
      <c r="D114" t="s">
        <v>279</v>
      </c>
      <c r="G114" t="s">
        <v>210</v>
      </c>
      <c r="I114" t="s">
        <v>99</v>
      </c>
      <c r="J114">
        <f>IF(LEN(I114)&gt;0,VLOOKUP($I114,'Deed Log Page Tabs'!$A$2:$C$35,2,FALSE),"")</f>
        <v>9</v>
      </c>
      <c r="K114">
        <f>IF(LEN(I114)&gt;0,VLOOKUP($I114,'Deed Log Page Tabs'!$A$2:$C$35,3,FALSE),"")</f>
        <v>2</v>
      </c>
      <c r="P114" t="str">
        <f t="shared" si="29"/>
        <v>[86] = {["INSTANCE"] = { ["EN"] = "Remmorchant, the Net of Darkness"; }; ["DEED_REGIONS"] = { [1] = { ["i"] = 9; ["j"] = 2; }; }; };</v>
      </c>
      <c r="Q114" t="str">
        <f t="shared" si="34"/>
        <v/>
      </c>
      <c r="R114" t="str">
        <f t="shared" si="30"/>
        <v>[86] = {["INSTANCE"] = { ["EN"] = "Remmorchant, the Net of Darkness"; }; ["DEED_REGIONS"] = { [1] = { ["i"] = 9; ["j"] = 2; }; }; };</v>
      </c>
      <c r="S114" t="str">
        <f t="shared" si="35"/>
        <v>[86] = {</v>
      </c>
      <c r="T114" t="str">
        <f t="shared" si="28"/>
        <v xml:space="preserve">["INSTANCE"] = { ["EN"] = "Remmorchant, the Net of Darkness"; }; </v>
      </c>
      <c r="U114" t="str">
        <f t="shared" si="36"/>
        <v xml:space="preserve">["EN"] = "Remmorchant, the Net of Darkness"; </v>
      </c>
      <c r="V114" t="str">
        <f t="shared" si="36"/>
        <v/>
      </c>
      <c r="W114" t="str">
        <f t="shared" si="36"/>
        <v/>
      </c>
      <c r="X114" t="str">
        <f t="shared" si="31"/>
        <v xml:space="preserve">["DEED_REGIONS"] = { [1] = { ["i"] = 9; ["j"] = 2; }; }; </v>
      </c>
      <c r="Y114" t="str">
        <f t="shared" si="32"/>
        <v xml:space="preserve">[1] = { ["i"] = 9; ["j"] = 2; }; </v>
      </c>
      <c r="Z114" t="str">
        <f t="shared" si="37"/>
        <v xml:space="preserve">["i"] = 9; </v>
      </c>
      <c r="AA114" t="str">
        <f t="shared" si="38"/>
        <v xml:space="preserve">["j"] = 2; </v>
      </c>
      <c r="AB114" t="str">
        <f t="shared" si="33"/>
        <v/>
      </c>
      <c r="AC114" t="str">
        <f t="shared" si="39"/>
        <v/>
      </c>
      <c r="AD114" t="str">
        <f t="shared" si="40"/>
        <v/>
      </c>
      <c r="AE114" t="str">
        <f t="shared" si="41"/>
        <v>};</v>
      </c>
    </row>
    <row r="115" spans="1:31" x14ac:dyDescent="0.25">
      <c r="A115" t="s">
        <v>280</v>
      </c>
      <c r="J115" t="str">
        <f>IF(LEN(I115)&gt;0,VLOOKUP($I115,'Deed Log Page Tabs'!$A$2:$C$35,2,FALSE),"")</f>
        <v/>
      </c>
      <c r="K115" t="str">
        <f>IF(LEN(I115)&gt;0,VLOOKUP($I115,'Deed Log Page Tabs'!$A$2:$C$35,3,FALSE),"")</f>
        <v/>
      </c>
      <c r="P115" t="str">
        <f t="shared" si="29"/>
        <v xml:space="preserve">    --  Moria</v>
      </c>
      <c r="Q115" t="str">
        <f t="shared" si="34"/>
        <v xml:space="preserve">    --  Moria</v>
      </c>
      <c r="R115" t="str">
        <f t="shared" si="30"/>
        <v/>
      </c>
      <c r="S115" t="str">
        <f t="shared" si="35"/>
        <v/>
      </c>
      <c r="T115" t="str">
        <f t="shared" si="28"/>
        <v/>
      </c>
      <c r="U115" t="str">
        <f t="shared" si="36"/>
        <v/>
      </c>
      <c r="V115" t="str">
        <f t="shared" si="36"/>
        <v/>
      </c>
      <c r="W115" t="str">
        <f t="shared" si="36"/>
        <v/>
      </c>
      <c r="X115" t="str">
        <f t="shared" si="31"/>
        <v/>
      </c>
      <c r="Y115" t="str">
        <f t="shared" si="32"/>
        <v/>
      </c>
      <c r="Z115" t="str">
        <f t="shared" si="37"/>
        <v/>
      </c>
      <c r="AA115" t="str">
        <f t="shared" si="38"/>
        <v/>
      </c>
      <c r="AB115" t="str">
        <f t="shared" si="33"/>
        <v/>
      </c>
      <c r="AC115" t="str">
        <f t="shared" si="39"/>
        <v/>
      </c>
      <c r="AD115" t="str">
        <f t="shared" si="40"/>
        <v/>
      </c>
      <c r="AE115" t="str">
        <f t="shared" si="41"/>
        <v/>
      </c>
    </row>
    <row r="116" spans="1:31" x14ac:dyDescent="0.25">
      <c r="B116">
        <v>87</v>
      </c>
      <c r="D116" t="s">
        <v>281</v>
      </c>
      <c r="G116" t="s">
        <v>210</v>
      </c>
      <c r="I116" t="s">
        <v>18</v>
      </c>
      <c r="J116">
        <f>IF(LEN(I116)&gt;0,VLOOKUP($I116,'Deed Log Page Tabs'!$A$2:$C$35,2,FALSE),"")</f>
        <v>7</v>
      </c>
      <c r="K116">
        <f>IF(LEN(I116)&gt;0,VLOOKUP($I116,'Deed Log Page Tabs'!$A$2:$C$35,3,FALSE),"")</f>
        <v>2</v>
      </c>
      <c r="P116" t="str">
        <f t="shared" si="29"/>
        <v>[87] = {["INSTANCE"] = { ["EN"] = "Dark Delvings"; }; ["DEED_REGIONS"] = { [1] = { ["i"] = 7; ["j"] = 2; }; }; };</v>
      </c>
      <c r="Q116" t="str">
        <f t="shared" si="34"/>
        <v/>
      </c>
      <c r="R116" t="str">
        <f t="shared" si="30"/>
        <v>[87] = {["INSTANCE"] = { ["EN"] = "Dark Delvings"; }; ["DEED_REGIONS"] = { [1] = { ["i"] = 7; ["j"] = 2; }; }; };</v>
      </c>
      <c r="S116" t="str">
        <f t="shared" si="35"/>
        <v>[87] = {</v>
      </c>
      <c r="T116" t="str">
        <f t="shared" si="28"/>
        <v xml:space="preserve">["INSTANCE"] = { ["EN"] = "Dark Delvings"; }; </v>
      </c>
      <c r="U116" t="str">
        <f t="shared" si="36"/>
        <v xml:space="preserve">["EN"] = "Dark Delvings"; </v>
      </c>
      <c r="V116" t="str">
        <f t="shared" si="36"/>
        <v/>
      </c>
      <c r="W116" t="str">
        <f t="shared" si="36"/>
        <v/>
      </c>
      <c r="X116" t="str">
        <f t="shared" si="31"/>
        <v xml:space="preserve">["DEED_REGIONS"] = { [1] = { ["i"] = 7; ["j"] = 2; }; }; </v>
      </c>
      <c r="Y116" t="str">
        <f t="shared" si="32"/>
        <v xml:space="preserve">[1] = { ["i"] = 7; ["j"] = 2; }; </v>
      </c>
      <c r="Z116" t="str">
        <f t="shared" si="37"/>
        <v xml:space="preserve">["i"] = 7; </v>
      </c>
      <c r="AA116" t="str">
        <f t="shared" si="38"/>
        <v xml:space="preserve">["j"] = 2; </v>
      </c>
      <c r="AB116" t="str">
        <f t="shared" si="33"/>
        <v/>
      </c>
      <c r="AC116" t="str">
        <f t="shared" si="39"/>
        <v/>
      </c>
      <c r="AD116" t="str">
        <f t="shared" si="40"/>
        <v/>
      </c>
      <c r="AE116" t="str">
        <f t="shared" si="41"/>
        <v>};</v>
      </c>
    </row>
    <row r="117" spans="1:31" x14ac:dyDescent="0.25">
      <c r="B117">
        <v>88</v>
      </c>
      <c r="D117" t="s">
        <v>282</v>
      </c>
      <c r="G117" t="s">
        <v>210</v>
      </c>
      <c r="I117" t="s">
        <v>18</v>
      </c>
      <c r="J117">
        <f>IF(LEN(I117)&gt;0,VLOOKUP($I117,'Deed Log Page Tabs'!$A$2:$C$35,2,FALSE),"")</f>
        <v>7</v>
      </c>
      <c r="K117">
        <f>IF(LEN(I117)&gt;0,VLOOKUP($I117,'Deed Log Page Tabs'!$A$2:$C$35,3,FALSE),"")</f>
        <v>2</v>
      </c>
      <c r="P117" t="str">
        <f t="shared" si="29"/>
        <v>[88] = {["INSTANCE"] = { ["EN"] = "Fil Gashan"; }; ["DEED_REGIONS"] = { [1] = { ["i"] = 7; ["j"] = 2; }; }; };</v>
      </c>
      <c r="Q117" t="str">
        <f t="shared" si="34"/>
        <v/>
      </c>
      <c r="R117" t="str">
        <f t="shared" si="30"/>
        <v>[88] = {["INSTANCE"] = { ["EN"] = "Fil Gashan"; }; ["DEED_REGIONS"] = { [1] = { ["i"] = 7; ["j"] = 2; }; }; };</v>
      </c>
      <c r="S117" t="str">
        <f t="shared" si="35"/>
        <v>[88] = {</v>
      </c>
      <c r="T117" t="str">
        <f t="shared" si="28"/>
        <v xml:space="preserve">["INSTANCE"] = { ["EN"] = "Fil Gashan"; }; </v>
      </c>
      <c r="U117" t="str">
        <f t="shared" si="36"/>
        <v xml:space="preserve">["EN"] = "Fil Gashan"; </v>
      </c>
      <c r="V117" t="str">
        <f t="shared" si="36"/>
        <v/>
      </c>
      <c r="W117" t="str">
        <f t="shared" si="36"/>
        <v/>
      </c>
      <c r="X117" t="str">
        <f t="shared" si="31"/>
        <v xml:space="preserve">["DEED_REGIONS"] = { [1] = { ["i"] = 7; ["j"] = 2; }; }; </v>
      </c>
      <c r="Y117" t="str">
        <f t="shared" si="32"/>
        <v xml:space="preserve">[1] = { ["i"] = 7; ["j"] = 2; }; </v>
      </c>
      <c r="Z117" t="str">
        <f t="shared" si="37"/>
        <v xml:space="preserve">["i"] = 7; </v>
      </c>
      <c r="AA117" t="str">
        <f t="shared" si="38"/>
        <v xml:space="preserve">["j"] = 2; </v>
      </c>
      <c r="AB117" t="str">
        <f t="shared" si="33"/>
        <v/>
      </c>
      <c r="AC117" t="str">
        <f t="shared" si="39"/>
        <v/>
      </c>
      <c r="AD117" t="str">
        <f t="shared" si="40"/>
        <v/>
      </c>
      <c r="AE117" t="str">
        <f t="shared" si="41"/>
        <v>};</v>
      </c>
    </row>
    <row r="118" spans="1:31" x14ac:dyDescent="0.25">
      <c r="B118">
        <v>89</v>
      </c>
      <c r="D118" t="s">
        <v>283</v>
      </c>
      <c r="G118" t="s">
        <v>210</v>
      </c>
      <c r="I118" t="s">
        <v>18</v>
      </c>
      <c r="J118">
        <f>IF(LEN(I118)&gt;0,VLOOKUP($I118,'Deed Log Page Tabs'!$A$2:$C$35,2,FALSE),"")</f>
        <v>7</v>
      </c>
      <c r="K118">
        <f>IF(LEN(I118)&gt;0,VLOOKUP($I118,'Deed Log Page Tabs'!$A$2:$C$35,3,FALSE),"")</f>
        <v>2</v>
      </c>
      <c r="P118" t="str">
        <f t="shared" si="29"/>
        <v>[89] = {["INSTANCE"] = { ["EN"] = "Filikul"; }; ["DEED_REGIONS"] = { [1] = { ["i"] = 7; ["j"] = 2; }; }; };</v>
      </c>
      <c r="Q118" t="str">
        <f t="shared" si="34"/>
        <v/>
      </c>
      <c r="R118" t="str">
        <f t="shared" si="30"/>
        <v>[89] = {["INSTANCE"] = { ["EN"] = "Filikul"; }; ["DEED_REGIONS"] = { [1] = { ["i"] = 7; ["j"] = 2; }; }; };</v>
      </c>
      <c r="S118" t="str">
        <f t="shared" si="35"/>
        <v>[89] = {</v>
      </c>
      <c r="T118" t="str">
        <f t="shared" si="28"/>
        <v xml:space="preserve">["INSTANCE"] = { ["EN"] = "Filikul"; }; </v>
      </c>
      <c r="U118" t="str">
        <f t="shared" si="36"/>
        <v xml:space="preserve">["EN"] = "Filikul"; </v>
      </c>
      <c r="V118" t="str">
        <f t="shared" si="36"/>
        <v/>
      </c>
      <c r="W118" t="str">
        <f t="shared" si="36"/>
        <v/>
      </c>
      <c r="X118" t="str">
        <f t="shared" si="31"/>
        <v xml:space="preserve">["DEED_REGIONS"] = { [1] = { ["i"] = 7; ["j"] = 2; }; }; </v>
      </c>
      <c r="Y118" t="str">
        <f t="shared" si="32"/>
        <v xml:space="preserve">[1] = { ["i"] = 7; ["j"] = 2; }; </v>
      </c>
      <c r="Z118" t="str">
        <f t="shared" si="37"/>
        <v xml:space="preserve">["i"] = 7; </v>
      </c>
      <c r="AA118" t="str">
        <f t="shared" si="38"/>
        <v xml:space="preserve">["j"] = 2; </v>
      </c>
      <c r="AB118" t="str">
        <f t="shared" si="33"/>
        <v/>
      </c>
      <c r="AC118" t="str">
        <f t="shared" si="39"/>
        <v/>
      </c>
      <c r="AD118" t="str">
        <f t="shared" si="40"/>
        <v/>
      </c>
      <c r="AE118" t="str">
        <f t="shared" si="41"/>
        <v>};</v>
      </c>
    </row>
    <row r="119" spans="1:31" x14ac:dyDescent="0.25">
      <c r="B119">
        <v>90</v>
      </c>
      <c r="D119" t="s">
        <v>284</v>
      </c>
      <c r="G119" t="s">
        <v>210</v>
      </c>
      <c r="I119" t="s">
        <v>18</v>
      </c>
      <c r="J119">
        <f>IF(LEN(I119)&gt;0,VLOOKUP($I119,'Deed Log Page Tabs'!$A$2:$C$35,2,FALSE),"")</f>
        <v>7</v>
      </c>
      <c r="K119">
        <f>IF(LEN(I119)&gt;0,VLOOKUP($I119,'Deed Log Page Tabs'!$A$2:$C$35,3,FALSE),"")</f>
        <v>2</v>
      </c>
      <c r="P119" t="str">
        <f t="shared" si="29"/>
        <v>[90] = {["INSTANCE"] = { ["EN"] = "Skûmfil"; }; ["DEED_REGIONS"] = { [1] = { ["i"] = 7; ["j"] = 2; }; }; };</v>
      </c>
      <c r="Q119" t="str">
        <f t="shared" si="34"/>
        <v/>
      </c>
      <c r="R119" t="str">
        <f t="shared" si="30"/>
        <v>[90] = {["INSTANCE"] = { ["EN"] = "Skûmfil"; }; ["DEED_REGIONS"] = { [1] = { ["i"] = 7; ["j"] = 2; }; }; };</v>
      </c>
      <c r="S119" t="str">
        <f t="shared" si="35"/>
        <v>[90] = {</v>
      </c>
      <c r="T119" t="str">
        <f t="shared" si="28"/>
        <v xml:space="preserve">["INSTANCE"] = { ["EN"] = "Skûmfil"; }; </v>
      </c>
      <c r="U119" t="str">
        <f t="shared" si="36"/>
        <v xml:space="preserve">["EN"] = "Skûmfil"; </v>
      </c>
      <c r="V119" t="str">
        <f t="shared" si="36"/>
        <v/>
      </c>
      <c r="W119" t="str">
        <f t="shared" si="36"/>
        <v/>
      </c>
      <c r="X119" t="str">
        <f t="shared" si="31"/>
        <v xml:space="preserve">["DEED_REGIONS"] = { [1] = { ["i"] = 7; ["j"] = 2; }; }; </v>
      </c>
      <c r="Y119" t="str">
        <f t="shared" si="32"/>
        <v xml:space="preserve">[1] = { ["i"] = 7; ["j"] = 2; }; </v>
      </c>
      <c r="Z119" t="str">
        <f t="shared" si="37"/>
        <v xml:space="preserve">["i"] = 7; </v>
      </c>
      <c r="AA119" t="str">
        <f t="shared" si="38"/>
        <v xml:space="preserve">["j"] = 2; </v>
      </c>
      <c r="AB119" t="str">
        <f t="shared" si="33"/>
        <v/>
      </c>
      <c r="AC119" t="str">
        <f t="shared" si="39"/>
        <v/>
      </c>
      <c r="AD119" t="str">
        <f t="shared" si="40"/>
        <v/>
      </c>
      <c r="AE119" t="str">
        <f t="shared" si="41"/>
        <v>};</v>
      </c>
    </row>
    <row r="120" spans="1:31" x14ac:dyDescent="0.25">
      <c r="B120">
        <v>91</v>
      </c>
      <c r="D120" t="s">
        <v>285</v>
      </c>
      <c r="G120" t="s">
        <v>210</v>
      </c>
      <c r="I120" t="s">
        <v>18</v>
      </c>
      <c r="J120">
        <f>IF(LEN(I120)&gt;0,VLOOKUP($I120,'Deed Log Page Tabs'!$A$2:$C$35,2,FALSE),"")</f>
        <v>7</v>
      </c>
      <c r="K120">
        <f>IF(LEN(I120)&gt;0,VLOOKUP($I120,'Deed Log Page Tabs'!$A$2:$C$35,3,FALSE),"")</f>
        <v>2</v>
      </c>
      <c r="P120" t="str">
        <f t="shared" si="29"/>
        <v>[91] = {["INSTANCE"] = { ["EN"] = "The Forges of Khazad-dûm"; }; ["DEED_REGIONS"] = { [1] = { ["i"] = 7; ["j"] = 2; }; }; };</v>
      </c>
      <c r="Q120" t="str">
        <f t="shared" si="34"/>
        <v/>
      </c>
      <c r="R120" t="str">
        <f t="shared" si="30"/>
        <v>[91] = {["INSTANCE"] = { ["EN"] = "The Forges of Khazad-dûm"; }; ["DEED_REGIONS"] = { [1] = { ["i"] = 7; ["j"] = 2; }; }; };</v>
      </c>
      <c r="S120" t="str">
        <f t="shared" si="35"/>
        <v>[91] = {</v>
      </c>
      <c r="T120" t="str">
        <f t="shared" si="28"/>
        <v xml:space="preserve">["INSTANCE"] = { ["EN"] = "The Forges of Khazad-dûm"; }; </v>
      </c>
      <c r="U120" t="str">
        <f t="shared" si="36"/>
        <v xml:space="preserve">["EN"] = "The Forges of Khazad-dûm"; </v>
      </c>
      <c r="V120" t="str">
        <f t="shared" si="36"/>
        <v/>
      </c>
      <c r="W120" t="str">
        <f t="shared" si="36"/>
        <v/>
      </c>
      <c r="X120" t="str">
        <f t="shared" si="31"/>
        <v xml:space="preserve">["DEED_REGIONS"] = { [1] = { ["i"] = 7; ["j"] = 2; }; }; </v>
      </c>
      <c r="Y120" t="str">
        <f t="shared" si="32"/>
        <v xml:space="preserve">[1] = { ["i"] = 7; ["j"] = 2; }; </v>
      </c>
      <c r="Z120" t="str">
        <f t="shared" si="37"/>
        <v xml:space="preserve">["i"] = 7; </v>
      </c>
      <c r="AA120" t="str">
        <f t="shared" si="38"/>
        <v xml:space="preserve">["j"] = 2; </v>
      </c>
      <c r="AB120" t="str">
        <f t="shared" si="33"/>
        <v/>
      </c>
      <c r="AC120" t="str">
        <f t="shared" si="39"/>
        <v/>
      </c>
      <c r="AD120" t="str">
        <f t="shared" si="40"/>
        <v/>
      </c>
      <c r="AE120" t="str">
        <f t="shared" si="41"/>
        <v>};</v>
      </c>
    </row>
    <row r="121" spans="1:31" x14ac:dyDescent="0.25">
      <c r="B121">
        <v>92</v>
      </c>
      <c r="D121" t="s">
        <v>286</v>
      </c>
      <c r="G121" t="s">
        <v>210</v>
      </c>
      <c r="I121" t="s">
        <v>18</v>
      </c>
      <c r="J121">
        <f>IF(LEN(I121)&gt;0,VLOOKUP($I121,'Deed Log Page Tabs'!$A$2:$C$35,2,FALSE),"")</f>
        <v>7</v>
      </c>
      <c r="K121">
        <f>IF(LEN(I121)&gt;0,VLOOKUP($I121,'Deed Log Page Tabs'!$A$2:$C$35,3,FALSE),"")</f>
        <v>2</v>
      </c>
      <c r="P121" t="str">
        <f t="shared" si="29"/>
        <v>[92] = {["INSTANCE"] = { ["EN"] = "The Forgotten Treasury"; }; ["DEED_REGIONS"] = { [1] = { ["i"] = 7; ["j"] = 2; }; }; };</v>
      </c>
      <c r="Q121" t="str">
        <f t="shared" si="34"/>
        <v/>
      </c>
      <c r="R121" t="str">
        <f t="shared" si="30"/>
        <v>[92] = {["INSTANCE"] = { ["EN"] = "The Forgotten Treasury"; }; ["DEED_REGIONS"] = { [1] = { ["i"] = 7; ["j"] = 2; }; }; };</v>
      </c>
      <c r="S121" t="str">
        <f t="shared" si="35"/>
        <v>[92] = {</v>
      </c>
      <c r="T121" t="str">
        <f t="shared" si="28"/>
        <v xml:space="preserve">["INSTANCE"] = { ["EN"] = "The Forgotten Treasury"; }; </v>
      </c>
      <c r="U121" t="str">
        <f t="shared" si="36"/>
        <v xml:space="preserve">["EN"] = "The Forgotten Treasury"; </v>
      </c>
      <c r="V121" t="str">
        <f t="shared" si="36"/>
        <v/>
      </c>
      <c r="W121" t="str">
        <f t="shared" si="36"/>
        <v/>
      </c>
      <c r="X121" t="str">
        <f t="shared" si="31"/>
        <v xml:space="preserve">["DEED_REGIONS"] = { [1] = { ["i"] = 7; ["j"] = 2; }; }; </v>
      </c>
      <c r="Y121" t="str">
        <f t="shared" si="32"/>
        <v xml:space="preserve">[1] = { ["i"] = 7; ["j"] = 2; }; </v>
      </c>
      <c r="Z121" t="str">
        <f t="shared" si="37"/>
        <v xml:space="preserve">["i"] = 7; </v>
      </c>
      <c r="AA121" t="str">
        <f t="shared" si="38"/>
        <v xml:space="preserve">["j"] = 2; </v>
      </c>
      <c r="AB121" t="str">
        <f t="shared" si="33"/>
        <v/>
      </c>
      <c r="AC121" t="str">
        <f t="shared" si="39"/>
        <v/>
      </c>
      <c r="AD121" t="str">
        <f t="shared" si="40"/>
        <v/>
      </c>
      <c r="AE121" t="str">
        <f t="shared" si="41"/>
        <v>};</v>
      </c>
    </row>
    <row r="122" spans="1:31" x14ac:dyDescent="0.25">
      <c r="B122">
        <v>93</v>
      </c>
      <c r="D122" t="s">
        <v>287</v>
      </c>
      <c r="G122" t="s">
        <v>210</v>
      </c>
      <c r="I122" t="s">
        <v>18</v>
      </c>
      <c r="J122">
        <f>IF(LEN(I122)&gt;0,VLOOKUP($I122,'Deed Log Page Tabs'!$A$2:$C$35,2,FALSE),"")</f>
        <v>7</v>
      </c>
      <c r="K122">
        <f>IF(LEN(I122)&gt;0,VLOOKUP($I122,'Deed Log Page Tabs'!$A$2:$C$35,3,FALSE),"")</f>
        <v>2</v>
      </c>
      <c r="P122" t="str">
        <f t="shared" si="29"/>
        <v>[93] = {["INSTANCE"] = { ["EN"] = "The Grand Stair"; }; ["DEED_REGIONS"] = { [1] = { ["i"] = 7; ["j"] = 2; }; }; };</v>
      </c>
      <c r="Q122" t="str">
        <f t="shared" si="34"/>
        <v/>
      </c>
      <c r="R122" t="str">
        <f t="shared" si="30"/>
        <v>[93] = {["INSTANCE"] = { ["EN"] = "The Grand Stair"; }; ["DEED_REGIONS"] = { [1] = { ["i"] = 7; ["j"] = 2; }; }; };</v>
      </c>
      <c r="S122" t="str">
        <f t="shared" si="35"/>
        <v>[93] = {</v>
      </c>
      <c r="T122" t="str">
        <f t="shared" si="28"/>
        <v xml:space="preserve">["INSTANCE"] = { ["EN"] = "The Grand Stair"; }; </v>
      </c>
      <c r="U122" t="str">
        <f t="shared" si="36"/>
        <v xml:space="preserve">["EN"] = "The Grand Stair"; </v>
      </c>
      <c r="V122" t="str">
        <f t="shared" si="36"/>
        <v/>
      </c>
      <c r="W122" t="str">
        <f t="shared" si="36"/>
        <v/>
      </c>
      <c r="X122" t="str">
        <f t="shared" si="31"/>
        <v xml:space="preserve">["DEED_REGIONS"] = { [1] = { ["i"] = 7; ["j"] = 2; }; }; </v>
      </c>
      <c r="Y122" t="str">
        <f t="shared" si="32"/>
        <v xml:space="preserve">[1] = { ["i"] = 7; ["j"] = 2; }; </v>
      </c>
      <c r="Z122" t="str">
        <f t="shared" si="37"/>
        <v xml:space="preserve">["i"] = 7; </v>
      </c>
      <c r="AA122" t="str">
        <f t="shared" si="38"/>
        <v xml:space="preserve">["j"] = 2; </v>
      </c>
      <c r="AB122" t="str">
        <f t="shared" si="33"/>
        <v/>
      </c>
      <c r="AC122" t="str">
        <f t="shared" si="39"/>
        <v/>
      </c>
      <c r="AD122" t="str">
        <f t="shared" si="40"/>
        <v/>
      </c>
      <c r="AE122" t="str">
        <f t="shared" si="41"/>
        <v>};</v>
      </c>
    </row>
    <row r="123" spans="1:31" x14ac:dyDescent="0.25">
      <c r="B123">
        <v>94</v>
      </c>
      <c r="D123" t="s">
        <v>288</v>
      </c>
      <c r="G123" t="s">
        <v>210</v>
      </c>
      <c r="I123" t="s">
        <v>18</v>
      </c>
      <c r="J123">
        <f>IF(LEN(I123)&gt;0,VLOOKUP($I123,'Deed Log Page Tabs'!$A$2:$C$35,2,FALSE),"")</f>
        <v>7</v>
      </c>
      <c r="K123">
        <f>IF(LEN(I123)&gt;0,VLOOKUP($I123,'Deed Log Page Tabs'!$A$2:$C$35,3,FALSE),"")</f>
        <v>2</v>
      </c>
      <c r="P123" t="str">
        <f t="shared" si="29"/>
        <v>[94] = {["INSTANCE"] = { ["EN"] = "The Sixteenth Hall"; }; ["DEED_REGIONS"] = { [1] = { ["i"] = 7; ["j"] = 2; }; }; };</v>
      </c>
      <c r="Q123" t="str">
        <f t="shared" si="34"/>
        <v/>
      </c>
      <c r="R123" t="str">
        <f t="shared" si="30"/>
        <v>[94] = {["INSTANCE"] = { ["EN"] = "The Sixteenth Hall"; }; ["DEED_REGIONS"] = { [1] = { ["i"] = 7; ["j"] = 2; }; }; };</v>
      </c>
      <c r="S123" t="str">
        <f t="shared" si="35"/>
        <v>[94] = {</v>
      </c>
      <c r="T123" t="str">
        <f t="shared" si="28"/>
        <v xml:space="preserve">["INSTANCE"] = { ["EN"] = "The Sixteenth Hall"; }; </v>
      </c>
      <c r="U123" t="str">
        <f t="shared" si="36"/>
        <v xml:space="preserve">["EN"] = "The Sixteenth Hall"; </v>
      </c>
      <c r="V123" t="str">
        <f t="shared" si="36"/>
        <v/>
      </c>
      <c r="W123" t="str">
        <f t="shared" si="36"/>
        <v/>
      </c>
      <c r="X123" t="str">
        <f t="shared" si="31"/>
        <v xml:space="preserve">["DEED_REGIONS"] = { [1] = { ["i"] = 7; ["j"] = 2; }; }; </v>
      </c>
      <c r="Y123" t="str">
        <f t="shared" si="32"/>
        <v xml:space="preserve">[1] = { ["i"] = 7; ["j"] = 2; }; </v>
      </c>
      <c r="Z123" t="str">
        <f t="shared" si="37"/>
        <v xml:space="preserve">["i"] = 7; </v>
      </c>
      <c r="AA123" t="str">
        <f t="shared" si="38"/>
        <v xml:space="preserve">["j"] = 2; </v>
      </c>
      <c r="AB123" t="str">
        <f t="shared" si="33"/>
        <v/>
      </c>
      <c r="AC123" t="str">
        <f t="shared" si="39"/>
        <v/>
      </c>
      <c r="AD123" t="str">
        <f t="shared" si="40"/>
        <v/>
      </c>
      <c r="AE123" t="str">
        <f t="shared" si="41"/>
        <v>};</v>
      </c>
    </row>
    <row r="124" spans="1:31" x14ac:dyDescent="0.25">
      <c r="B124">
        <v>95</v>
      </c>
      <c r="D124" t="s">
        <v>289</v>
      </c>
      <c r="G124" t="s">
        <v>210</v>
      </c>
      <c r="I124" t="s">
        <v>18</v>
      </c>
      <c r="J124">
        <f>IF(LEN(I124)&gt;0,VLOOKUP($I124,'Deed Log Page Tabs'!$A$2:$C$35,2,FALSE),"")</f>
        <v>7</v>
      </c>
      <c r="K124">
        <f>IF(LEN(I124)&gt;0,VLOOKUP($I124,'Deed Log Page Tabs'!$A$2:$C$35,3,FALSE),"")</f>
        <v>2</v>
      </c>
      <c r="P124" t="str">
        <f t="shared" si="29"/>
        <v>[95] = {["INSTANCE"] = { ["EN"] = "The Vile Maw"; }; ["DEED_REGIONS"] = { [1] = { ["i"] = 7; ["j"] = 2; }; }; };</v>
      </c>
      <c r="Q124" t="str">
        <f t="shared" si="34"/>
        <v/>
      </c>
      <c r="R124" t="str">
        <f t="shared" si="30"/>
        <v>[95] = {["INSTANCE"] = { ["EN"] = "The Vile Maw"; }; ["DEED_REGIONS"] = { [1] = { ["i"] = 7; ["j"] = 2; }; }; };</v>
      </c>
      <c r="S124" t="str">
        <f t="shared" si="35"/>
        <v>[95] = {</v>
      </c>
      <c r="T124" t="str">
        <f t="shared" si="28"/>
        <v xml:space="preserve">["INSTANCE"] = { ["EN"] = "The Vile Maw"; }; </v>
      </c>
      <c r="U124" t="str">
        <f t="shared" si="36"/>
        <v xml:space="preserve">["EN"] = "The Vile Maw"; </v>
      </c>
      <c r="V124" t="str">
        <f t="shared" si="36"/>
        <v/>
      </c>
      <c r="W124" t="str">
        <f t="shared" si="36"/>
        <v/>
      </c>
      <c r="X124" t="str">
        <f t="shared" si="31"/>
        <v xml:space="preserve">["DEED_REGIONS"] = { [1] = { ["i"] = 7; ["j"] = 2; }; }; </v>
      </c>
      <c r="Y124" t="str">
        <f t="shared" si="32"/>
        <v xml:space="preserve">[1] = { ["i"] = 7; ["j"] = 2; }; </v>
      </c>
      <c r="Z124" t="str">
        <f t="shared" si="37"/>
        <v xml:space="preserve">["i"] = 7; </v>
      </c>
      <c r="AA124" t="str">
        <f t="shared" si="38"/>
        <v xml:space="preserve">["j"] = 2; </v>
      </c>
      <c r="AB124" t="str">
        <f t="shared" si="33"/>
        <v/>
      </c>
      <c r="AC124" t="str">
        <f t="shared" si="39"/>
        <v/>
      </c>
      <c r="AD124" t="str">
        <f t="shared" si="40"/>
        <v/>
      </c>
      <c r="AE124" t="str">
        <f t="shared" si="41"/>
        <v>};</v>
      </c>
    </row>
    <row r="125" spans="1:31" x14ac:dyDescent="0.25">
      <c r="A125" t="s">
        <v>290</v>
      </c>
      <c r="J125" t="str">
        <f>IF(LEN(I125)&gt;0,VLOOKUP($I125,'Deed Log Page Tabs'!$A$2:$C$35,2,FALSE),"")</f>
        <v/>
      </c>
      <c r="K125" t="str">
        <f>IF(LEN(I125)&gt;0,VLOOKUP($I125,'Deed Log Page Tabs'!$A$2:$C$35,3,FALSE),"")</f>
        <v/>
      </c>
      <c r="P125" t="str">
        <f t="shared" si="29"/>
        <v xml:space="preserve">    --  Other</v>
      </c>
      <c r="Q125" t="str">
        <f t="shared" si="34"/>
        <v xml:space="preserve">    --  Other</v>
      </c>
      <c r="R125" t="str">
        <f t="shared" si="30"/>
        <v/>
      </c>
      <c r="S125" t="str">
        <f t="shared" si="35"/>
        <v/>
      </c>
      <c r="T125" t="str">
        <f t="shared" si="28"/>
        <v/>
      </c>
      <c r="U125" t="str">
        <f t="shared" si="36"/>
        <v/>
      </c>
      <c r="V125" t="str">
        <f t="shared" si="36"/>
        <v/>
      </c>
      <c r="W125" t="str">
        <f t="shared" si="36"/>
        <v/>
      </c>
      <c r="X125" t="str">
        <f t="shared" si="31"/>
        <v/>
      </c>
      <c r="Y125" t="str">
        <f t="shared" si="32"/>
        <v/>
      </c>
      <c r="Z125" t="str">
        <f t="shared" si="37"/>
        <v/>
      </c>
      <c r="AA125" t="str">
        <f t="shared" si="38"/>
        <v/>
      </c>
      <c r="AB125" t="str">
        <f t="shared" si="33"/>
        <v/>
      </c>
      <c r="AC125" t="str">
        <f t="shared" si="39"/>
        <v/>
      </c>
      <c r="AD125" t="str">
        <f t="shared" si="40"/>
        <v/>
      </c>
      <c r="AE125" t="str">
        <f t="shared" si="41"/>
        <v/>
      </c>
    </row>
    <row r="126" spans="1:31" x14ac:dyDescent="0.25">
      <c r="B126">
        <v>96</v>
      </c>
      <c r="D126" t="s">
        <v>291</v>
      </c>
      <c r="G126" t="s">
        <v>210</v>
      </c>
      <c r="I126" t="s">
        <v>8</v>
      </c>
      <c r="J126">
        <f>IF(LEN(I126)&gt;0,VLOOKUP($I126,'Deed Log Page Tabs'!$A$2:$C$35,2,FALSE),"")</f>
        <v>6</v>
      </c>
      <c r="K126">
        <f>IF(LEN(I126)&gt;0,VLOOKUP($I126,'Deed Log Page Tabs'!$A$2:$C$35,3,FALSE),"")</f>
        <v>7</v>
      </c>
      <c r="P126" t="str">
        <f t="shared" si="29"/>
        <v>[96] = {["INSTANCE"] = { ["EN"] = "Goblin-town Throne Room"; }; ["DEED_REGIONS"] = { [1] = { ["i"] = 6; ["j"] = 7; }; }; };</v>
      </c>
      <c r="Q126" t="str">
        <f t="shared" si="34"/>
        <v/>
      </c>
      <c r="R126" t="str">
        <f t="shared" si="30"/>
        <v>[96] = {["INSTANCE"] = { ["EN"] = "Goblin-town Throne Room"; }; ["DEED_REGIONS"] = { [1] = { ["i"] = 6; ["j"] = 7; }; }; };</v>
      </c>
      <c r="S126" t="str">
        <f t="shared" si="35"/>
        <v>[96] = {</v>
      </c>
      <c r="T126" t="str">
        <f t="shared" si="28"/>
        <v xml:space="preserve">["INSTANCE"] = { ["EN"] = "Goblin-town Throne Room"; }; </v>
      </c>
      <c r="U126" t="str">
        <f t="shared" si="36"/>
        <v xml:space="preserve">["EN"] = "Goblin-town Throne Room"; </v>
      </c>
      <c r="V126" t="str">
        <f t="shared" si="36"/>
        <v/>
      </c>
      <c r="W126" t="str">
        <f t="shared" si="36"/>
        <v/>
      </c>
      <c r="X126" t="str">
        <f t="shared" si="31"/>
        <v xml:space="preserve">["DEED_REGIONS"] = { [1] = { ["i"] = 6; ["j"] = 7; }; }; </v>
      </c>
      <c r="Y126" t="str">
        <f t="shared" si="32"/>
        <v xml:space="preserve">[1] = { ["i"] = 6; ["j"] = 7; }; </v>
      </c>
      <c r="Z126" t="str">
        <f t="shared" si="37"/>
        <v xml:space="preserve">["i"] = 6; </v>
      </c>
      <c r="AA126" t="str">
        <f t="shared" si="38"/>
        <v xml:space="preserve">["j"] = 7; </v>
      </c>
      <c r="AB126" t="str">
        <f t="shared" si="33"/>
        <v/>
      </c>
      <c r="AC126" t="str">
        <f t="shared" si="39"/>
        <v/>
      </c>
      <c r="AD126" t="str">
        <f t="shared" si="40"/>
        <v/>
      </c>
      <c r="AE126" t="str">
        <f t="shared" si="41"/>
        <v>};</v>
      </c>
    </row>
    <row r="127" spans="1:31" x14ac:dyDescent="0.25">
      <c r="B127">
        <v>97</v>
      </c>
      <c r="D127" t="s">
        <v>292</v>
      </c>
      <c r="G127" t="s">
        <v>210</v>
      </c>
      <c r="I127" t="s">
        <v>15</v>
      </c>
      <c r="J127">
        <f>IF(LEN(I127)&gt;0,VLOOKUP($I127,'Deed Log Page Tabs'!$A$2:$C$35,2,FALSE),"")</f>
        <v>7</v>
      </c>
      <c r="K127">
        <f>IF(LEN(I127)&gt;0,VLOOKUP($I127,'Deed Log Page Tabs'!$A$2:$C$35,3,FALSE),"")</f>
        <v>4</v>
      </c>
      <c r="P127" t="str">
        <f t="shared" si="29"/>
        <v>[97] = {["INSTANCE"] = { ["EN"] = "Roots of Fangorn"; }; ["DEED_REGIONS"] = { [1] = { ["i"] = 7; ["j"] = 4; }; }; };</v>
      </c>
      <c r="Q127" t="str">
        <f t="shared" si="34"/>
        <v/>
      </c>
      <c r="R127" t="str">
        <f t="shared" si="30"/>
        <v>[97] = {["INSTANCE"] = { ["EN"] = "Roots of Fangorn"; }; ["DEED_REGIONS"] = { [1] = { ["i"] = 7; ["j"] = 4; }; }; };</v>
      </c>
      <c r="S127" t="str">
        <f t="shared" si="35"/>
        <v>[97] = {</v>
      </c>
      <c r="T127" t="str">
        <f t="shared" si="28"/>
        <v xml:space="preserve">["INSTANCE"] = { ["EN"] = "Roots of Fangorn"; }; </v>
      </c>
      <c r="U127" t="str">
        <f t="shared" si="36"/>
        <v xml:space="preserve">["EN"] = "Roots of Fangorn"; </v>
      </c>
      <c r="V127" t="str">
        <f t="shared" si="36"/>
        <v/>
      </c>
      <c r="W127" t="str">
        <f t="shared" si="36"/>
        <v/>
      </c>
      <c r="X127" t="str">
        <f t="shared" si="31"/>
        <v xml:space="preserve">["DEED_REGIONS"] = { [1] = { ["i"] = 7; ["j"] = 4; }; }; </v>
      </c>
      <c r="Y127" t="str">
        <f t="shared" si="32"/>
        <v xml:space="preserve">[1] = { ["i"] = 7; ["j"] = 4; }; </v>
      </c>
      <c r="Z127" t="str">
        <f t="shared" si="37"/>
        <v xml:space="preserve">["i"] = 7; </v>
      </c>
      <c r="AA127" t="str">
        <f t="shared" si="38"/>
        <v xml:space="preserve">["j"] = 4; </v>
      </c>
      <c r="AB127" t="str">
        <f t="shared" si="33"/>
        <v/>
      </c>
      <c r="AC127" t="str">
        <f t="shared" si="39"/>
        <v/>
      </c>
      <c r="AD127" t="str">
        <f t="shared" si="40"/>
        <v/>
      </c>
      <c r="AE127" t="str">
        <f t="shared" si="41"/>
        <v>};</v>
      </c>
    </row>
    <row r="128" spans="1:31" x14ac:dyDescent="0.25">
      <c r="B128">
        <v>98</v>
      </c>
      <c r="D128" t="s">
        <v>293</v>
      </c>
      <c r="G128" t="s">
        <v>210</v>
      </c>
      <c r="I128" t="s">
        <v>18</v>
      </c>
      <c r="J128">
        <f>IF(LEN(I128)&gt;0,VLOOKUP($I128,'Deed Log Page Tabs'!$A$2:$C$35,2,FALSE),"")</f>
        <v>7</v>
      </c>
      <c r="K128">
        <f>IF(LEN(I128)&gt;0,VLOOKUP($I128,'Deed Log Page Tabs'!$A$2:$C$35,3,FALSE),"")</f>
        <v>2</v>
      </c>
      <c r="P128" t="str">
        <f t="shared" si="29"/>
        <v>[98] = {["INSTANCE"] = { ["EN"] = "The Fall of Khazad-dûm"; }; ["DEED_REGIONS"] = { [1] = { ["i"] = 7; ["j"] = 2; }; }; };</v>
      </c>
      <c r="Q128" t="str">
        <f t="shared" si="34"/>
        <v/>
      </c>
      <c r="R128" t="str">
        <f t="shared" si="30"/>
        <v>[98] = {["INSTANCE"] = { ["EN"] = "The Fall of Khazad-dûm"; }; ["DEED_REGIONS"] = { [1] = { ["i"] = 7; ["j"] = 2; }; }; };</v>
      </c>
      <c r="S128" t="str">
        <f t="shared" si="35"/>
        <v>[98] = {</v>
      </c>
      <c r="T128" t="str">
        <f t="shared" si="28"/>
        <v xml:space="preserve">["INSTANCE"] = { ["EN"] = "The Fall of Khazad-dûm"; }; </v>
      </c>
      <c r="U128" t="str">
        <f t="shared" si="36"/>
        <v xml:space="preserve">["EN"] = "The Fall of Khazad-dûm"; </v>
      </c>
      <c r="V128" t="str">
        <f t="shared" si="36"/>
        <v/>
      </c>
      <c r="W128" t="str">
        <f t="shared" si="36"/>
        <v/>
      </c>
      <c r="X128" t="str">
        <f t="shared" si="31"/>
        <v xml:space="preserve">["DEED_REGIONS"] = { [1] = { ["i"] = 7; ["j"] = 2; }; }; </v>
      </c>
      <c r="Y128" t="str">
        <f t="shared" si="32"/>
        <v xml:space="preserve">[1] = { ["i"] = 7; ["j"] = 2; }; </v>
      </c>
      <c r="Z128" t="str">
        <f t="shared" si="37"/>
        <v xml:space="preserve">["i"] = 7; </v>
      </c>
      <c r="AA128" t="str">
        <f t="shared" si="38"/>
        <v xml:space="preserve">["j"] = 2; </v>
      </c>
      <c r="AB128" t="str">
        <f t="shared" si="33"/>
        <v/>
      </c>
      <c r="AC128" t="str">
        <f t="shared" si="39"/>
        <v/>
      </c>
      <c r="AD128" t="str">
        <f t="shared" si="40"/>
        <v/>
      </c>
      <c r="AE128" t="str">
        <f t="shared" si="41"/>
        <v>};</v>
      </c>
    </row>
    <row r="129" spans="1:31" x14ac:dyDescent="0.25">
      <c r="A129" t="s">
        <v>294</v>
      </c>
      <c r="J129" t="str">
        <f>IF(LEN(I129)&gt;0,VLOOKUP($I129,'Deed Log Page Tabs'!$A$2:$C$35,2,FALSE),"")</f>
        <v/>
      </c>
      <c r="K129" t="str">
        <f>IF(LEN(I129)&gt;0,VLOOKUP($I129,'Deed Log Page Tabs'!$A$2:$C$35,3,FALSE),"")</f>
        <v/>
      </c>
      <c r="P129" t="str">
        <f t="shared" si="29"/>
        <v xml:space="preserve">    --  Plateau of Gorgoroth</v>
      </c>
      <c r="Q129" t="str">
        <f t="shared" si="34"/>
        <v xml:space="preserve">    --  Plateau of Gorgoroth</v>
      </c>
      <c r="R129" t="str">
        <f t="shared" si="30"/>
        <v/>
      </c>
      <c r="S129" t="str">
        <f t="shared" si="35"/>
        <v/>
      </c>
      <c r="T129" t="str">
        <f t="shared" si="28"/>
        <v/>
      </c>
      <c r="U129" t="str">
        <f t="shared" si="36"/>
        <v/>
      </c>
      <c r="V129" t="str">
        <f t="shared" si="36"/>
        <v/>
      </c>
      <c r="W129" t="str">
        <f t="shared" si="36"/>
        <v/>
      </c>
      <c r="X129" t="str">
        <f t="shared" si="31"/>
        <v/>
      </c>
      <c r="Y129" t="str">
        <f t="shared" si="32"/>
        <v/>
      </c>
      <c r="Z129" t="str">
        <f t="shared" si="37"/>
        <v/>
      </c>
      <c r="AA129" t="str">
        <f t="shared" si="38"/>
        <v/>
      </c>
      <c r="AB129" t="str">
        <f t="shared" si="33"/>
        <v/>
      </c>
      <c r="AC129" t="str">
        <f t="shared" si="39"/>
        <v/>
      </c>
      <c r="AD129" t="str">
        <f t="shared" si="40"/>
        <v/>
      </c>
      <c r="AE129" t="str">
        <f t="shared" si="41"/>
        <v/>
      </c>
    </row>
    <row r="130" spans="1:31" x14ac:dyDescent="0.25">
      <c r="B130">
        <v>99</v>
      </c>
      <c r="D130" t="s">
        <v>295</v>
      </c>
      <c r="G130" t="s">
        <v>210</v>
      </c>
      <c r="I130" t="s">
        <v>98</v>
      </c>
      <c r="J130">
        <f>IF(LEN(I130)&gt;0,VLOOKUP($I130,'Deed Log Page Tabs'!$A$2:$C$35,2,FALSE),"")</f>
        <v>9</v>
      </c>
      <c r="K130">
        <f>IF(LEN(I130)&gt;0,VLOOKUP($I130,'Deed Log Page Tabs'!$A$2:$C$35,3,FALSE),"")</f>
        <v>1</v>
      </c>
      <c r="P130" t="str">
        <f t="shared" si="29"/>
        <v>[99] = {["INSTANCE"] = { ["EN"] = "The Abyss of Mordath"; }; ["DEED_REGIONS"] = { [1] = { ["i"] = 9; ["j"] = 1; }; }; };</v>
      </c>
      <c r="Q130" t="str">
        <f t="shared" si="34"/>
        <v/>
      </c>
      <c r="R130" t="str">
        <f t="shared" si="30"/>
        <v>[99] = {["INSTANCE"] = { ["EN"] = "The Abyss of Mordath"; }; ["DEED_REGIONS"] = { [1] = { ["i"] = 9; ["j"] = 1; }; }; };</v>
      </c>
      <c r="S130" t="str">
        <f t="shared" si="35"/>
        <v>[99] = {</v>
      </c>
      <c r="T130" t="str">
        <f t="shared" si="28"/>
        <v xml:space="preserve">["INSTANCE"] = { ["EN"] = "The Abyss of Mordath"; }; </v>
      </c>
      <c r="U130" t="str">
        <f t="shared" si="36"/>
        <v xml:space="preserve">["EN"] = "The Abyss of Mordath"; </v>
      </c>
      <c r="V130" t="str">
        <f t="shared" si="36"/>
        <v/>
      </c>
      <c r="W130" t="str">
        <f t="shared" si="36"/>
        <v/>
      </c>
      <c r="X130" t="str">
        <f t="shared" si="31"/>
        <v xml:space="preserve">["DEED_REGIONS"] = { [1] = { ["i"] = 9; ["j"] = 1; }; }; </v>
      </c>
      <c r="Y130" t="str">
        <f t="shared" si="32"/>
        <v xml:space="preserve">[1] = { ["i"] = 9; ["j"] = 1; }; </v>
      </c>
      <c r="Z130" t="str">
        <f t="shared" si="37"/>
        <v xml:space="preserve">["i"] = 9; </v>
      </c>
      <c r="AA130" t="str">
        <f t="shared" si="38"/>
        <v xml:space="preserve">["j"] = 1; </v>
      </c>
      <c r="AB130" t="str">
        <f t="shared" si="33"/>
        <v/>
      </c>
      <c r="AC130" t="str">
        <f t="shared" si="39"/>
        <v/>
      </c>
      <c r="AD130" t="str">
        <f t="shared" si="40"/>
        <v/>
      </c>
      <c r="AE130" t="str">
        <f t="shared" si="41"/>
        <v>};</v>
      </c>
    </row>
    <row r="131" spans="1:31" x14ac:dyDescent="0.25">
      <c r="A131" t="s">
        <v>296</v>
      </c>
      <c r="J131" t="str">
        <f>IF(LEN(I131)&gt;0,VLOOKUP($I131,'Deed Log Page Tabs'!$A$2:$C$35,2,FALSE),"")</f>
        <v/>
      </c>
      <c r="K131" t="str">
        <f>IF(LEN(I131)&gt;0,VLOOKUP($I131,'Deed Log Page Tabs'!$A$2:$C$35,3,FALSE),"")</f>
        <v/>
      </c>
      <c r="P131" t="str">
        <f t="shared" si="29"/>
        <v xml:space="preserve">    --  The Battle of the Pelennor Fields</v>
      </c>
      <c r="Q131" t="str">
        <f t="shared" si="34"/>
        <v xml:space="preserve">    --  The Battle of the Pelennor Fields</v>
      </c>
      <c r="R131" t="str">
        <f t="shared" si="30"/>
        <v/>
      </c>
      <c r="S131" t="str">
        <f t="shared" si="35"/>
        <v/>
      </c>
      <c r="T131" t="str">
        <f t="shared" si="28"/>
        <v/>
      </c>
      <c r="U131" t="str">
        <f t="shared" si="36"/>
        <v/>
      </c>
      <c r="V131" t="str">
        <f t="shared" si="36"/>
        <v/>
      </c>
      <c r="W131" t="str">
        <f t="shared" si="36"/>
        <v/>
      </c>
      <c r="X131" t="str">
        <f t="shared" si="31"/>
        <v/>
      </c>
      <c r="Y131" t="str">
        <f t="shared" si="32"/>
        <v/>
      </c>
      <c r="Z131" t="str">
        <f t="shared" si="37"/>
        <v/>
      </c>
      <c r="AA131" t="str">
        <f t="shared" si="38"/>
        <v/>
      </c>
      <c r="AB131" t="str">
        <f t="shared" si="33"/>
        <v/>
      </c>
      <c r="AC131" t="str">
        <f t="shared" si="39"/>
        <v/>
      </c>
      <c r="AD131" t="str">
        <f t="shared" si="40"/>
        <v/>
      </c>
      <c r="AE131" t="str">
        <f t="shared" si="41"/>
        <v/>
      </c>
    </row>
    <row r="132" spans="1:31" x14ac:dyDescent="0.25">
      <c r="B132">
        <v>100</v>
      </c>
      <c r="D132" t="s">
        <v>297</v>
      </c>
      <c r="G132" t="s">
        <v>210</v>
      </c>
      <c r="I132" t="s">
        <v>41</v>
      </c>
      <c r="J132">
        <f>IF(LEN(I132)&gt;0,VLOOKUP($I132,'Deed Log Page Tabs'!$A$2:$C$35,2,FALSE),"")</f>
        <v>8</v>
      </c>
      <c r="K132">
        <f>IF(LEN(I132)&gt;0,VLOOKUP($I132,'Deed Log Page Tabs'!$A$2:$C$35,3,FALSE),"")</f>
        <v>4</v>
      </c>
      <c r="P132" t="str">
        <f t="shared" si="29"/>
        <v>[100] = {["INSTANCE"] = { ["EN"] = "Throne of the Dread Terror"; }; ["DEED_REGIONS"] = { [1] = { ["i"] = 8; ["j"] = 4; }; }; };</v>
      </c>
      <c r="Q132" t="str">
        <f t="shared" si="34"/>
        <v/>
      </c>
      <c r="R132" t="str">
        <f t="shared" si="30"/>
        <v>[100] = {["INSTANCE"] = { ["EN"] = "Throne of the Dread Terror"; }; ["DEED_REGIONS"] = { [1] = { ["i"] = 8; ["j"] = 4; }; }; };</v>
      </c>
      <c r="S132" t="str">
        <f t="shared" si="35"/>
        <v>[100] = {</v>
      </c>
      <c r="T132" t="str">
        <f t="shared" si="28"/>
        <v xml:space="preserve">["INSTANCE"] = { ["EN"] = "Throne of the Dread Terror"; }; </v>
      </c>
      <c r="U132" t="str">
        <f t="shared" si="36"/>
        <v xml:space="preserve">["EN"] = "Throne of the Dread Terror"; </v>
      </c>
      <c r="V132" t="str">
        <f t="shared" si="36"/>
        <v/>
      </c>
      <c r="W132" t="str">
        <f t="shared" si="36"/>
        <v/>
      </c>
      <c r="X132" t="str">
        <f t="shared" si="31"/>
        <v xml:space="preserve">["DEED_REGIONS"] = { [1] = { ["i"] = 8; ["j"] = 4; }; }; </v>
      </c>
      <c r="Y132" t="str">
        <f t="shared" si="32"/>
        <v xml:space="preserve">[1] = { ["i"] = 8; ["j"] = 4; }; </v>
      </c>
      <c r="Z132" t="str">
        <f t="shared" si="37"/>
        <v xml:space="preserve">["i"] = 8; </v>
      </c>
      <c r="AA132" t="str">
        <f t="shared" si="38"/>
        <v xml:space="preserve">["j"] = 4; </v>
      </c>
      <c r="AB132" t="str">
        <f t="shared" si="33"/>
        <v/>
      </c>
      <c r="AC132" t="str">
        <f t="shared" si="39"/>
        <v/>
      </c>
      <c r="AD132" t="str">
        <f t="shared" si="40"/>
        <v/>
      </c>
      <c r="AE132" t="str">
        <f t="shared" si="41"/>
        <v>};</v>
      </c>
    </row>
    <row r="133" spans="1:31" x14ac:dyDescent="0.25">
      <c r="A133" t="s">
        <v>298</v>
      </c>
      <c r="J133" t="str">
        <f>IF(LEN(I133)&gt;0,VLOOKUP($I133,'Deed Log Page Tabs'!$A$2:$C$35,2,FALSE),"")</f>
        <v/>
      </c>
      <c r="K133" t="str">
        <f>IF(LEN(I133)&gt;0,VLOOKUP($I133,'Deed Log Page Tabs'!$A$2:$C$35,3,FALSE),"")</f>
        <v/>
      </c>
      <c r="P133" t="str">
        <f t="shared" si="29"/>
        <v xml:space="preserve">    --War of Three Peaks</v>
      </c>
      <c r="Q133" t="str">
        <f t="shared" si="34"/>
        <v xml:space="preserve">    --War of Three Peaks</v>
      </c>
      <c r="R133" t="str">
        <f t="shared" si="30"/>
        <v/>
      </c>
      <c r="S133" t="str">
        <f t="shared" si="35"/>
        <v/>
      </c>
      <c r="T133" t="str">
        <f t="shared" si="28"/>
        <v/>
      </c>
      <c r="U133" t="str">
        <f t="shared" si="36"/>
        <v/>
      </c>
      <c r="V133" t="str">
        <f t="shared" si="36"/>
        <v/>
      </c>
      <c r="W133" t="str">
        <f t="shared" si="36"/>
        <v/>
      </c>
      <c r="X133" t="str">
        <f t="shared" si="31"/>
        <v/>
      </c>
      <c r="Y133" t="str">
        <f t="shared" si="32"/>
        <v/>
      </c>
      <c r="Z133" t="str">
        <f t="shared" si="37"/>
        <v/>
      </c>
      <c r="AA133" t="str">
        <f t="shared" si="38"/>
        <v/>
      </c>
      <c r="AB133" t="str">
        <f t="shared" si="33"/>
        <v/>
      </c>
      <c r="AC133" t="str">
        <f t="shared" si="39"/>
        <v/>
      </c>
      <c r="AD133" t="str">
        <f t="shared" si="40"/>
        <v/>
      </c>
      <c r="AE133" t="str">
        <f t="shared" si="41"/>
        <v/>
      </c>
    </row>
    <row r="134" spans="1:31" x14ac:dyDescent="0.25">
      <c r="B134">
        <v>101</v>
      </c>
      <c r="D134" t="s">
        <v>299</v>
      </c>
      <c r="G134" t="s">
        <v>210</v>
      </c>
      <c r="I134" t="s">
        <v>32</v>
      </c>
      <c r="J134">
        <f>IF(LEN(I134)&gt;0,VLOOKUP($I134,'Deed Log Page Tabs'!$A$2:$C$35,2,FALSE),"")</f>
        <v>7</v>
      </c>
      <c r="K134">
        <f>IF(LEN(I134)&gt;0,VLOOKUP($I134,'Deed Log Page Tabs'!$A$2:$C$35,3,FALSE),"")</f>
        <v>12</v>
      </c>
      <c r="P134" t="str">
        <f t="shared" si="29"/>
        <v>[101] = {["INSTANCE"] = { ["EN"] = "Amdân Dammul, the Bloody Threshold"; }; ["DEED_REGIONS"] = { [1] = { ["i"] = 7; ["j"] = 12; }; }; };</v>
      </c>
      <c r="Q134" t="str">
        <f t="shared" si="34"/>
        <v/>
      </c>
      <c r="R134" t="str">
        <f t="shared" si="30"/>
        <v>[101] = {["INSTANCE"] = { ["EN"] = "Amdân Dammul, the Bloody Threshold"; }; ["DEED_REGIONS"] = { [1] = { ["i"] = 7; ["j"] = 12; }; }; };</v>
      </c>
      <c r="S134" t="str">
        <f t="shared" si="35"/>
        <v>[101] = {</v>
      </c>
      <c r="T134" t="str">
        <f t="shared" ref="T134:T168" si="42">IF(OR(LEN(U134)&gt;0,LEN(V134)&gt;0,LEN(W134)&gt;0),CONCATENATE("[""INSTANCE""] = { ",U134,V134,W134,"}; "),"")</f>
        <v xml:space="preserve">["INSTANCE"] = { ["EN"] = "Amdân Dammul, the Bloody Threshold"; }; </v>
      </c>
      <c r="U134" t="str">
        <f t="shared" si="36"/>
        <v xml:space="preserve">["EN"] = "Amdân Dammul, the Bloody Threshold"; </v>
      </c>
      <c r="V134" t="str">
        <f t="shared" si="36"/>
        <v/>
      </c>
      <c r="W134" t="str">
        <f t="shared" si="36"/>
        <v/>
      </c>
      <c r="X134" t="str">
        <f t="shared" si="31"/>
        <v xml:space="preserve">["DEED_REGIONS"] = { [1] = { ["i"] = 7; ["j"] = 12; }; }; </v>
      </c>
      <c r="Y134" t="str">
        <f t="shared" si="32"/>
        <v xml:space="preserve">[1] = { ["i"] = 7; ["j"] = 12; }; </v>
      </c>
      <c r="Z134" t="str">
        <f t="shared" si="37"/>
        <v xml:space="preserve">["i"] = 7; </v>
      </c>
      <c r="AA134" t="str">
        <f t="shared" si="38"/>
        <v xml:space="preserve">["j"] = 12; </v>
      </c>
      <c r="AB134" t="str">
        <f t="shared" si="33"/>
        <v/>
      </c>
      <c r="AC134" t="str">
        <f t="shared" si="39"/>
        <v/>
      </c>
      <c r="AD134" t="str">
        <f t="shared" si="40"/>
        <v/>
      </c>
      <c r="AE134" t="str">
        <f t="shared" si="41"/>
        <v>};</v>
      </c>
    </row>
    <row r="135" spans="1:31" x14ac:dyDescent="0.25">
      <c r="B135">
        <v>102</v>
      </c>
      <c r="D135" t="s">
        <v>205</v>
      </c>
      <c r="G135" t="s">
        <v>210</v>
      </c>
      <c r="I135" t="s">
        <v>32</v>
      </c>
      <c r="J135">
        <f>IF(LEN(I135)&gt;0,VLOOKUP($I135,'Deed Log Page Tabs'!$A$2:$C$35,2,FALSE),"")</f>
        <v>7</v>
      </c>
      <c r="K135">
        <f>IF(LEN(I135)&gt;0,VLOOKUP($I135,'Deed Log Page Tabs'!$A$2:$C$35,3,FALSE),"")</f>
        <v>12</v>
      </c>
      <c r="P135" t="str">
        <f t="shared" si="29"/>
        <v>[102] = {["INSTANCE"] = { ["EN"] = "Shakalush, the Stair Battle"; }; ["DEED_REGIONS"] = { [1] = { ["i"] = 7; ["j"] = 12; }; }; };</v>
      </c>
      <c r="Q135" t="str">
        <f t="shared" si="34"/>
        <v/>
      </c>
      <c r="R135" t="str">
        <f t="shared" si="30"/>
        <v>[102] = {["INSTANCE"] = { ["EN"] = "Shakalush, the Stair Battle"; }; ["DEED_REGIONS"] = { [1] = { ["i"] = 7; ["j"] = 12; }; }; };</v>
      </c>
      <c r="S135" t="str">
        <f t="shared" si="35"/>
        <v>[102] = {</v>
      </c>
      <c r="T135" t="str">
        <f t="shared" si="42"/>
        <v xml:space="preserve">["INSTANCE"] = { ["EN"] = "Shakalush, the Stair Battle"; }; </v>
      </c>
      <c r="U135" t="str">
        <f t="shared" si="36"/>
        <v xml:space="preserve">["EN"] = "Shakalush, the Stair Battle"; </v>
      </c>
      <c r="V135" t="str">
        <f t="shared" si="36"/>
        <v/>
      </c>
      <c r="W135" t="str">
        <f t="shared" si="36"/>
        <v/>
      </c>
      <c r="X135" t="str">
        <f t="shared" si="31"/>
        <v xml:space="preserve">["DEED_REGIONS"] = { [1] = { ["i"] = 7; ["j"] = 12; }; }; </v>
      </c>
      <c r="Y135" t="str">
        <f t="shared" si="32"/>
        <v xml:space="preserve">[1] = { ["i"] = 7; ["j"] = 12; }; </v>
      </c>
      <c r="Z135" t="str">
        <f t="shared" si="37"/>
        <v xml:space="preserve">["i"] = 7; </v>
      </c>
      <c r="AA135" t="str">
        <f t="shared" si="38"/>
        <v xml:space="preserve">["j"] = 12; </v>
      </c>
      <c r="AB135" t="str">
        <f t="shared" si="33"/>
        <v/>
      </c>
      <c r="AC135" t="str">
        <f t="shared" si="39"/>
        <v/>
      </c>
      <c r="AD135" t="str">
        <f t="shared" si="40"/>
        <v/>
      </c>
      <c r="AE135" t="str">
        <f t="shared" si="41"/>
        <v>};</v>
      </c>
    </row>
    <row r="136" spans="1:31" x14ac:dyDescent="0.25">
      <c r="A136" t="s">
        <v>300</v>
      </c>
      <c r="J136" t="str">
        <f>IF(LEN(I136)&gt;0,VLOOKUP($I136,'Deed Log Page Tabs'!$A$2:$C$35,2,FALSE),"")</f>
        <v/>
      </c>
      <c r="K136" t="str">
        <f>IF(LEN(I136)&gt;0,VLOOKUP($I136,'Deed Log Page Tabs'!$A$2:$C$35,3,FALSE),"")</f>
        <v/>
      </c>
      <c r="P136" t="str">
        <f t="shared" si="29"/>
        <v xml:space="preserve">    --Seasonal</v>
      </c>
      <c r="Q136" t="str">
        <f t="shared" si="34"/>
        <v xml:space="preserve">    --Seasonal</v>
      </c>
      <c r="R136" t="str">
        <f t="shared" si="30"/>
        <v/>
      </c>
      <c r="S136" t="str">
        <f t="shared" si="35"/>
        <v/>
      </c>
      <c r="T136" t="str">
        <f t="shared" si="42"/>
        <v/>
      </c>
      <c r="U136" t="str">
        <f t="shared" si="36"/>
        <v/>
      </c>
      <c r="V136" t="str">
        <f t="shared" si="36"/>
        <v/>
      </c>
      <c r="W136" t="str">
        <f t="shared" si="36"/>
        <v/>
      </c>
      <c r="X136" t="str">
        <f t="shared" si="31"/>
        <v/>
      </c>
      <c r="Y136" t="str">
        <f t="shared" si="32"/>
        <v/>
      </c>
      <c r="Z136" t="str">
        <f t="shared" si="37"/>
        <v/>
      </c>
      <c r="AA136" t="str">
        <f t="shared" si="38"/>
        <v/>
      </c>
      <c r="AB136" t="str">
        <f t="shared" si="33"/>
        <v/>
      </c>
      <c r="AC136" t="str">
        <f t="shared" si="39"/>
        <v/>
      </c>
      <c r="AD136" t="str">
        <f t="shared" si="40"/>
        <v/>
      </c>
      <c r="AE136" t="str">
        <f t="shared" si="41"/>
        <v/>
      </c>
    </row>
    <row r="137" spans="1:31" x14ac:dyDescent="0.25">
      <c r="A137" t="s">
        <v>301</v>
      </c>
      <c r="J137" t="str">
        <f>IF(LEN(I137)&gt;0,VLOOKUP($I137,'Deed Log Page Tabs'!$A$2:$C$35,2,FALSE),"")</f>
        <v/>
      </c>
      <c r="K137" t="str">
        <f>IF(LEN(I137)&gt;0,VLOOKUP($I137,'Deed Log Page Tabs'!$A$2:$C$35,3,FALSE),"")</f>
        <v/>
      </c>
      <c r="P137" t="str">
        <f t="shared" si="29"/>
        <v xml:space="preserve">    --  Spring</v>
      </c>
      <c r="Q137" t="str">
        <f t="shared" si="34"/>
        <v xml:space="preserve">    --  Spring</v>
      </c>
      <c r="R137" t="str">
        <f t="shared" si="30"/>
        <v/>
      </c>
      <c r="S137" t="str">
        <f t="shared" si="35"/>
        <v/>
      </c>
      <c r="T137" t="str">
        <f t="shared" si="42"/>
        <v/>
      </c>
      <c r="U137" t="str">
        <f t="shared" si="36"/>
        <v/>
      </c>
      <c r="V137" t="str">
        <f t="shared" si="36"/>
        <v/>
      </c>
      <c r="W137" t="str">
        <f t="shared" si="36"/>
        <v/>
      </c>
      <c r="X137" t="str">
        <f t="shared" si="31"/>
        <v/>
      </c>
      <c r="Y137" t="str">
        <f t="shared" si="32"/>
        <v/>
      </c>
      <c r="Z137" t="str">
        <f t="shared" si="37"/>
        <v/>
      </c>
      <c r="AA137" t="str">
        <f t="shared" si="38"/>
        <v/>
      </c>
      <c r="AB137" t="str">
        <f t="shared" si="33"/>
        <v/>
      </c>
      <c r="AC137" t="str">
        <f t="shared" si="39"/>
        <v/>
      </c>
      <c r="AD137" t="str">
        <f t="shared" si="40"/>
        <v/>
      </c>
      <c r="AE137" t="str">
        <f t="shared" si="41"/>
        <v/>
      </c>
    </row>
    <row r="138" spans="1:31" x14ac:dyDescent="0.25">
      <c r="B138">
        <v>103</v>
      </c>
      <c r="D138" t="s">
        <v>302</v>
      </c>
      <c r="G138" t="s">
        <v>210</v>
      </c>
      <c r="I138" t="s">
        <v>5</v>
      </c>
      <c r="J138">
        <f>IF(LEN(I138)&gt;0,VLOOKUP($I138,'Deed Log Page Tabs'!$A$2:$C$35,2,FALSE),"")</f>
        <v>6</v>
      </c>
      <c r="K138">
        <f>IF(LEN(I138)&gt;0,VLOOKUP($I138,'Deed Log Page Tabs'!$A$2:$C$35,3,FALSE),"")</f>
        <v>4</v>
      </c>
      <c r="P138" t="str">
        <f t="shared" si="29"/>
        <v>[103] = {["INSTANCE"] = { ["EN"] = "Boss from the Vaults: Naruhel the Red-maid"; }; ["DEED_REGIONS"] = { [1] = { ["i"] = 6; ["j"] = 4; }; }; };</v>
      </c>
      <c r="Q138" t="str">
        <f t="shared" si="34"/>
        <v/>
      </c>
      <c r="R138" t="str">
        <f t="shared" si="30"/>
        <v>[103] = {["INSTANCE"] = { ["EN"] = "Boss from the Vaults: Naruhel the Red-maid"; }; ["DEED_REGIONS"] = { [1] = { ["i"] = 6; ["j"] = 4; }; }; };</v>
      </c>
      <c r="S138" t="str">
        <f t="shared" si="35"/>
        <v>[103] = {</v>
      </c>
      <c r="T138" t="str">
        <f t="shared" si="42"/>
        <v xml:space="preserve">["INSTANCE"] = { ["EN"] = "Boss from the Vaults: Naruhel the Red-maid"; }; </v>
      </c>
      <c r="U138" t="str">
        <f t="shared" si="36"/>
        <v xml:space="preserve">["EN"] = "Boss from the Vaults: Naruhel the Red-maid"; </v>
      </c>
      <c r="V138" t="str">
        <f t="shared" si="36"/>
        <v/>
      </c>
      <c r="W138" t="str">
        <f t="shared" si="36"/>
        <v/>
      </c>
      <c r="X138" t="str">
        <f t="shared" si="31"/>
        <v xml:space="preserve">["DEED_REGIONS"] = { [1] = { ["i"] = 6; ["j"] = 4; }; }; </v>
      </c>
      <c r="Y138" t="str">
        <f t="shared" si="32"/>
        <v xml:space="preserve">[1] = { ["i"] = 6; ["j"] = 4; }; </v>
      </c>
      <c r="Z138" t="str">
        <f t="shared" si="37"/>
        <v xml:space="preserve">["i"] = 6; </v>
      </c>
      <c r="AA138" t="str">
        <f t="shared" si="38"/>
        <v xml:space="preserve">["j"] = 4; </v>
      </c>
      <c r="AB138" t="str">
        <f t="shared" si="33"/>
        <v/>
      </c>
      <c r="AC138" t="str">
        <f t="shared" si="39"/>
        <v/>
      </c>
      <c r="AD138" t="str">
        <f t="shared" si="40"/>
        <v/>
      </c>
      <c r="AE138" t="str">
        <f t="shared" si="41"/>
        <v>};</v>
      </c>
    </row>
    <row r="139" spans="1:31" x14ac:dyDescent="0.25">
      <c r="B139">
        <v>104</v>
      </c>
      <c r="D139" t="s">
        <v>303</v>
      </c>
      <c r="G139" t="s">
        <v>210</v>
      </c>
      <c r="I139" t="s">
        <v>22</v>
      </c>
      <c r="J139">
        <f>IF(LEN(I139)&gt;0,VLOOKUP($I139,'Deed Log Page Tabs'!$A$2:$C$35,2,FALSE),"")</f>
        <v>8</v>
      </c>
      <c r="K139">
        <f>IF(LEN(I139)&gt;0,VLOOKUP($I139,'Deed Log Page Tabs'!$A$2:$C$35,3,FALSE),"")</f>
        <v>3</v>
      </c>
      <c r="P139" t="str">
        <f t="shared" si="29"/>
        <v>[104] = {["INSTANCE"] = { ["EN"] = "Spring: Bee's Big Business"; }; ["DEED_REGIONS"] = { [1] = { ["i"] = 8; ["j"] = 3; }; }; };</v>
      </c>
      <c r="Q139" t="str">
        <f t="shared" si="34"/>
        <v/>
      </c>
      <c r="R139" t="str">
        <f t="shared" si="30"/>
        <v>[104] = {["INSTANCE"] = { ["EN"] = "Spring: Bee's Big Business"; }; ["DEED_REGIONS"] = { [1] = { ["i"] = 8; ["j"] = 3; }; }; };</v>
      </c>
      <c r="S139" t="str">
        <f t="shared" si="35"/>
        <v>[104] = {</v>
      </c>
      <c r="T139" t="str">
        <f t="shared" si="42"/>
        <v xml:space="preserve">["INSTANCE"] = { ["EN"] = "Spring: Bee's Big Business"; }; </v>
      </c>
      <c r="U139" t="str">
        <f t="shared" si="36"/>
        <v xml:space="preserve">["EN"] = "Spring: Bee's Big Business"; </v>
      </c>
      <c r="V139" t="str">
        <f t="shared" si="36"/>
        <v/>
      </c>
      <c r="W139" t="str">
        <f t="shared" si="36"/>
        <v/>
      </c>
      <c r="X139" t="str">
        <f t="shared" si="31"/>
        <v xml:space="preserve">["DEED_REGIONS"] = { [1] = { ["i"] = 8; ["j"] = 3; }; }; </v>
      </c>
      <c r="Y139" t="str">
        <f t="shared" si="32"/>
        <v xml:space="preserve">[1] = { ["i"] = 8; ["j"] = 3; }; </v>
      </c>
      <c r="Z139" t="str">
        <f t="shared" si="37"/>
        <v xml:space="preserve">["i"] = 8; </v>
      </c>
      <c r="AA139" t="str">
        <f t="shared" si="38"/>
        <v xml:space="preserve">["j"] = 3; </v>
      </c>
      <c r="AB139" t="str">
        <f t="shared" si="33"/>
        <v/>
      </c>
      <c r="AC139" t="str">
        <f t="shared" si="39"/>
        <v/>
      </c>
      <c r="AD139" t="str">
        <f t="shared" si="40"/>
        <v/>
      </c>
      <c r="AE139" t="str">
        <f t="shared" si="41"/>
        <v>};</v>
      </c>
    </row>
    <row r="140" spans="1:31" x14ac:dyDescent="0.25">
      <c r="A140" t="s">
        <v>304</v>
      </c>
      <c r="J140" t="str">
        <f>IF(LEN(I140)&gt;0,VLOOKUP($I140,'Deed Log Page Tabs'!$A$2:$C$35,2,FALSE),"")</f>
        <v/>
      </c>
      <c r="K140" t="str">
        <f>IF(LEN(I140)&gt;0,VLOOKUP($I140,'Deed Log Page Tabs'!$A$2:$C$35,3,FALSE),"")</f>
        <v/>
      </c>
      <c r="P140" t="str">
        <f t="shared" si="29"/>
        <v xml:space="preserve">    --  Summer</v>
      </c>
      <c r="Q140" t="str">
        <f t="shared" si="34"/>
        <v xml:space="preserve">    --  Summer</v>
      </c>
      <c r="R140" t="str">
        <f t="shared" si="30"/>
        <v/>
      </c>
      <c r="S140" t="str">
        <f t="shared" si="35"/>
        <v/>
      </c>
      <c r="T140" t="str">
        <f t="shared" si="42"/>
        <v/>
      </c>
      <c r="U140" t="str">
        <f t="shared" si="36"/>
        <v/>
      </c>
      <c r="V140" t="str">
        <f t="shared" si="36"/>
        <v/>
      </c>
      <c r="W140" t="str">
        <f t="shared" si="36"/>
        <v/>
      </c>
      <c r="X140" t="str">
        <f t="shared" si="31"/>
        <v/>
      </c>
      <c r="Y140" t="str">
        <f t="shared" si="32"/>
        <v/>
      </c>
      <c r="Z140" t="str">
        <f t="shared" si="37"/>
        <v/>
      </c>
      <c r="AA140" t="str">
        <f t="shared" si="38"/>
        <v/>
      </c>
      <c r="AB140" t="str">
        <f t="shared" si="33"/>
        <v/>
      </c>
      <c r="AC140" t="str">
        <f t="shared" si="39"/>
        <v/>
      </c>
      <c r="AD140" t="str">
        <f t="shared" si="40"/>
        <v/>
      </c>
      <c r="AE140" t="str">
        <f t="shared" si="41"/>
        <v/>
      </c>
    </row>
    <row r="141" spans="1:31" x14ac:dyDescent="0.25">
      <c r="B141">
        <v>105</v>
      </c>
      <c r="D141" t="s">
        <v>156</v>
      </c>
      <c r="G141" t="s">
        <v>210</v>
      </c>
      <c r="I141" t="s">
        <v>10</v>
      </c>
      <c r="J141">
        <f>IF(LEN(I141)&gt;0,VLOOKUP($I141,'Deed Log Page Tabs'!$A$2:$C$35,2,FALSE),"")</f>
        <v>6</v>
      </c>
      <c r="K141">
        <f>IF(LEN(I141)&gt;0,VLOOKUP($I141,'Deed Log Page Tabs'!$A$2:$C$35,3,FALSE),"")</f>
        <v>9</v>
      </c>
      <c r="P141" t="str">
        <f t="shared" si="29"/>
        <v>[105] = {["INSTANCE"] = { ["EN"] = "Boss from the Vaults: Thrâng"; }; ["DEED_REGIONS"] = { [1] = { ["i"] = 6; ["j"] = 9; }; }; };</v>
      </c>
      <c r="Q141" t="str">
        <f t="shared" si="34"/>
        <v/>
      </c>
      <c r="R141" t="str">
        <f t="shared" si="30"/>
        <v>[105] = {["INSTANCE"] = { ["EN"] = "Boss from the Vaults: Thrâng"; }; ["DEED_REGIONS"] = { [1] = { ["i"] = 6; ["j"] = 9; }; }; };</v>
      </c>
      <c r="S141" t="str">
        <f t="shared" si="35"/>
        <v>[105] = {</v>
      </c>
      <c r="T141" t="str">
        <f t="shared" si="42"/>
        <v xml:space="preserve">["INSTANCE"] = { ["EN"] = "Boss from the Vaults: Thrâng"; }; </v>
      </c>
      <c r="U141" t="str">
        <f t="shared" si="36"/>
        <v xml:space="preserve">["EN"] = "Boss from the Vaults: Thrâng"; </v>
      </c>
      <c r="V141" t="str">
        <f t="shared" si="36"/>
        <v/>
      </c>
      <c r="W141" t="str">
        <f t="shared" si="36"/>
        <v/>
      </c>
      <c r="X141" t="str">
        <f t="shared" si="31"/>
        <v xml:space="preserve">["DEED_REGIONS"] = { [1] = { ["i"] = 6; ["j"] = 9; }; }; </v>
      </c>
      <c r="Y141" t="str">
        <f t="shared" si="32"/>
        <v xml:space="preserve">[1] = { ["i"] = 6; ["j"] = 9; }; </v>
      </c>
      <c r="Z141" t="str">
        <f t="shared" si="37"/>
        <v xml:space="preserve">["i"] = 6; </v>
      </c>
      <c r="AA141" t="str">
        <f t="shared" si="38"/>
        <v xml:space="preserve">["j"] = 9; </v>
      </c>
      <c r="AB141" t="str">
        <f t="shared" si="33"/>
        <v/>
      </c>
      <c r="AC141" t="str">
        <f t="shared" si="39"/>
        <v/>
      </c>
      <c r="AD141" t="str">
        <f t="shared" si="40"/>
        <v/>
      </c>
      <c r="AE141" t="str">
        <f t="shared" si="41"/>
        <v>};</v>
      </c>
    </row>
    <row r="142" spans="1:31" x14ac:dyDescent="0.25">
      <c r="B142">
        <v>106</v>
      </c>
      <c r="D142" t="s">
        <v>305</v>
      </c>
      <c r="G142" t="s">
        <v>210</v>
      </c>
      <c r="I142" t="s">
        <v>3</v>
      </c>
      <c r="J142">
        <f>IF(LEN(I142)&gt;0,VLOOKUP($I142,'Deed Log Page Tabs'!$A$2:$C$35,2,FALSE),"")</f>
        <v>6</v>
      </c>
      <c r="K142">
        <f>IF(LEN(I142)&gt;0,VLOOKUP($I142,'Deed Log Page Tabs'!$A$2:$C$35,3,FALSE),"")</f>
        <v>2</v>
      </c>
      <c r="P142" t="str">
        <f t="shared" si="29"/>
        <v>[106] = {["INSTANCE"] = { ["EN"] = "Summer: The Perfect Picnic"; }; ["DEED_REGIONS"] = { [1] = { ["i"] = 6; ["j"] = 2; }; }; };</v>
      </c>
      <c r="Q142" t="str">
        <f t="shared" si="34"/>
        <v/>
      </c>
      <c r="R142" t="str">
        <f t="shared" si="30"/>
        <v>[106] = {["INSTANCE"] = { ["EN"] = "Summer: The Perfect Picnic"; }; ["DEED_REGIONS"] = { [1] = { ["i"] = 6; ["j"] = 2; }; }; };</v>
      </c>
      <c r="S142" t="str">
        <f t="shared" si="35"/>
        <v>[106] = {</v>
      </c>
      <c r="T142" t="str">
        <f t="shared" si="42"/>
        <v xml:space="preserve">["INSTANCE"] = { ["EN"] = "Summer: The Perfect Picnic"; }; </v>
      </c>
      <c r="U142" t="str">
        <f t="shared" si="36"/>
        <v xml:space="preserve">["EN"] = "Summer: The Perfect Picnic"; </v>
      </c>
      <c r="V142" t="str">
        <f t="shared" si="36"/>
        <v/>
      </c>
      <c r="W142" t="str">
        <f t="shared" si="36"/>
        <v/>
      </c>
      <c r="X142" t="str">
        <f t="shared" si="31"/>
        <v xml:space="preserve">["DEED_REGIONS"] = { [1] = { ["i"] = 6; ["j"] = 2; }; }; </v>
      </c>
      <c r="Y142" t="str">
        <f t="shared" si="32"/>
        <v xml:space="preserve">[1] = { ["i"] = 6; ["j"] = 2; }; </v>
      </c>
      <c r="Z142" t="str">
        <f t="shared" si="37"/>
        <v xml:space="preserve">["i"] = 6; </v>
      </c>
      <c r="AA142" t="str">
        <f t="shared" si="38"/>
        <v xml:space="preserve">["j"] = 2; </v>
      </c>
      <c r="AB142" t="str">
        <f t="shared" si="33"/>
        <v/>
      </c>
      <c r="AC142" t="str">
        <f t="shared" si="39"/>
        <v/>
      </c>
      <c r="AD142" t="str">
        <f t="shared" si="40"/>
        <v/>
      </c>
      <c r="AE142" t="str">
        <f t="shared" si="41"/>
        <v>};</v>
      </c>
    </row>
    <row r="143" spans="1:31" x14ac:dyDescent="0.25">
      <c r="A143" t="s">
        <v>306</v>
      </c>
      <c r="J143" t="str">
        <f>IF(LEN(I143)&gt;0,VLOOKUP($I143,'Deed Log Page Tabs'!$A$2:$C$35,2,FALSE),"")</f>
        <v/>
      </c>
      <c r="K143" t="str">
        <f>IF(LEN(I143)&gt;0,VLOOKUP($I143,'Deed Log Page Tabs'!$A$2:$C$35,3,FALSE),"")</f>
        <v/>
      </c>
      <c r="P143" t="str">
        <f t="shared" si="29"/>
        <v xml:space="preserve">    --  Yule</v>
      </c>
      <c r="Q143" t="str">
        <f t="shared" si="34"/>
        <v xml:space="preserve">    --  Yule</v>
      </c>
      <c r="R143" t="str">
        <f t="shared" si="30"/>
        <v/>
      </c>
      <c r="S143" t="str">
        <f t="shared" si="35"/>
        <v/>
      </c>
      <c r="T143" t="str">
        <f t="shared" si="42"/>
        <v/>
      </c>
      <c r="U143" t="str">
        <f t="shared" si="36"/>
        <v/>
      </c>
      <c r="V143" t="str">
        <f t="shared" si="36"/>
        <v/>
      </c>
      <c r="W143" t="str">
        <f t="shared" si="36"/>
        <v/>
      </c>
      <c r="X143" t="str">
        <f t="shared" si="31"/>
        <v/>
      </c>
      <c r="Y143" t="str">
        <f t="shared" si="32"/>
        <v/>
      </c>
      <c r="Z143" t="str">
        <f t="shared" si="37"/>
        <v/>
      </c>
      <c r="AA143" t="str">
        <f t="shared" si="38"/>
        <v/>
      </c>
      <c r="AB143" t="str">
        <f t="shared" si="33"/>
        <v/>
      </c>
      <c r="AC143" t="str">
        <f t="shared" si="39"/>
        <v/>
      </c>
      <c r="AD143" t="str">
        <f t="shared" si="40"/>
        <v/>
      </c>
      <c r="AE143" t="str">
        <f t="shared" si="41"/>
        <v/>
      </c>
    </row>
    <row r="144" spans="1:31" x14ac:dyDescent="0.25">
      <c r="B144">
        <v>107</v>
      </c>
      <c r="D144" t="s">
        <v>157</v>
      </c>
      <c r="G144" t="s">
        <v>210</v>
      </c>
      <c r="I144" t="s">
        <v>8</v>
      </c>
      <c r="J144">
        <f>IF(LEN(I144)&gt;0,VLOOKUP($I144,'Deed Log Page Tabs'!$A$2:$C$35,2,FALSE),"")</f>
        <v>6</v>
      </c>
      <c r="K144">
        <f>IF(LEN(I144)&gt;0,VLOOKUP($I144,'Deed Log Page Tabs'!$A$2:$C$35,3,FALSE),"")</f>
        <v>7</v>
      </c>
      <c r="P144" t="str">
        <f t="shared" si="29"/>
        <v>[107] = {["INSTANCE"] = { ["EN"] = "Boss from the Vaults: Storvâgûn"; }; ["DEED_REGIONS"] = { [1] = { ["i"] = 6; ["j"] = 7; }; }; };</v>
      </c>
      <c r="Q144" t="str">
        <f t="shared" si="34"/>
        <v/>
      </c>
      <c r="R144" t="str">
        <f t="shared" si="30"/>
        <v>[107] = {["INSTANCE"] = { ["EN"] = "Boss from the Vaults: Storvâgûn"; }; ["DEED_REGIONS"] = { [1] = { ["i"] = 6; ["j"] = 7; }; }; };</v>
      </c>
      <c r="S144" t="str">
        <f t="shared" si="35"/>
        <v>[107] = {</v>
      </c>
      <c r="T144" t="str">
        <f t="shared" si="42"/>
        <v xml:space="preserve">["INSTANCE"] = { ["EN"] = "Boss from the Vaults: Storvâgûn"; }; </v>
      </c>
      <c r="U144" t="str">
        <f t="shared" si="36"/>
        <v xml:space="preserve">["EN"] = "Boss from the Vaults: Storvâgûn"; </v>
      </c>
      <c r="V144" t="str">
        <f t="shared" si="36"/>
        <v/>
      </c>
      <c r="W144" t="str">
        <f t="shared" si="36"/>
        <v/>
      </c>
      <c r="X144" t="str">
        <f t="shared" si="31"/>
        <v xml:space="preserve">["DEED_REGIONS"] = { [1] = { ["i"] = 6; ["j"] = 7; }; }; </v>
      </c>
      <c r="Y144" t="str">
        <f t="shared" si="32"/>
        <v xml:space="preserve">[1] = { ["i"] = 6; ["j"] = 7; }; </v>
      </c>
      <c r="Z144" t="str">
        <f t="shared" si="37"/>
        <v xml:space="preserve">["i"] = 6; </v>
      </c>
      <c r="AA144" t="str">
        <f t="shared" si="38"/>
        <v xml:space="preserve">["j"] = 7; </v>
      </c>
      <c r="AB144" t="str">
        <f t="shared" si="33"/>
        <v/>
      </c>
      <c r="AC144" t="str">
        <f t="shared" si="39"/>
        <v/>
      </c>
      <c r="AD144" t="str">
        <f t="shared" si="40"/>
        <v/>
      </c>
      <c r="AE144" t="str">
        <f t="shared" si="41"/>
        <v>};</v>
      </c>
    </row>
    <row r="145" spans="1:31" x14ac:dyDescent="0.25">
      <c r="B145">
        <v>108</v>
      </c>
      <c r="D145" t="s">
        <v>158</v>
      </c>
      <c r="G145" t="s">
        <v>210</v>
      </c>
      <c r="J145" t="str">
        <f>IF(LEN(I145)&gt;0,VLOOKUP($I145,'Deed Log Page Tabs'!$A$2:$C$35,2,FALSE),"")</f>
        <v/>
      </c>
      <c r="K145" t="str">
        <f>IF(LEN(I145)&gt;0,VLOOKUP($I145,'Deed Log Page Tabs'!$A$2:$C$35,3,FALSE),"")</f>
        <v/>
      </c>
      <c r="P145" t="str">
        <f t="shared" si="29"/>
        <v>[108] = {["INSTANCE"] = { ["EN"] = "Yule: The Battle at Frostbluff"; }; };</v>
      </c>
      <c r="Q145" t="str">
        <f t="shared" si="34"/>
        <v/>
      </c>
      <c r="R145" t="str">
        <f t="shared" si="30"/>
        <v>[108] = {["INSTANCE"] = { ["EN"] = "Yule: The Battle at Frostbluff"; }; };</v>
      </c>
      <c r="S145" t="str">
        <f t="shared" si="35"/>
        <v>[108] = {</v>
      </c>
      <c r="T145" t="str">
        <f t="shared" si="42"/>
        <v xml:space="preserve">["INSTANCE"] = { ["EN"] = "Yule: The Battle at Frostbluff"; }; </v>
      </c>
      <c r="U145" t="str">
        <f t="shared" si="36"/>
        <v xml:space="preserve">["EN"] = "Yule: The Battle at Frostbluff"; </v>
      </c>
      <c r="V145" t="str">
        <f t="shared" si="36"/>
        <v/>
      </c>
      <c r="W145" t="str">
        <f t="shared" si="36"/>
        <v/>
      </c>
      <c r="X145" t="str">
        <f t="shared" si="31"/>
        <v/>
      </c>
      <c r="Y145" t="str">
        <f t="shared" si="32"/>
        <v/>
      </c>
      <c r="Z145" t="str">
        <f t="shared" si="37"/>
        <v/>
      </c>
      <c r="AA145" t="str">
        <f t="shared" si="38"/>
        <v/>
      </c>
      <c r="AB145" t="str">
        <f t="shared" si="33"/>
        <v/>
      </c>
      <c r="AC145" t="str">
        <f t="shared" si="39"/>
        <v/>
      </c>
      <c r="AD145" t="str">
        <f t="shared" si="40"/>
        <v/>
      </c>
      <c r="AE145" t="str">
        <f t="shared" si="41"/>
        <v>};</v>
      </c>
    </row>
    <row r="146" spans="1:31" x14ac:dyDescent="0.25">
      <c r="A146" t="s">
        <v>307</v>
      </c>
      <c r="J146" t="str">
        <f>IF(LEN(I146)&gt;0,VLOOKUP($I146,'Deed Log Page Tabs'!$A$2:$C$35,2,FALSE),"")</f>
        <v/>
      </c>
      <c r="K146" t="str">
        <f>IF(LEN(I146)&gt;0,VLOOKUP($I146,'Deed Log Page Tabs'!$A$2:$C$35,3,FALSE),"")</f>
        <v/>
      </c>
      <c r="P146" t="str">
        <f t="shared" si="29"/>
        <v xml:space="preserve">    --Skirmish</v>
      </c>
      <c r="Q146" t="str">
        <f t="shared" si="34"/>
        <v xml:space="preserve">    --Skirmish</v>
      </c>
      <c r="R146" t="str">
        <f t="shared" si="30"/>
        <v/>
      </c>
      <c r="S146" t="str">
        <f t="shared" si="35"/>
        <v/>
      </c>
      <c r="T146" t="str">
        <f t="shared" si="42"/>
        <v/>
      </c>
      <c r="U146" t="str">
        <f t="shared" si="36"/>
        <v/>
      </c>
      <c r="V146" t="str">
        <f t="shared" si="36"/>
        <v/>
      </c>
      <c r="W146" t="str">
        <f t="shared" si="36"/>
        <v/>
      </c>
      <c r="X146" t="str">
        <f t="shared" si="31"/>
        <v/>
      </c>
      <c r="Y146" t="str">
        <f t="shared" si="32"/>
        <v/>
      </c>
      <c r="Z146" t="str">
        <f t="shared" si="37"/>
        <v/>
      </c>
      <c r="AA146" t="str">
        <f t="shared" si="38"/>
        <v/>
      </c>
      <c r="AB146" t="str">
        <f t="shared" si="33"/>
        <v/>
      </c>
      <c r="AC146" t="str">
        <f t="shared" si="39"/>
        <v/>
      </c>
      <c r="AD146" t="str">
        <f t="shared" si="40"/>
        <v/>
      </c>
      <c r="AE146" t="str">
        <f t="shared" si="41"/>
        <v/>
      </c>
    </row>
    <row r="147" spans="1:31" x14ac:dyDescent="0.25">
      <c r="A147" t="s">
        <v>308</v>
      </c>
      <c r="J147" t="str">
        <f>IF(LEN(I147)&gt;0,VLOOKUP($I147,'Deed Log Page Tabs'!$A$2:$C$35,2,FALSE),"")</f>
        <v/>
      </c>
      <c r="K147" t="str">
        <f>IF(LEN(I147)&gt;0,VLOOKUP($I147,'Deed Log Page Tabs'!$A$2:$C$35,3,FALSE),"")</f>
        <v/>
      </c>
      <c r="P147" t="str">
        <f t="shared" si="29"/>
        <v xml:space="preserve">    --  Defensive</v>
      </c>
      <c r="Q147" t="str">
        <f t="shared" si="34"/>
        <v xml:space="preserve">    --  Defensive</v>
      </c>
      <c r="R147" t="str">
        <f t="shared" si="30"/>
        <v/>
      </c>
      <c r="S147" t="str">
        <f t="shared" si="35"/>
        <v/>
      </c>
      <c r="T147" t="str">
        <f t="shared" si="42"/>
        <v/>
      </c>
      <c r="U147" t="str">
        <f t="shared" si="36"/>
        <v/>
      </c>
      <c r="V147" t="str">
        <f t="shared" si="36"/>
        <v/>
      </c>
      <c r="W147" t="str">
        <f t="shared" si="36"/>
        <v/>
      </c>
      <c r="X147" t="str">
        <f t="shared" si="31"/>
        <v/>
      </c>
      <c r="Y147" t="str">
        <f t="shared" si="32"/>
        <v/>
      </c>
      <c r="Z147" t="str">
        <f t="shared" si="37"/>
        <v/>
      </c>
      <c r="AA147" t="str">
        <f t="shared" si="38"/>
        <v/>
      </c>
      <c r="AB147" t="str">
        <f t="shared" si="33"/>
        <v/>
      </c>
      <c r="AC147" t="str">
        <f t="shared" si="39"/>
        <v/>
      </c>
      <c r="AD147" t="str">
        <f t="shared" si="40"/>
        <v/>
      </c>
      <c r="AE147" t="str">
        <f t="shared" si="41"/>
        <v/>
      </c>
    </row>
    <row r="148" spans="1:31" x14ac:dyDescent="0.25">
      <c r="B148">
        <v>109</v>
      </c>
      <c r="D148" t="s">
        <v>309</v>
      </c>
      <c r="G148" t="s">
        <v>210</v>
      </c>
      <c r="I148" t="s">
        <v>18</v>
      </c>
      <c r="J148">
        <f>IF(LEN(I148)&gt;0,VLOOKUP($I148,'Deed Log Page Tabs'!$A$2:$C$35,2,FALSE),"")</f>
        <v>7</v>
      </c>
      <c r="K148">
        <f>IF(LEN(I148)&gt;0,VLOOKUP($I148,'Deed Log Page Tabs'!$A$2:$C$35,3,FALSE),"")</f>
        <v>2</v>
      </c>
      <c r="P148" t="str">
        <f t="shared" si="29"/>
        <v>[109] = {["INSTANCE"] = { ["EN"] = "Battle of the Deep-way"; }; ["DEED_REGIONS"] = { [1] = { ["i"] = 7; ["j"] = 2; }; }; };</v>
      </c>
      <c r="Q148" t="str">
        <f t="shared" si="34"/>
        <v/>
      </c>
      <c r="R148" t="str">
        <f t="shared" si="30"/>
        <v>[109] = {["INSTANCE"] = { ["EN"] = "Battle of the Deep-way"; }; ["DEED_REGIONS"] = { [1] = { ["i"] = 7; ["j"] = 2; }; }; };</v>
      </c>
      <c r="S148" t="str">
        <f t="shared" si="35"/>
        <v>[109] = {</v>
      </c>
      <c r="T148" t="str">
        <f t="shared" si="42"/>
        <v xml:space="preserve">["INSTANCE"] = { ["EN"] = "Battle of the Deep-way"; }; </v>
      </c>
      <c r="U148" t="str">
        <f t="shared" si="36"/>
        <v xml:space="preserve">["EN"] = "Battle of the Deep-way"; </v>
      </c>
      <c r="V148" t="str">
        <f t="shared" si="36"/>
        <v/>
      </c>
      <c r="W148" t="str">
        <f t="shared" si="36"/>
        <v/>
      </c>
      <c r="X148" t="str">
        <f t="shared" si="31"/>
        <v xml:space="preserve">["DEED_REGIONS"] = { [1] = { ["i"] = 7; ["j"] = 2; }; }; </v>
      </c>
      <c r="Y148" t="str">
        <f t="shared" si="32"/>
        <v xml:space="preserve">[1] = { ["i"] = 7; ["j"] = 2; }; </v>
      </c>
      <c r="Z148" t="str">
        <f t="shared" si="37"/>
        <v xml:space="preserve">["i"] = 7; </v>
      </c>
      <c r="AA148" t="str">
        <f t="shared" si="38"/>
        <v xml:space="preserve">["j"] = 2; </v>
      </c>
      <c r="AB148" t="str">
        <f t="shared" si="33"/>
        <v/>
      </c>
      <c r="AC148" t="str">
        <f t="shared" si="39"/>
        <v/>
      </c>
      <c r="AD148" t="str">
        <f t="shared" si="40"/>
        <v/>
      </c>
      <c r="AE148" t="str">
        <f t="shared" si="41"/>
        <v>};</v>
      </c>
    </row>
    <row r="149" spans="1:31" x14ac:dyDescent="0.25">
      <c r="B149">
        <v>110</v>
      </c>
      <c r="D149" t="s">
        <v>310</v>
      </c>
      <c r="G149" t="s">
        <v>210</v>
      </c>
      <c r="I149" t="s">
        <v>18</v>
      </c>
      <c r="J149">
        <f>IF(LEN(I149)&gt;0,VLOOKUP($I149,'Deed Log Page Tabs'!$A$2:$C$35,2,FALSE),"")</f>
        <v>7</v>
      </c>
      <c r="K149">
        <f>IF(LEN(I149)&gt;0,VLOOKUP($I149,'Deed Log Page Tabs'!$A$2:$C$35,3,FALSE),"")</f>
        <v>2</v>
      </c>
      <c r="P149" t="str">
        <f t="shared" si="29"/>
        <v>[110] = {["INSTANCE"] = { ["EN"] = "Battle of the Twenty-first Hall"; }; ["DEED_REGIONS"] = { [1] = { ["i"] = 7; ["j"] = 2; }; }; };</v>
      </c>
      <c r="Q149" t="str">
        <f t="shared" si="34"/>
        <v/>
      </c>
      <c r="R149" t="str">
        <f t="shared" si="30"/>
        <v>[110] = {["INSTANCE"] = { ["EN"] = "Battle of the Twenty-first Hall"; }; ["DEED_REGIONS"] = { [1] = { ["i"] = 7; ["j"] = 2; }; }; };</v>
      </c>
      <c r="S149" t="str">
        <f t="shared" si="35"/>
        <v>[110] = {</v>
      </c>
      <c r="T149" t="str">
        <f t="shared" si="42"/>
        <v xml:space="preserve">["INSTANCE"] = { ["EN"] = "Battle of the Twenty-first Hall"; }; </v>
      </c>
      <c r="U149" t="str">
        <f t="shared" si="36"/>
        <v xml:space="preserve">["EN"] = "Battle of the Twenty-first Hall"; </v>
      </c>
      <c r="V149" t="str">
        <f t="shared" si="36"/>
        <v/>
      </c>
      <c r="W149" t="str">
        <f t="shared" si="36"/>
        <v/>
      </c>
      <c r="X149" t="str">
        <f t="shared" si="31"/>
        <v xml:space="preserve">["DEED_REGIONS"] = { [1] = { ["i"] = 7; ["j"] = 2; }; }; </v>
      </c>
      <c r="Y149" t="str">
        <f t="shared" si="32"/>
        <v xml:space="preserve">[1] = { ["i"] = 7; ["j"] = 2; }; </v>
      </c>
      <c r="Z149" t="str">
        <f t="shared" si="37"/>
        <v xml:space="preserve">["i"] = 7; </v>
      </c>
      <c r="AA149" t="str">
        <f t="shared" si="38"/>
        <v xml:space="preserve">["j"] = 2; </v>
      </c>
      <c r="AB149" t="str">
        <f t="shared" si="33"/>
        <v/>
      </c>
      <c r="AC149" t="str">
        <f t="shared" si="39"/>
        <v/>
      </c>
      <c r="AD149" t="str">
        <f t="shared" si="40"/>
        <v/>
      </c>
      <c r="AE149" t="str">
        <f t="shared" si="41"/>
        <v>};</v>
      </c>
    </row>
    <row r="150" spans="1:31" x14ac:dyDescent="0.25">
      <c r="B150">
        <v>111</v>
      </c>
      <c r="D150" t="s">
        <v>311</v>
      </c>
      <c r="G150" t="s">
        <v>210</v>
      </c>
      <c r="I150" t="s">
        <v>18</v>
      </c>
      <c r="J150">
        <f>IF(LEN(I150)&gt;0,VLOOKUP($I150,'Deed Log Page Tabs'!$A$2:$C$35,2,FALSE),"")</f>
        <v>7</v>
      </c>
      <c r="K150">
        <f>IF(LEN(I150)&gt;0,VLOOKUP($I150,'Deed Log Page Tabs'!$A$2:$C$35,3,FALSE),"")</f>
        <v>2</v>
      </c>
      <c r="P150" t="str">
        <f t="shared" si="29"/>
        <v>[111] = {["INSTANCE"] = { ["EN"] = "Battle of the Way of Smiths"; }; ["DEED_REGIONS"] = { [1] = { ["i"] = 7; ["j"] = 2; }; }; };</v>
      </c>
      <c r="Q150" t="str">
        <f t="shared" si="34"/>
        <v/>
      </c>
      <c r="R150" t="str">
        <f t="shared" si="30"/>
        <v>[111] = {["INSTANCE"] = { ["EN"] = "Battle of the Way of Smiths"; }; ["DEED_REGIONS"] = { [1] = { ["i"] = 7; ["j"] = 2; }; }; };</v>
      </c>
      <c r="S150" t="str">
        <f t="shared" si="35"/>
        <v>[111] = {</v>
      </c>
      <c r="T150" t="str">
        <f t="shared" si="42"/>
        <v xml:space="preserve">["INSTANCE"] = { ["EN"] = "Battle of the Way of Smiths"; }; </v>
      </c>
      <c r="U150" t="str">
        <f t="shared" si="36"/>
        <v xml:space="preserve">["EN"] = "Battle of the Way of Smiths"; </v>
      </c>
      <c r="V150" t="str">
        <f t="shared" si="36"/>
        <v/>
      </c>
      <c r="W150" t="str">
        <f t="shared" si="36"/>
        <v/>
      </c>
      <c r="X150" t="str">
        <f t="shared" si="31"/>
        <v xml:space="preserve">["DEED_REGIONS"] = { [1] = { ["i"] = 7; ["j"] = 2; }; }; </v>
      </c>
      <c r="Y150" t="str">
        <f t="shared" si="32"/>
        <v xml:space="preserve">[1] = { ["i"] = 7; ["j"] = 2; }; </v>
      </c>
      <c r="Z150" t="str">
        <f t="shared" si="37"/>
        <v xml:space="preserve">["i"] = 7; </v>
      </c>
      <c r="AA150" t="str">
        <f t="shared" si="38"/>
        <v xml:space="preserve">["j"] = 2; </v>
      </c>
      <c r="AB150" t="str">
        <f t="shared" si="33"/>
        <v/>
      </c>
      <c r="AC150" t="str">
        <f t="shared" si="39"/>
        <v/>
      </c>
      <c r="AD150" t="str">
        <f t="shared" si="40"/>
        <v/>
      </c>
      <c r="AE150" t="str">
        <f t="shared" si="41"/>
        <v>};</v>
      </c>
    </row>
    <row r="151" spans="1:31" x14ac:dyDescent="0.25">
      <c r="B151">
        <v>112</v>
      </c>
      <c r="D151" t="s">
        <v>312</v>
      </c>
      <c r="G151" t="s">
        <v>210</v>
      </c>
      <c r="I151" t="s">
        <v>1</v>
      </c>
      <c r="J151">
        <f>IF(LEN(I151)&gt;0,VLOOKUP($I151,'Deed Log Page Tabs'!$A$2:$C$35,2,FALSE),"")</f>
        <v>6</v>
      </c>
      <c r="K151">
        <f>IF(LEN(I151)&gt;0,VLOOKUP($I151,'Deed Log Page Tabs'!$A$2:$C$35,3,FALSE),"")</f>
        <v>1</v>
      </c>
      <c r="P151" t="str">
        <f t="shared" si="29"/>
        <v>[112] = {["INSTANCE"] = { ["EN"] = "Defence of The Prancing Pony"; }; ["DEED_REGIONS"] = { [1] = { ["i"] = 6; ["j"] = 1; }; }; };</v>
      </c>
      <c r="Q151" t="str">
        <f t="shared" si="34"/>
        <v/>
      </c>
      <c r="R151" t="str">
        <f t="shared" si="30"/>
        <v>[112] = {["INSTANCE"] = { ["EN"] = "Defence of The Prancing Pony"; }; ["DEED_REGIONS"] = { [1] = { ["i"] = 6; ["j"] = 1; }; }; };</v>
      </c>
      <c r="S151" t="str">
        <f t="shared" si="35"/>
        <v>[112] = {</v>
      </c>
      <c r="T151" t="str">
        <f t="shared" si="42"/>
        <v xml:space="preserve">["INSTANCE"] = { ["EN"] = "Defence of The Prancing Pony"; }; </v>
      </c>
      <c r="U151" t="str">
        <f t="shared" si="36"/>
        <v xml:space="preserve">["EN"] = "Defence of The Prancing Pony"; </v>
      </c>
      <c r="V151" t="str">
        <f t="shared" si="36"/>
        <v/>
      </c>
      <c r="W151" t="str">
        <f t="shared" si="36"/>
        <v/>
      </c>
      <c r="X151" t="str">
        <f t="shared" si="31"/>
        <v xml:space="preserve">["DEED_REGIONS"] = { [1] = { ["i"] = 6; ["j"] = 1; }; }; </v>
      </c>
      <c r="Y151" t="str">
        <f t="shared" si="32"/>
        <v xml:space="preserve">[1] = { ["i"] = 6; ["j"] = 1; }; </v>
      </c>
      <c r="Z151" t="str">
        <f t="shared" si="37"/>
        <v xml:space="preserve">["i"] = 6; </v>
      </c>
      <c r="AA151" t="str">
        <f t="shared" si="38"/>
        <v xml:space="preserve">["j"] = 1; </v>
      </c>
      <c r="AB151" t="str">
        <f t="shared" si="33"/>
        <v/>
      </c>
      <c r="AC151" t="str">
        <f t="shared" si="39"/>
        <v/>
      </c>
      <c r="AD151" t="str">
        <f t="shared" si="40"/>
        <v/>
      </c>
      <c r="AE151" t="str">
        <f t="shared" si="41"/>
        <v>};</v>
      </c>
    </row>
    <row r="152" spans="1:31" x14ac:dyDescent="0.25">
      <c r="B152">
        <v>113</v>
      </c>
      <c r="D152" t="s">
        <v>313</v>
      </c>
      <c r="G152" t="s">
        <v>210</v>
      </c>
      <c r="I152" t="s">
        <v>7</v>
      </c>
      <c r="J152">
        <f>IF(LEN(I152)&gt;0,VLOOKUP($I152,'Deed Log Page Tabs'!$A$2:$C$35,2,FALSE),"")</f>
        <v>6</v>
      </c>
      <c r="K152">
        <f>IF(LEN(I152)&gt;0,VLOOKUP($I152,'Deed Log Page Tabs'!$A$2:$C$35,3,FALSE),"")</f>
        <v>6</v>
      </c>
      <c r="P152" t="str">
        <f t="shared" ref="P152:P181" si="43">CONCATENATE(Q152,R152)</f>
        <v>[113] = {["INSTANCE"] = { ["EN"] = "Ford of Bruinen"; }; ["DEED_REGIONS"] = { [1] = { ["i"] = 6; ["j"] = 6; }; }; };</v>
      </c>
      <c r="Q152" t="str">
        <f t="shared" si="34"/>
        <v/>
      </c>
      <c r="R152" t="str">
        <f t="shared" ref="R152:R181" si="44">CONCATENATE(S152,T152,X152,AE152)</f>
        <v>[113] = {["INSTANCE"] = { ["EN"] = "Ford of Bruinen"; }; ["DEED_REGIONS"] = { [1] = { ["i"] = 6; ["j"] = 6; }; }; };</v>
      </c>
      <c r="S152" t="str">
        <f t="shared" si="35"/>
        <v>[113] = {</v>
      </c>
      <c r="T152" t="str">
        <f t="shared" si="42"/>
        <v xml:space="preserve">["INSTANCE"] = { ["EN"] = "Ford of Bruinen"; }; </v>
      </c>
      <c r="U152" t="str">
        <f t="shared" si="36"/>
        <v xml:space="preserve">["EN"] = "Ford of Bruinen"; </v>
      </c>
      <c r="V152" t="str">
        <f t="shared" si="36"/>
        <v/>
      </c>
      <c r="W152" t="str">
        <f t="shared" si="36"/>
        <v/>
      </c>
      <c r="X152" t="str">
        <f t="shared" ref="X152:X181" si="45">IF(OR(LEN(Y152)&gt;0,LEN(AB152)&gt;0),CONCATENATE("[""DEED_REGIONS""] = { ",Y152,AB152,"}; "),"")</f>
        <v xml:space="preserve">["DEED_REGIONS"] = { [1] = { ["i"] = 6; ["j"] = 6; }; }; </v>
      </c>
      <c r="Y152" t="str">
        <f t="shared" ref="Y152:Y181" si="46">IF(LEN(Z152)&gt;0,CONCATENATE("[1] = { ",Z152,AA152,"}; "),"")</f>
        <v xml:space="preserve">[1] = { ["i"] = 6; ["j"] = 6; }; </v>
      </c>
      <c r="Z152" t="str">
        <f t="shared" si="37"/>
        <v xml:space="preserve">["i"] = 6; </v>
      </c>
      <c r="AA152" t="str">
        <f t="shared" si="38"/>
        <v xml:space="preserve">["j"] = 6; </v>
      </c>
      <c r="AB152" t="str">
        <f t="shared" ref="AB152:AB181" si="47">IF(LEN(AC152)&gt;0,CONCATENATE("[1] = { ",AC152,AD152,"}; "),"")</f>
        <v/>
      </c>
      <c r="AC152" t="str">
        <f t="shared" si="39"/>
        <v/>
      </c>
      <c r="AD152" t="str">
        <f t="shared" si="40"/>
        <v/>
      </c>
      <c r="AE152" t="str">
        <f t="shared" si="41"/>
        <v>};</v>
      </c>
    </row>
    <row r="153" spans="1:31" x14ac:dyDescent="0.25">
      <c r="B153">
        <v>114</v>
      </c>
      <c r="D153" t="s">
        <v>165</v>
      </c>
      <c r="G153" t="s">
        <v>210</v>
      </c>
      <c r="I153" t="s">
        <v>34</v>
      </c>
      <c r="J153">
        <f>IF(LEN(I153)&gt;0,VLOOKUP($I153,'Deed Log Page Tabs'!$A$2:$C$35,2,FALSE),"")</f>
        <v>7</v>
      </c>
      <c r="K153">
        <f>IF(LEN(I153)&gt;0,VLOOKUP($I153,'Deed Log Page Tabs'!$A$2:$C$35,3,FALSE),"")</f>
        <v>3</v>
      </c>
      <c r="P153" t="str">
        <f t="shared" si="43"/>
        <v>[114] = {["INSTANCE"] = { ["EN"] = "Protectors of Thangúlhad"; }; ["DEED_REGIONS"] = { [1] = { ["i"] = 7; ["j"] = 3; }; }; };</v>
      </c>
      <c r="Q153" t="str">
        <f t="shared" ref="Q153:Q181" si="48">IF(LEN(A153)&gt;0,CONCATENATE("    --",A153),"")</f>
        <v/>
      </c>
      <c r="R153" t="str">
        <f t="shared" si="44"/>
        <v>[114] = {["INSTANCE"] = { ["EN"] = "Protectors of Thangúlhad"; }; ["DEED_REGIONS"] = { [1] = { ["i"] = 7; ["j"] = 3; }; }; };</v>
      </c>
      <c r="S153" t="str">
        <f t="shared" ref="S153:S181" si="49">IF(LEN(B153)&gt;0,CONCATENATE("[",B153,"] = {"),"")</f>
        <v>[114] = {</v>
      </c>
      <c r="T153" t="str">
        <f t="shared" si="42"/>
        <v xml:space="preserve">["INSTANCE"] = { ["EN"] = "Protectors of Thangúlhad"; }; </v>
      </c>
      <c r="U153" t="str">
        <f t="shared" ref="U153:W181" si="50">IF(LEN(D153)&gt;0,CONCATENATE("[""",U$1,"""] = """,D153,"""; "),"")</f>
        <v xml:space="preserve">["EN"] = "Protectors of Thangúlhad"; </v>
      </c>
      <c r="V153" t="str">
        <f t="shared" si="50"/>
        <v/>
      </c>
      <c r="W153" t="str">
        <f t="shared" si="50"/>
        <v/>
      </c>
      <c r="X153" t="str">
        <f t="shared" si="45"/>
        <v xml:space="preserve">["DEED_REGIONS"] = { [1] = { ["i"] = 7; ["j"] = 3; }; }; </v>
      </c>
      <c r="Y153" t="str">
        <f t="shared" si="46"/>
        <v xml:space="preserve">[1] = { ["i"] = 7; ["j"] = 3; }; </v>
      </c>
      <c r="Z153" t="str">
        <f t="shared" ref="Z153:Z181" si="51">IF(LEN(J153)&gt;0,CONCATENATE("[""i""] = ",J153,"; ",""),"")</f>
        <v xml:space="preserve">["i"] = 7; </v>
      </c>
      <c r="AA153" t="str">
        <f t="shared" ref="AA153:AA181" si="52">IF(LEN(K153)&gt;0,CONCATENATE("[""j""] = ",K153,"; ",""),"")</f>
        <v xml:space="preserve">["j"] = 3; </v>
      </c>
      <c r="AB153" t="str">
        <f t="shared" si="47"/>
        <v/>
      </c>
      <c r="AC153" t="str">
        <f t="shared" ref="AC153:AC181" si="53">IF(LEN(M153)&gt;0,CONCATENATE("[""i""] = ",M153,"; ",""),"")</f>
        <v/>
      </c>
      <c r="AD153" t="str">
        <f t="shared" ref="AD153:AD181" si="54">IF(LEN(N153)&gt;0,CONCATENATE("[""j""] = ",N153,"; ",""),"")</f>
        <v/>
      </c>
      <c r="AE153" t="str">
        <f t="shared" ref="AE153:AE181" si="55">IF(LEN(B153)&gt;0,"};","")</f>
        <v>};</v>
      </c>
    </row>
    <row r="154" spans="1:31" x14ac:dyDescent="0.25">
      <c r="B154">
        <v>115</v>
      </c>
      <c r="D154" t="s">
        <v>314</v>
      </c>
      <c r="G154" t="s">
        <v>210</v>
      </c>
      <c r="I154" t="s">
        <v>4</v>
      </c>
      <c r="J154">
        <f>IF(LEN(I154)&gt;0,VLOOKUP($I154,'Deed Log Page Tabs'!$A$2:$C$35,2,FALSE),"")</f>
        <v>6</v>
      </c>
      <c r="K154">
        <f>IF(LEN(I154)&gt;0,VLOOKUP($I154,'Deed Log Page Tabs'!$A$2:$C$35,3,FALSE),"")</f>
        <v>3</v>
      </c>
      <c r="P154" t="str">
        <f t="shared" si="43"/>
        <v>[115] = {["INSTANCE"] = { ["EN"] = "Siege of Gondamon"; }; ["DEED_REGIONS"] = { [1] = { ["i"] = 6; ["j"] = 3; }; }; };</v>
      </c>
      <c r="Q154" t="str">
        <f t="shared" si="48"/>
        <v/>
      </c>
      <c r="R154" t="str">
        <f t="shared" si="44"/>
        <v>[115] = {["INSTANCE"] = { ["EN"] = "Siege of Gondamon"; }; ["DEED_REGIONS"] = { [1] = { ["i"] = 6; ["j"] = 3; }; }; };</v>
      </c>
      <c r="S154" t="str">
        <f t="shared" si="49"/>
        <v>[115] = {</v>
      </c>
      <c r="T154" t="str">
        <f t="shared" si="42"/>
        <v xml:space="preserve">["INSTANCE"] = { ["EN"] = "Siege of Gondamon"; }; </v>
      </c>
      <c r="U154" t="str">
        <f t="shared" si="50"/>
        <v xml:space="preserve">["EN"] = "Siege of Gondamon"; </v>
      </c>
      <c r="V154" t="str">
        <f t="shared" si="50"/>
        <v/>
      </c>
      <c r="W154" t="str">
        <f t="shared" si="50"/>
        <v/>
      </c>
      <c r="X154" t="str">
        <f t="shared" si="45"/>
        <v xml:space="preserve">["DEED_REGIONS"] = { [1] = { ["i"] = 6; ["j"] = 3; }; }; </v>
      </c>
      <c r="Y154" t="str">
        <f t="shared" si="46"/>
        <v xml:space="preserve">[1] = { ["i"] = 6; ["j"] = 3; }; </v>
      </c>
      <c r="Z154" t="str">
        <f t="shared" si="51"/>
        <v xml:space="preserve">["i"] = 6; </v>
      </c>
      <c r="AA154" t="str">
        <f t="shared" si="52"/>
        <v xml:space="preserve">["j"] = 3; </v>
      </c>
      <c r="AB154" t="str">
        <f t="shared" si="47"/>
        <v/>
      </c>
      <c r="AC154" t="str">
        <f t="shared" si="53"/>
        <v/>
      </c>
      <c r="AD154" t="str">
        <f t="shared" si="54"/>
        <v/>
      </c>
      <c r="AE154" t="str">
        <f t="shared" si="55"/>
        <v>};</v>
      </c>
    </row>
    <row r="155" spans="1:31" x14ac:dyDescent="0.25">
      <c r="B155">
        <v>116</v>
      </c>
      <c r="D155" t="s">
        <v>161</v>
      </c>
      <c r="G155" t="s">
        <v>210</v>
      </c>
      <c r="I155" t="s">
        <v>5</v>
      </c>
      <c r="J155">
        <f>IF(LEN(I155)&gt;0,VLOOKUP($I155,'Deed Log Page Tabs'!$A$2:$C$35,2,FALSE),"")</f>
        <v>6</v>
      </c>
      <c r="K155">
        <f>IF(LEN(I155)&gt;0,VLOOKUP($I155,'Deed Log Page Tabs'!$A$2:$C$35,3,FALSE),"")</f>
        <v>4</v>
      </c>
      <c r="P155" t="str">
        <f t="shared" si="43"/>
        <v>[116] = {["INSTANCE"] = { ["EN"] = "Stand at Amon Sûl"; }; ["DEED_REGIONS"] = { [1] = { ["i"] = 6; ["j"] = 4; }; }; };</v>
      </c>
      <c r="Q155" t="str">
        <f t="shared" si="48"/>
        <v/>
      </c>
      <c r="R155" t="str">
        <f t="shared" si="44"/>
        <v>[116] = {["INSTANCE"] = { ["EN"] = "Stand at Amon Sûl"; }; ["DEED_REGIONS"] = { [1] = { ["i"] = 6; ["j"] = 4; }; }; };</v>
      </c>
      <c r="S155" t="str">
        <f t="shared" si="49"/>
        <v>[116] = {</v>
      </c>
      <c r="T155" t="str">
        <f t="shared" si="42"/>
        <v xml:space="preserve">["INSTANCE"] = { ["EN"] = "Stand at Amon Sûl"; }; </v>
      </c>
      <c r="U155" t="str">
        <f t="shared" si="50"/>
        <v xml:space="preserve">["EN"] = "Stand at Amon Sûl"; </v>
      </c>
      <c r="V155" t="str">
        <f t="shared" si="50"/>
        <v/>
      </c>
      <c r="W155" t="str">
        <f t="shared" si="50"/>
        <v/>
      </c>
      <c r="X155" t="str">
        <f t="shared" si="45"/>
        <v xml:space="preserve">["DEED_REGIONS"] = { [1] = { ["i"] = 6; ["j"] = 4; }; }; </v>
      </c>
      <c r="Y155" t="str">
        <f t="shared" si="46"/>
        <v xml:space="preserve">[1] = { ["i"] = 6; ["j"] = 4; }; </v>
      </c>
      <c r="Z155" t="str">
        <f t="shared" si="51"/>
        <v xml:space="preserve">["i"] = 6; </v>
      </c>
      <c r="AA155" t="str">
        <f t="shared" si="52"/>
        <v xml:space="preserve">["j"] = 4; </v>
      </c>
      <c r="AB155" t="str">
        <f t="shared" si="47"/>
        <v/>
      </c>
      <c r="AC155" t="str">
        <f t="shared" si="53"/>
        <v/>
      </c>
      <c r="AD155" t="str">
        <f t="shared" si="54"/>
        <v/>
      </c>
      <c r="AE155" t="str">
        <f t="shared" si="55"/>
        <v>};</v>
      </c>
    </row>
    <row r="156" spans="1:31" x14ac:dyDescent="0.25">
      <c r="A156" t="s">
        <v>316</v>
      </c>
      <c r="J156" t="str">
        <f>IF(LEN(I156)&gt;0,VLOOKUP($I156,'Deed Log Page Tabs'!$A$2:$C$35,2,FALSE),"")</f>
        <v/>
      </c>
      <c r="K156" t="str">
        <f>IF(LEN(I156)&gt;0,VLOOKUP($I156,'Deed Log Page Tabs'!$A$2:$C$35,3,FALSE),"")</f>
        <v/>
      </c>
      <c r="P156" t="str">
        <f t="shared" si="43"/>
        <v xml:space="preserve">    --  Offensive</v>
      </c>
      <c r="Q156" t="str">
        <f t="shared" si="48"/>
        <v xml:space="preserve">    --  Offensive</v>
      </c>
      <c r="R156" t="str">
        <f t="shared" si="44"/>
        <v/>
      </c>
      <c r="S156" t="str">
        <f t="shared" si="49"/>
        <v/>
      </c>
      <c r="T156" t="str">
        <f t="shared" si="42"/>
        <v/>
      </c>
      <c r="U156" t="str">
        <f t="shared" si="50"/>
        <v/>
      </c>
      <c r="V156" t="str">
        <f t="shared" si="50"/>
        <v/>
      </c>
      <c r="W156" t="str">
        <f t="shared" si="50"/>
        <v/>
      </c>
      <c r="X156" t="str">
        <f t="shared" si="45"/>
        <v/>
      </c>
      <c r="Y156" t="str">
        <f t="shared" si="46"/>
        <v/>
      </c>
      <c r="Z156" t="str">
        <f t="shared" si="51"/>
        <v/>
      </c>
      <c r="AA156" t="str">
        <f t="shared" si="52"/>
        <v/>
      </c>
      <c r="AB156" t="str">
        <f t="shared" si="47"/>
        <v/>
      </c>
      <c r="AC156" t="str">
        <f t="shared" si="53"/>
        <v/>
      </c>
      <c r="AD156" t="str">
        <f t="shared" si="54"/>
        <v/>
      </c>
      <c r="AE156" t="str">
        <f t="shared" si="55"/>
        <v/>
      </c>
    </row>
    <row r="157" spans="1:31" x14ac:dyDescent="0.25">
      <c r="B157">
        <v>117</v>
      </c>
      <c r="D157" t="s">
        <v>167</v>
      </c>
      <c r="G157" t="s">
        <v>210</v>
      </c>
      <c r="I157" t="s">
        <v>34</v>
      </c>
      <c r="J157">
        <f>IF(LEN(I157)&gt;0,VLOOKUP($I157,'Deed Log Page Tabs'!$A$2:$C$35,2,FALSE),"")</f>
        <v>7</v>
      </c>
      <c r="K157">
        <f>IF(LEN(I157)&gt;0,VLOOKUP($I157,'Deed Log Page Tabs'!$A$2:$C$35,3,FALSE),"")</f>
        <v>3</v>
      </c>
      <c r="P157" t="str">
        <f t="shared" si="43"/>
        <v>[117] = {["INSTANCE"] = { ["EN"] = "Assault on the Ringwraiths' Lair"; }; ["DEED_REGIONS"] = { [1] = { ["i"] = 7; ["j"] = 3; }; }; };</v>
      </c>
      <c r="Q157" t="str">
        <f t="shared" si="48"/>
        <v/>
      </c>
      <c r="R157" t="str">
        <f t="shared" si="44"/>
        <v>[117] = {["INSTANCE"] = { ["EN"] = "Assault on the Ringwraiths' Lair"; }; ["DEED_REGIONS"] = { [1] = { ["i"] = 7; ["j"] = 3; }; }; };</v>
      </c>
      <c r="S157" t="str">
        <f t="shared" si="49"/>
        <v>[117] = {</v>
      </c>
      <c r="T157" t="str">
        <f t="shared" si="42"/>
        <v xml:space="preserve">["INSTANCE"] = { ["EN"] = "Assault on the Ringwraiths' Lair"; }; </v>
      </c>
      <c r="U157" t="str">
        <f t="shared" si="50"/>
        <v xml:space="preserve">["EN"] = "Assault on the Ringwraiths' Lair"; </v>
      </c>
      <c r="V157" t="str">
        <f t="shared" si="50"/>
        <v/>
      </c>
      <c r="W157" t="str">
        <f t="shared" si="50"/>
        <v/>
      </c>
      <c r="X157" t="str">
        <f t="shared" si="45"/>
        <v xml:space="preserve">["DEED_REGIONS"] = { [1] = { ["i"] = 7; ["j"] = 3; }; }; </v>
      </c>
      <c r="Y157" t="str">
        <f t="shared" si="46"/>
        <v xml:space="preserve">[1] = { ["i"] = 7; ["j"] = 3; }; </v>
      </c>
      <c r="Z157" t="str">
        <f t="shared" si="51"/>
        <v xml:space="preserve">["i"] = 7; </v>
      </c>
      <c r="AA157" t="str">
        <f t="shared" si="52"/>
        <v xml:space="preserve">["j"] = 3; </v>
      </c>
      <c r="AB157" t="str">
        <f t="shared" si="47"/>
        <v/>
      </c>
      <c r="AC157" t="str">
        <f t="shared" si="53"/>
        <v/>
      </c>
      <c r="AD157" t="str">
        <f t="shared" si="54"/>
        <v/>
      </c>
      <c r="AE157" t="str">
        <f t="shared" si="55"/>
        <v>};</v>
      </c>
    </row>
    <row r="158" spans="1:31" x14ac:dyDescent="0.25">
      <c r="B158">
        <v>118</v>
      </c>
      <c r="D158" t="s">
        <v>315</v>
      </c>
      <c r="G158" t="s">
        <v>210</v>
      </c>
      <c r="I158" t="s">
        <v>6</v>
      </c>
      <c r="J158">
        <f>IF(LEN(I158)&gt;0,VLOOKUP($I158,'Deed Log Page Tabs'!$A$2:$C$35,2,FALSE),"")</f>
        <v>6</v>
      </c>
      <c r="K158">
        <f>IF(LEN(I158)&gt;0,VLOOKUP($I158,'Deed Log Page Tabs'!$A$2:$C$35,3,FALSE),"")</f>
        <v>5</v>
      </c>
      <c r="P158" t="str">
        <f t="shared" si="43"/>
        <v>[118] = {["INSTANCE"] = { ["EN"] = "Attack At Dawn"; }; ["DEED_REGIONS"] = { [1] = { ["i"] = 6; ["j"] = 5; }; }; };</v>
      </c>
      <c r="Q158" t="str">
        <f t="shared" si="48"/>
        <v/>
      </c>
      <c r="R158" t="str">
        <f t="shared" si="44"/>
        <v>[118] = {["INSTANCE"] = { ["EN"] = "Attack At Dawn"; }; ["DEED_REGIONS"] = { [1] = { ["i"] = 6; ["j"] = 5; }; }; };</v>
      </c>
      <c r="S158" t="str">
        <f t="shared" si="49"/>
        <v>[118] = {</v>
      </c>
      <c r="T158" t="str">
        <f t="shared" si="42"/>
        <v xml:space="preserve">["INSTANCE"] = { ["EN"] = "Attack At Dawn"; }; </v>
      </c>
      <c r="U158" t="str">
        <f t="shared" si="50"/>
        <v xml:space="preserve">["EN"] = "Attack At Dawn"; </v>
      </c>
      <c r="V158" t="str">
        <f t="shared" si="50"/>
        <v/>
      </c>
      <c r="W158" t="str">
        <f t="shared" si="50"/>
        <v/>
      </c>
      <c r="X158" t="str">
        <f t="shared" si="45"/>
        <v xml:space="preserve">["DEED_REGIONS"] = { [1] = { ["i"] = 6; ["j"] = 5; }; }; </v>
      </c>
      <c r="Y158" t="str">
        <f t="shared" si="46"/>
        <v xml:space="preserve">[1] = { ["i"] = 6; ["j"] = 5; }; </v>
      </c>
      <c r="Z158" t="str">
        <f t="shared" si="51"/>
        <v xml:space="preserve">["i"] = 6; </v>
      </c>
      <c r="AA158" t="str">
        <f t="shared" si="52"/>
        <v xml:space="preserve">["j"] = 5; </v>
      </c>
      <c r="AB158" t="str">
        <f t="shared" si="47"/>
        <v/>
      </c>
      <c r="AC158" t="str">
        <f t="shared" si="53"/>
        <v/>
      </c>
      <c r="AD158" t="str">
        <f t="shared" si="54"/>
        <v/>
      </c>
      <c r="AE158" t="str">
        <f t="shared" si="55"/>
        <v>};</v>
      </c>
    </row>
    <row r="159" spans="1:31" x14ac:dyDescent="0.25">
      <c r="B159">
        <v>119</v>
      </c>
      <c r="D159" t="s">
        <v>166</v>
      </c>
      <c r="G159" t="s">
        <v>210</v>
      </c>
      <c r="I159" t="s">
        <v>34</v>
      </c>
      <c r="J159">
        <f>IF(LEN(I159)&gt;0,VLOOKUP($I159,'Deed Log Page Tabs'!$A$2:$C$35,2,FALSE),"")</f>
        <v>7</v>
      </c>
      <c r="K159">
        <f>IF(LEN(I159)&gt;0,VLOOKUP($I159,'Deed Log Page Tabs'!$A$2:$C$35,3,FALSE),"")</f>
        <v>3</v>
      </c>
      <c r="P159" t="str">
        <f t="shared" si="43"/>
        <v>[119] = {["INSTANCE"] = { ["EN"] = "Breaching the Necromancer's Gate"; }; ["DEED_REGIONS"] = { [1] = { ["i"] = 7; ["j"] = 3; }; }; };</v>
      </c>
      <c r="Q159" t="str">
        <f t="shared" si="48"/>
        <v/>
      </c>
      <c r="R159" t="str">
        <f t="shared" si="44"/>
        <v>[119] = {["INSTANCE"] = { ["EN"] = "Breaching the Necromancer's Gate"; }; ["DEED_REGIONS"] = { [1] = { ["i"] = 7; ["j"] = 3; }; }; };</v>
      </c>
      <c r="S159" t="str">
        <f t="shared" si="49"/>
        <v>[119] = {</v>
      </c>
      <c r="T159" t="str">
        <f t="shared" si="42"/>
        <v xml:space="preserve">["INSTANCE"] = { ["EN"] = "Breaching the Necromancer's Gate"; }; </v>
      </c>
      <c r="U159" t="str">
        <f t="shared" si="50"/>
        <v xml:space="preserve">["EN"] = "Breaching the Necromancer's Gate"; </v>
      </c>
      <c r="V159" t="str">
        <f t="shared" si="50"/>
        <v/>
      </c>
      <c r="W159" t="str">
        <f t="shared" si="50"/>
        <v/>
      </c>
      <c r="X159" t="str">
        <f t="shared" si="45"/>
        <v xml:space="preserve">["DEED_REGIONS"] = { [1] = { ["i"] = 7; ["j"] = 3; }; }; </v>
      </c>
      <c r="Y159" t="str">
        <f t="shared" si="46"/>
        <v xml:space="preserve">[1] = { ["i"] = 7; ["j"] = 3; }; </v>
      </c>
      <c r="Z159" t="str">
        <f t="shared" si="51"/>
        <v xml:space="preserve">["i"] = 7; </v>
      </c>
      <c r="AA159" t="str">
        <f t="shared" si="52"/>
        <v xml:space="preserve">["j"] = 3; </v>
      </c>
      <c r="AB159" t="str">
        <f t="shared" si="47"/>
        <v/>
      </c>
      <c r="AC159" t="str">
        <f t="shared" si="53"/>
        <v/>
      </c>
      <c r="AD159" t="str">
        <f t="shared" si="54"/>
        <v/>
      </c>
      <c r="AE159" t="str">
        <f t="shared" si="55"/>
        <v>};</v>
      </c>
    </row>
    <row r="160" spans="1:31" x14ac:dyDescent="0.25">
      <c r="B160">
        <v>120</v>
      </c>
      <c r="D160" t="s">
        <v>169</v>
      </c>
      <c r="G160" t="s">
        <v>210</v>
      </c>
      <c r="I160" t="s">
        <v>10</v>
      </c>
      <c r="J160">
        <f>IF(LEN(I160)&gt;0,VLOOKUP($I160,'Deed Log Page Tabs'!$A$2:$C$35,2,FALSE),"")</f>
        <v>6</v>
      </c>
      <c r="K160">
        <f>IF(LEN(I160)&gt;0,VLOOKUP($I160,'Deed Log Page Tabs'!$A$2:$C$35,3,FALSE),"")</f>
        <v>9</v>
      </c>
      <c r="P160" t="str">
        <f t="shared" si="43"/>
        <v>[120] = {["INSTANCE"] = { ["EN"] = "Rescue in Nûrz Ghâshu"; }; ["DEED_REGIONS"] = { [1] = { ["i"] = 6; ["j"] = 9; }; }; };</v>
      </c>
      <c r="Q160" t="str">
        <f t="shared" si="48"/>
        <v/>
      </c>
      <c r="R160" t="str">
        <f t="shared" si="44"/>
        <v>[120] = {["INSTANCE"] = { ["EN"] = "Rescue in Nûrz Ghâshu"; }; ["DEED_REGIONS"] = { [1] = { ["i"] = 6; ["j"] = 9; }; }; };</v>
      </c>
      <c r="S160" t="str">
        <f t="shared" si="49"/>
        <v>[120] = {</v>
      </c>
      <c r="T160" t="str">
        <f t="shared" si="42"/>
        <v xml:space="preserve">["INSTANCE"] = { ["EN"] = "Rescue in Nûrz Ghâshu"; }; </v>
      </c>
      <c r="U160" t="str">
        <f t="shared" si="50"/>
        <v xml:space="preserve">["EN"] = "Rescue in Nûrz Ghâshu"; </v>
      </c>
      <c r="V160" t="str">
        <f t="shared" si="50"/>
        <v/>
      </c>
      <c r="W160" t="str">
        <f t="shared" si="50"/>
        <v/>
      </c>
      <c r="X160" t="str">
        <f t="shared" si="45"/>
        <v xml:space="preserve">["DEED_REGIONS"] = { [1] = { ["i"] = 6; ["j"] = 9; }; }; </v>
      </c>
      <c r="Y160" t="str">
        <f t="shared" si="46"/>
        <v xml:space="preserve">[1] = { ["i"] = 6; ["j"] = 9; }; </v>
      </c>
      <c r="Z160" t="str">
        <f t="shared" si="51"/>
        <v xml:space="preserve">["i"] = 6; </v>
      </c>
      <c r="AA160" t="str">
        <f t="shared" si="52"/>
        <v xml:space="preserve">["j"] = 9; </v>
      </c>
      <c r="AB160" t="str">
        <f t="shared" si="47"/>
        <v/>
      </c>
      <c r="AC160" t="str">
        <f t="shared" si="53"/>
        <v/>
      </c>
      <c r="AD160" t="str">
        <f t="shared" si="54"/>
        <v/>
      </c>
      <c r="AE160" t="str">
        <f t="shared" si="55"/>
        <v>};</v>
      </c>
    </row>
    <row r="161" spans="1:31" x14ac:dyDescent="0.25">
      <c r="B161">
        <v>121</v>
      </c>
      <c r="D161" t="s">
        <v>160</v>
      </c>
      <c r="G161" t="s">
        <v>210</v>
      </c>
      <c r="I161" t="s">
        <v>14</v>
      </c>
      <c r="J161">
        <f>IF(LEN(I161)&gt;0,VLOOKUP($I161,'Deed Log Page Tabs'!$A$2:$C$35,2,FALSE),"")</f>
        <v>6</v>
      </c>
      <c r="K161">
        <f>IF(LEN(I161)&gt;0,VLOOKUP($I161,'Deed Log Page Tabs'!$A$2:$C$35,3,FALSE),"")</f>
        <v>13</v>
      </c>
      <c r="P161" t="str">
        <f t="shared" si="43"/>
        <v>[121] = {["INSTANCE"] = { ["EN"] = "Storm on Methedras"; }; ["DEED_REGIONS"] = { [1] = { ["i"] = 6; ["j"] = 13; }; }; };</v>
      </c>
      <c r="Q161" t="str">
        <f t="shared" si="48"/>
        <v/>
      </c>
      <c r="R161" t="str">
        <f t="shared" si="44"/>
        <v>[121] = {["INSTANCE"] = { ["EN"] = "Storm on Methedras"; }; ["DEED_REGIONS"] = { [1] = { ["i"] = 6; ["j"] = 13; }; }; };</v>
      </c>
      <c r="S161" t="str">
        <f t="shared" si="49"/>
        <v>[121] = {</v>
      </c>
      <c r="T161" t="str">
        <f t="shared" si="42"/>
        <v xml:space="preserve">["INSTANCE"] = { ["EN"] = "Storm on Methedras"; }; </v>
      </c>
      <c r="U161" t="str">
        <f t="shared" si="50"/>
        <v xml:space="preserve">["EN"] = "Storm on Methedras"; </v>
      </c>
      <c r="V161" t="str">
        <f t="shared" si="50"/>
        <v/>
      </c>
      <c r="W161" t="str">
        <f t="shared" si="50"/>
        <v/>
      </c>
      <c r="X161" t="str">
        <f t="shared" si="45"/>
        <v xml:space="preserve">["DEED_REGIONS"] = { [1] = { ["i"] = 6; ["j"] = 13; }; }; </v>
      </c>
      <c r="Y161" t="str">
        <f t="shared" si="46"/>
        <v xml:space="preserve">[1] = { ["i"] = 6; ["j"] = 13; }; </v>
      </c>
      <c r="Z161" t="str">
        <f t="shared" si="51"/>
        <v xml:space="preserve">["i"] = 6; </v>
      </c>
      <c r="AA161" t="str">
        <f t="shared" si="52"/>
        <v xml:space="preserve">["j"] = 13; </v>
      </c>
      <c r="AB161" t="str">
        <f t="shared" si="47"/>
        <v/>
      </c>
      <c r="AC161" t="str">
        <f t="shared" si="53"/>
        <v/>
      </c>
      <c r="AD161" t="str">
        <f t="shared" si="54"/>
        <v/>
      </c>
      <c r="AE161" t="str">
        <f t="shared" si="55"/>
        <v>};</v>
      </c>
    </row>
    <row r="162" spans="1:31" x14ac:dyDescent="0.25">
      <c r="B162">
        <v>122</v>
      </c>
      <c r="D162" t="s">
        <v>164</v>
      </c>
      <c r="G162" t="s">
        <v>210</v>
      </c>
      <c r="I162" t="s">
        <v>34</v>
      </c>
      <c r="J162">
        <f>IF(LEN(I162)&gt;0,VLOOKUP($I162,'Deed Log Page Tabs'!$A$2:$C$35,2,FALSE),"")</f>
        <v>7</v>
      </c>
      <c r="K162">
        <f>IF(LEN(I162)&gt;0,VLOOKUP($I162,'Deed Log Page Tabs'!$A$2:$C$35,3,FALSE),"")</f>
        <v>3</v>
      </c>
      <c r="P162" t="str">
        <f t="shared" si="43"/>
        <v>[122] = {["INSTANCE"] = { ["EN"] = "Strike Against Dannenglor"; }; ["DEED_REGIONS"] = { [1] = { ["i"] = 7; ["j"] = 3; }; }; };</v>
      </c>
      <c r="Q162" t="str">
        <f t="shared" si="48"/>
        <v/>
      </c>
      <c r="R162" t="str">
        <f t="shared" si="44"/>
        <v>[122] = {["INSTANCE"] = { ["EN"] = "Strike Against Dannenglor"; }; ["DEED_REGIONS"] = { [1] = { ["i"] = 7; ["j"] = 3; }; }; };</v>
      </c>
      <c r="S162" t="str">
        <f t="shared" si="49"/>
        <v>[122] = {</v>
      </c>
      <c r="T162" t="str">
        <f t="shared" si="42"/>
        <v xml:space="preserve">["INSTANCE"] = { ["EN"] = "Strike Against Dannenglor"; }; </v>
      </c>
      <c r="U162" t="str">
        <f t="shared" si="50"/>
        <v xml:space="preserve">["EN"] = "Strike Against Dannenglor"; </v>
      </c>
      <c r="V162" t="str">
        <f t="shared" si="50"/>
        <v/>
      </c>
      <c r="W162" t="str">
        <f t="shared" si="50"/>
        <v/>
      </c>
      <c r="X162" t="str">
        <f t="shared" si="45"/>
        <v xml:space="preserve">["DEED_REGIONS"] = { [1] = { ["i"] = 7; ["j"] = 3; }; }; </v>
      </c>
      <c r="Y162" t="str">
        <f t="shared" si="46"/>
        <v xml:space="preserve">[1] = { ["i"] = 7; ["j"] = 3; }; </v>
      </c>
      <c r="Z162" t="str">
        <f t="shared" si="51"/>
        <v xml:space="preserve">["i"] = 7; </v>
      </c>
      <c r="AA162" t="str">
        <f t="shared" si="52"/>
        <v xml:space="preserve">["j"] = 3; </v>
      </c>
      <c r="AB162" t="str">
        <f t="shared" si="47"/>
        <v/>
      </c>
      <c r="AC162" t="str">
        <f t="shared" si="53"/>
        <v/>
      </c>
      <c r="AD162" t="str">
        <f t="shared" si="54"/>
        <v/>
      </c>
      <c r="AE162" t="str">
        <f t="shared" si="55"/>
        <v>};</v>
      </c>
    </row>
    <row r="163" spans="1:31" x14ac:dyDescent="0.25">
      <c r="B163">
        <v>123</v>
      </c>
      <c r="D163" t="s">
        <v>168</v>
      </c>
      <c r="G163" t="s">
        <v>210</v>
      </c>
      <c r="I163" t="s">
        <v>34</v>
      </c>
      <c r="J163">
        <f>IF(LEN(I163)&gt;0,VLOOKUP($I163,'Deed Log Page Tabs'!$A$2:$C$35,2,FALSE),"")</f>
        <v>7</v>
      </c>
      <c r="K163">
        <f>IF(LEN(I163)&gt;0,VLOOKUP($I163,'Deed Log Page Tabs'!$A$2:$C$35,3,FALSE),"")</f>
        <v>3</v>
      </c>
      <c r="P163" t="str">
        <f t="shared" si="43"/>
        <v>[123] = {["INSTANCE"] = { ["EN"] = "The Battle in the Tower"; }; ["DEED_REGIONS"] = { [1] = { ["i"] = 7; ["j"] = 3; }; }; };</v>
      </c>
      <c r="Q163" t="str">
        <f t="shared" si="48"/>
        <v/>
      </c>
      <c r="R163" t="str">
        <f t="shared" si="44"/>
        <v>[123] = {["INSTANCE"] = { ["EN"] = "The Battle in the Tower"; }; ["DEED_REGIONS"] = { [1] = { ["i"] = 7; ["j"] = 3; }; }; };</v>
      </c>
      <c r="S163" t="str">
        <f t="shared" si="49"/>
        <v>[123] = {</v>
      </c>
      <c r="T163" t="str">
        <f t="shared" si="42"/>
        <v xml:space="preserve">["INSTANCE"] = { ["EN"] = "The Battle in the Tower"; }; </v>
      </c>
      <c r="U163" t="str">
        <f t="shared" si="50"/>
        <v xml:space="preserve">["EN"] = "The Battle in the Tower"; </v>
      </c>
      <c r="V163" t="str">
        <f t="shared" si="50"/>
        <v/>
      </c>
      <c r="W163" t="str">
        <f t="shared" si="50"/>
        <v/>
      </c>
      <c r="X163" t="str">
        <f t="shared" si="45"/>
        <v xml:space="preserve">["DEED_REGIONS"] = { [1] = { ["i"] = 7; ["j"] = 3; }; }; </v>
      </c>
      <c r="Y163" t="str">
        <f t="shared" si="46"/>
        <v xml:space="preserve">[1] = { ["i"] = 7; ["j"] = 3; }; </v>
      </c>
      <c r="Z163" t="str">
        <f t="shared" si="51"/>
        <v xml:space="preserve">["i"] = 7; </v>
      </c>
      <c r="AA163" t="str">
        <f t="shared" si="52"/>
        <v xml:space="preserve">["j"] = 3; </v>
      </c>
      <c r="AB163" t="str">
        <f t="shared" si="47"/>
        <v/>
      </c>
      <c r="AC163" t="str">
        <f t="shared" si="53"/>
        <v/>
      </c>
      <c r="AD163" t="str">
        <f t="shared" si="54"/>
        <v/>
      </c>
      <c r="AE163" t="str">
        <f t="shared" si="55"/>
        <v>};</v>
      </c>
    </row>
    <row r="164" spans="1:31" x14ac:dyDescent="0.25">
      <c r="B164">
        <v>124</v>
      </c>
      <c r="D164" t="s">
        <v>163</v>
      </c>
      <c r="G164" t="s">
        <v>210</v>
      </c>
      <c r="I164" t="s">
        <v>11</v>
      </c>
      <c r="J164">
        <f>IF(LEN(I164)&gt;0,VLOOKUP($I164,'Deed Log Page Tabs'!$A$2:$C$35,2,FALSE),"")</f>
        <v>6</v>
      </c>
      <c r="K164">
        <f>IF(LEN(I164)&gt;0,VLOOKUP($I164,'Deed Log Page Tabs'!$A$2:$C$35,3,FALSE),"")</f>
        <v>10</v>
      </c>
      <c r="P164" t="str">
        <f t="shared" si="43"/>
        <v>[124] = {["INSTANCE"] = { ["EN"] = "The Icy Crevasse"; }; ["DEED_REGIONS"] = { [1] = { ["i"] = 6; ["j"] = 10; }; }; };</v>
      </c>
      <c r="Q164" t="str">
        <f t="shared" si="48"/>
        <v/>
      </c>
      <c r="R164" t="str">
        <f t="shared" si="44"/>
        <v>[124] = {["INSTANCE"] = { ["EN"] = "The Icy Crevasse"; }; ["DEED_REGIONS"] = { [1] = { ["i"] = 6; ["j"] = 10; }; }; };</v>
      </c>
      <c r="S164" t="str">
        <f t="shared" si="49"/>
        <v>[124] = {</v>
      </c>
      <c r="T164" t="str">
        <f t="shared" si="42"/>
        <v xml:space="preserve">["INSTANCE"] = { ["EN"] = "The Icy Crevasse"; }; </v>
      </c>
      <c r="U164" t="str">
        <f t="shared" si="50"/>
        <v xml:space="preserve">["EN"] = "The Icy Crevasse"; </v>
      </c>
      <c r="V164" t="str">
        <f t="shared" si="50"/>
        <v/>
      </c>
      <c r="W164" t="str">
        <f t="shared" si="50"/>
        <v/>
      </c>
      <c r="X164" t="str">
        <f t="shared" si="45"/>
        <v xml:space="preserve">["DEED_REGIONS"] = { [1] = { ["i"] = 6; ["j"] = 10; }; }; </v>
      </c>
      <c r="Y164" t="str">
        <f t="shared" si="46"/>
        <v xml:space="preserve">[1] = { ["i"] = 6; ["j"] = 10; }; </v>
      </c>
      <c r="Z164" t="str">
        <f t="shared" si="51"/>
        <v xml:space="preserve">["i"] = 6; </v>
      </c>
      <c r="AA164" t="str">
        <f t="shared" si="52"/>
        <v xml:space="preserve">["j"] = 10; </v>
      </c>
      <c r="AB164" t="str">
        <f t="shared" si="47"/>
        <v/>
      </c>
      <c r="AC164" t="str">
        <f t="shared" si="53"/>
        <v/>
      </c>
      <c r="AD164" t="str">
        <f t="shared" si="54"/>
        <v/>
      </c>
      <c r="AE164" t="str">
        <f t="shared" si="55"/>
        <v>};</v>
      </c>
    </row>
    <row r="165" spans="1:31" x14ac:dyDescent="0.25">
      <c r="B165">
        <v>125</v>
      </c>
      <c r="D165" t="s">
        <v>162</v>
      </c>
      <c r="G165" t="s">
        <v>210</v>
      </c>
      <c r="I165" t="s">
        <v>1</v>
      </c>
      <c r="J165">
        <f>IF(LEN(I165)&gt;0,VLOOKUP($I165,'Deed Log Page Tabs'!$A$2:$C$35,2,FALSE),"")</f>
        <v>6</v>
      </c>
      <c r="K165">
        <f>IF(LEN(I165)&gt;0,VLOOKUP($I165,'Deed Log Page Tabs'!$A$2:$C$35,3,FALSE),"")</f>
        <v>1</v>
      </c>
      <c r="P165" t="str">
        <f t="shared" si="43"/>
        <v>[125] = {["INSTANCE"] = { ["EN"] = "Thievery and Mischief"; }; ["DEED_REGIONS"] = { [1] = { ["i"] = 6; ["j"] = 1; }; }; };</v>
      </c>
      <c r="Q165" t="str">
        <f t="shared" si="48"/>
        <v/>
      </c>
      <c r="R165" t="str">
        <f t="shared" si="44"/>
        <v>[125] = {["INSTANCE"] = { ["EN"] = "Thievery and Mischief"; }; ["DEED_REGIONS"] = { [1] = { ["i"] = 6; ["j"] = 1; }; }; };</v>
      </c>
      <c r="S165" t="str">
        <f t="shared" si="49"/>
        <v>[125] = {</v>
      </c>
      <c r="T165" t="str">
        <f t="shared" si="42"/>
        <v xml:space="preserve">["INSTANCE"] = { ["EN"] = "Thievery and Mischief"; }; </v>
      </c>
      <c r="U165" t="str">
        <f t="shared" si="50"/>
        <v xml:space="preserve">["EN"] = "Thievery and Mischief"; </v>
      </c>
      <c r="V165" t="str">
        <f t="shared" si="50"/>
        <v/>
      </c>
      <c r="W165" t="str">
        <f t="shared" si="50"/>
        <v/>
      </c>
      <c r="X165" t="str">
        <f t="shared" si="45"/>
        <v xml:space="preserve">["DEED_REGIONS"] = { [1] = { ["i"] = 6; ["j"] = 1; }; }; </v>
      </c>
      <c r="Y165" t="str">
        <f t="shared" si="46"/>
        <v xml:space="preserve">[1] = { ["i"] = 6; ["j"] = 1; }; </v>
      </c>
      <c r="Z165" t="str">
        <f t="shared" si="51"/>
        <v xml:space="preserve">["i"] = 6; </v>
      </c>
      <c r="AA165" t="str">
        <f t="shared" si="52"/>
        <v xml:space="preserve">["j"] = 1; </v>
      </c>
      <c r="AB165" t="str">
        <f t="shared" si="47"/>
        <v/>
      </c>
      <c r="AC165" t="str">
        <f t="shared" si="53"/>
        <v/>
      </c>
      <c r="AD165" t="str">
        <f t="shared" si="54"/>
        <v/>
      </c>
      <c r="AE165" t="str">
        <f t="shared" si="55"/>
        <v>};</v>
      </c>
    </row>
    <row r="166" spans="1:31" x14ac:dyDescent="0.25">
      <c r="B166">
        <v>126</v>
      </c>
      <c r="D166" t="s">
        <v>159</v>
      </c>
      <c r="G166" t="s">
        <v>210</v>
      </c>
      <c r="I166" t="s">
        <v>3</v>
      </c>
      <c r="J166">
        <f>IF(LEN(I166)&gt;0,VLOOKUP($I166,'Deed Log Page Tabs'!$A$2:$C$35,2,FALSE),"")</f>
        <v>6</v>
      </c>
      <c r="K166">
        <f>IF(LEN(I166)&gt;0,VLOOKUP($I166,'Deed Log Page Tabs'!$A$2:$C$35,3,FALSE),"")</f>
        <v>2</v>
      </c>
      <c r="P166" t="str">
        <f t="shared" si="43"/>
        <v>[126] = {["INSTANCE"] = { ["EN"] = "Trouble in Tuckborough"; }; ["DEED_REGIONS"] = { [1] = { ["i"] = 6; ["j"] = 2; }; }; };</v>
      </c>
      <c r="Q166" t="str">
        <f t="shared" si="48"/>
        <v/>
      </c>
      <c r="R166" t="str">
        <f t="shared" si="44"/>
        <v>[126] = {["INSTANCE"] = { ["EN"] = "Trouble in Tuckborough"; }; ["DEED_REGIONS"] = { [1] = { ["i"] = 6; ["j"] = 2; }; }; };</v>
      </c>
      <c r="S166" t="str">
        <f t="shared" si="49"/>
        <v>[126] = {</v>
      </c>
      <c r="T166" t="str">
        <f t="shared" si="42"/>
        <v xml:space="preserve">["INSTANCE"] = { ["EN"] = "Trouble in Tuckborough"; }; </v>
      </c>
      <c r="U166" t="str">
        <f t="shared" si="50"/>
        <v xml:space="preserve">["EN"] = "Trouble in Tuckborough"; </v>
      </c>
      <c r="V166" t="str">
        <f t="shared" si="50"/>
        <v/>
      </c>
      <c r="W166" t="str">
        <f t="shared" si="50"/>
        <v/>
      </c>
      <c r="X166" t="str">
        <f t="shared" si="45"/>
        <v xml:space="preserve">["DEED_REGIONS"] = { [1] = { ["i"] = 6; ["j"] = 2; }; }; </v>
      </c>
      <c r="Y166" t="str">
        <f t="shared" si="46"/>
        <v xml:space="preserve">[1] = { ["i"] = 6; ["j"] = 2; }; </v>
      </c>
      <c r="Z166" t="str">
        <f t="shared" si="51"/>
        <v xml:space="preserve">["i"] = 6; </v>
      </c>
      <c r="AA166" t="str">
        <f t="shared" si="52"/>
        <v xml:space="preserve">["j"] = 2; </v>
      </c>
      <c r="AB166" t="str">
        <f t="shared" si="47"/>
        <v/>
      </c>
      <c r="AC166" t="str">
        <f t="shared" si="53"/>
        <v/>
      </c>
      <c r="AD166" t="str">
        <f t="shared" si="54"/>
        <v/>
      </c>
      <c r="AE166" t="str">
        <f t="shared" si="55"/>
        <v>};</v>
      </c>
    </row>
    <row r="167" spans="1:31" x14ac:dyDescent="0.25">
      <c r="A167" t="s">
        <v>317</v>
      </c>
      <c r="J167" t="str">
        <f>IF(LEN(I167)&gt;0,VLOOKUP($I167,'Deed Log Page Tabs'!$A$2:$C$35,2,FALSE),"")</f>
        <v/>
      </c>
      <c r="K167" t="str">
        <f>IF(LEN(I167)&gt;0,VLOOKUP($I167,'Deed Log Page Tabs'!$A$2:$C$35,3,FALSE),"")</f>
        <v/>
      </c>
      <c r="P167" t="str">
        <f t="shared" si="43"/>
        <v xml:space="preserve">    --  Survival</v>
      </c>
      <c r="Q167" t="str">
        <f t="shared" si="48"/>
        <v xml:space="preserve">    --  Survival</v>
      </c>
      <c r="R167" t="str">
        <f t="shared" si="44"/>
        <v/>
      </c>
      <c r="S167" t="str">
        <f t="shared" si="49"/>
        <v/>
      </c>
      <c r="T167" t="str">
        <f t="shared" si="42"/>
        <v/>
      </c>
      <c r="U167" t="str">
        <f t="shared" si="50"/>
        <v/>
      </c>
      <c r="V167" t="str">
        <f t="shared" si="50"/>
        <v/>
      </c>
      <c r="W167" t="str">
        <f t="shared" si="50"/>
        <v/>
      </c>
      <c r="X167" t="str">
        <f t="shared" si="45"/>
        <v/>
      </c>
      <c r="Y167" t="str">
        <f t="shared" si="46"/>
        <v/>
      </c>
      <c r="Z167" t="str">
        <f t="shared" si="51"/>
        <v/>
      </c>
      <c r="AA167" t="str">
        <f t="shared" si="52"/>
        <v/>
      </c>
      <c r="AB167" t="str">
        <f t="shared" si="47"/>
        <v/>
      </c>
      <c r="AC167" t="str">
        <f t="shared" si="53"/>
        <v/>
      </c>
      <c r="AD167" t="str">
        <f t="shared" si="54"/>
        <v/>
      </c>
      <c r="AE167" t="str">
        <f t="shared" si="55"/>
        <v/>
      </c>
    </row>
    <row r="168" spans="1:31" x14ac:dyDescent="0.25">
      <c r="B168">
        <v>127</v>
      </c>
      <c r="D168" t="s">
        <v>318</v>
      </c>
      <c r="G168" t="s">
        <v>210</v>
      </c>
      <c r="I168" t="s">
        <v>1</v>
      </c>
      <c r="J168">
        <f>IF(LEN(I168)&gt;0,VLOOKUP($I168,'Deed Log Page Tabs'!$A$2:$C$35,2,FALSE),"")</f>
        <v>6</v>
      </c>
      <c r="K168">
        <f>IF(LEN(I168)&gt;0,VLOOKUP($I168,'Deed Log Page Tabs'!$A$2:$C$35,3,FALSE),"")</f>
        <v>1</v>
      </c>
      <c r="P168" t="str">
        <f t="shared" si="43"/>
        <v>[127] = {["INSTANCE"] = { ["EN"] = "Survival: Barrow-downs"; }; ["DEED_REGIONS"] = { [1] = { ["i"] = 6; ["j"] = 1; }; }; };</v>
      </c>
      <c r="Q168" t="str">
        <f t="shared" si="48"/>
        <v/>
      </c>
      <c r="R168" t="str">
        <f t="shared" si="44"/>
        <v>[127] = {["INSTANCE"] = { ["EN"] = "Survival: Barrow-downs"; }; ["DEED_REGIONS"] = { [1] = { ["i"] = 6; ["j"] = 1; }; }; };</v>
      </c>
      <c r="S168" t="str">
        <f t="shared" si="49"/>
        <v>[127] = {</v>
      </c>
      <c r="T168" t="str">
        <f t="shared" si="42"/>
        <v xml:space="preserve">["INSTANCE"] = { ["EN"] = "Survival: Barrow-downs"; }; </v>
      </c>
      <c r="U168" t="str">
        <f t="shared" si="50"/>
        <v xml:space="preserve">["EN"] = "Survival: Barrow-downs"; </v>
      </c>
      <c r="V168" t="str">
        <f t="shared" si="50"/>
        <v/>
      </c>
      <c r="W168" t="str">
        <f t="shared" si="50"/>
        <v/>
      </c>
      <c r="X168" t="str">
        <f t="shared" si="45"/>
        <v xml:space="preserve">["DEED_REGIONS"] = { [1] = { ["i"] = 6; ["j"] = 1; }; }; </v>
      </c>
      <c r="Y168" t="str">
        <f t="shared" si="46"/>
        <v xml:space="preserve">[1] = { ["i"] = 6; ["j"] = 1; }; </v>
      </c>
      <c r="Z168" t="str">
        <f t="shared" si="51"/>
        <v xml:space="preserve">["i"] = 6; </v>
      </c>
      <c r="AA168" t="str">
        <f t="shared" si="52"/>
        <v xml:space="preserve">["j"] = 1; </v>
      </c>
      <c r="AB168" t="str">
        <f t="shared" si="47"/>
        <v/>
      </c>
      <c r="AC168" t="str">
        <f t="shared" si="53"/>
        <v/>
      </c>
      <c r="AD168" t="str">
        <f t="shared" si="54"/>
        <v/>
      </c>
      <c r="AE168" t="str">
        <f t="shared" si="55"/>
        <v>};</v>
      </c>
    </row>
    <row r="169" spans="1:31" x14ac:dyDescent="0.25">
      <c r="P169" t="str">
        <f t="shared" si="43"/>
        <v/>
      </c>
      <c r="Q169" t="str">
        <f t="shared" si="48"/>
        <v/>
      </c>
      <c r="R169" t="str">
        <f t="shared" si="44"/>
        <v/>
      </c>
      <c r="S169" t="str">
        <f t="shared" si="49"/>
        <v/>
      </c>
      <c r="T169" t="str">
        <f t="shared" ref="T152:T181" si="56">IF(OR(LEN(U169)&gt;0,LEN(V169)&gt;0,LEN(W169)&gt;0),CONCATENATE("[""CHAT_REGION""] = { ",U169,V169,W169,"}; "),"")</f>
        <v/>
      </c>
      <c r="U169" t="str">
        <f t="shared" si="50"/>
        <v/>
      </c>
      <c r="V169" t="str">
        <f t="shared" si="50"/>
        <v/>
      </c>
      <c r="W169" t="str">
        <f t="shared" si="50"/>
        <v/>
      </c>
      <c r="X169" t="str">
        <f t="shared" si="45"/>
        <v/>
      </c>
      <c r="Y169" t="str">
        <f t="shared" si="46"/>
        <v/>
      </c>
      <c r="Z169" t="str">
        <f t="shared" si="51"/>
        <v/>
      </c>
      <c r="AA169" t="str">
        <f t="shared" si="52"/>
        <v/>
      </c>
      <c r="AB169" t="str">
        <f t="shared" si="47"/>
        <v/>
      </c>
      <c r="AC169" t="str">
        <f t="shared" si="53"/>
        <v/>
      </c>
      <c r="AD169" t="str">
        <f t="shared" si="54"/>
        <v/>
      </c>
      <c r="AE169" t="str">
        <f t="shared" si="55"/>
        <v/>
      </c>
    </row>
    <row r="170" spans="1:31" x14ac:dyDescent="0.25">
      <c r="J170" t="str">
        <f>IF(LEN(I170)&gt;0,VLOOKUP($I170,'Deed Log Page Tabs'!$A$2:$C$35,2,FALSE),"")</f>
        <v/>
      </c>
      <c r="K170" t="str">
        <f>IF(LEN(I170)&gt;0,VLOOKUP($I170,'Deed Log Page Tabs'!$A$2:$C$35,3,FALSE),"")</f>
        <v/>
      </c>
      <c r="P170" t="str">
        <f t="shared" si="43"/>
        <v/>
      </c>
      <c r="Q170" t="str">
        <f t="shared" si="48"/>
        <v/>
      </c>
      <c r="R170" t="str">
        <f t="shared" si="44"/>
        <v/>
      </c>
      <c r="S170" t="str">
        <f t="shared" si="49"/>
        <v/>
      </c>
      <c r="T170" t="str">
        <f t="shared" si="56"/>
        <v/>
      </c>
      <c r="U170" t="str">
        <f t="shared" si="50"/>
        <v/>
      </c>
      <c r="V170" t="str">
        <f t="shared" si="50"/>
        <v/>
      </c>
      <c r="W170" t="str">
        <f t="shared" si="50"/>
        <v/>
      </c>
      <c r="X170" t="str">
        <f t="shared" si="45"/>
        <v/>
      </c>
      <c r="Y170" t="str">
        <f t="shared" si="46"/>
        <v/>
      </c>
      <c r="Z170" t="str">
        <f t="shared" si="51"/>
        <v/>
      </c>
      <c r="AA170" t="str">
        <f t="shared" si="52"/>
        <v/>
      </c>
      <c r="AB170" t="str">
        <f t="shared" si="47"/>
        <v/>
      </c>
      <c r="AC170" t="str">
        <f t="shared" si="53"/>
        <v/>
      </c>
      <c r="AD170" t="str">
        <f t="shared" si="54"/>
        <v/>
      </c>
      <c r="AE170" t="str">
        <f t="shared" si="55"/>
        <v/>
      </c>
    </row>
    <row r="171" spans="1:31" x14ac:dyDescent="0.25">
      <c r="J171" t="str">
        <f>IF(LEN(I171)&gt;0,VLOOKUP($I171,'Deed Log Page Tabs'!$A$2:$C$35,2,FALSE),"")</f>
        <v/>
      </c>
      <c r="K171" t="str">
        <f>IF(LEN(I171)&gt;0,VLOOKUP($I171,'Deed Log Page Tabs'!$A$2:$C$35,3,FALSE),"")</f>
        <v/>
      </c>
      <c r="P171" t="str">
        <f t="shared" si="43"/>
        <v/>
      </c>
      <c r="Q171" t="str">
        <f t="shared" si="48"/>
        <v/>
      </c>
      <c r="R171" t="str">
        <f t="shared" si="44"/>
        <v/>
      </c>
      <c r="S171" t="str">
        <f t="shared" si="49"/>
        <v/>
      </c>
      <c r="T171" t="str">
        <f t="shared" si="56"/>
        <v/>
      </c>
      <c r="U171" t="str">
        <f t="shared" si="50"/>
        <v/>
      </c>
      <c r="V171" t="str">
        <f t="shared" si="50"/>
        <v/>
      </c>
      <c r="W171" t="str">
        <f t="shared" si="50"/>
        <v/>
      </c>
      <c r="X171" t="str">
        <f t="shared" si="45"/>
        <v/>
      </c>
      <c r="Y171" t="str">
        <f t="shared" si="46"/>
        <v/>
      </c>
      <c r="Z171" t="str">
        <f t="shared" si="51"/>
        <v/>
      </c>
      <c r="AA171" t="str">
        <f t="shared" si="52"/>
        <v/>
      </c>
      <c r="AB171" t="str">
        <f t="shared" si="47"/>
        <v/>
      </c>
      <c r="AC171" t="str">
        <f t="shared" si="53"/>
        <v/>
      </c>
      <c r="AD171" t="str">
        <f t="shared" si="54"/>
        <v/>
      </c>
      <c r="AE171" t="str">
        <f t="shared" si="55"/>
        <v/>
      </c>
    </row>
    <row r="172" spans="1:31" x14ac:dyDescent="0.25">
      <c r="J172" t="str">
        <f>IF(LEN(I172)&gt;0,VLOOKUP($I172,'Deed Log Page Tabs'!$A$2:$C$35,2,FALSE),"")</f>
        <v/>
      </c>
      <c r="K172" t="str">
        <f>IF(LEN(I172)&gt;0,VLOOKUP($I172,'Deed Log Page Tabs'!$A$2:$C$35,3,FALSE),"")</f>
        <v/>
      </c>
      <c r="P172" t="str">
        <f t="shared" si="43"/>
        <v/>
      </c>
      <c r="Q172" t="str">
        <f t="shared" si="48"/>
        <v/>
      </c>
      <c r="R172" t="str">
        <f t="shared" si="44"/>
        <v/>
      </c>
      <c r="S172" t="str">
        <f t="shared" si="49"/>
        <v/>
      </c>
      <c r="T172" t="str">
        <f t="shared" si="56"/>
        <v/>
      </c>
      <c r="U172" t="str">
        <f t="shared" si="50"/>
        <v/>
      </c>
      <c r="V172" t="str">
        <f t="shared" si="50"/>
        <v/>
      </c>
      <c r="W172" t="str">
        <f t="shared" si="50"/>
        <v/>
      </c>
      <c r="X172" t="str">
        <f t="shared" si="45"/>
        <v/>
      </c>
      <c r="Y172" t="str">
        <f t="shared" si="46"/>
        <v/>
      </c>
      <c r="Z172" t="str">
        <f t="shared" si="51"/>
        <v/>
      </c>
      <c r="AA172" t="str">
        <f t="shared" si="52"/>
        <v/>
      </c>
      <c r="AB172" t="str">
        <f t="shared" si="47"/>
        <v/>
      </c>
      <c r="AC172" t="str">
        <f t="shared" si="53"/>
        <v/>
      </c>
      <c r="AD172" t="str">
        <f t="shared" si="54"/>
        <v/>
      </c>
      <c r="AE172" t="str">
        <f t="shared" si="55"/>
        <v/>
      </c>
    </row>
    <row r="173" spans="1:31" x14ac:dyDescent="0.25">
      <c r="J173" t="str">
        <f>IF(LEN(I173)&gt;0,VLOOKUP($I173,'Deed Log Page Tabs'!$A$2:$C$35,2,FALSE),"")</f>
        <v/>
      </c>
      <c r="K173" t="str">
        <f>IF(LEN(I173)&gt;0,VLOOKUP($I173,'Deed Log Page Tabs'!$A$2:$C$35,3,FALSE),"")</f>
        <v/>
      </c>
      <c r="P173" t="str">
        <f t="shared" si="43"/>
        <v/>
      </c>
      <c r="Q173" t="str">
        <f t="shared" si="48"/>
        <v/>
      </c>
      <c r="R173" t="str">
        <f t="shared" si="44"/>
        <v/>
      </c>
      <c r="S173" t="str">
        <f t="shared" si="49"/>
        <v/>
      </c>
      <c r="T173" t="str">
        <f t="shared" si="56"/>
        <v/>
      </c>
      <c r="U173" t="str">
        <f t="shared" si="50"/>
        <v/>
      </c>
      <c r="V173" t="str">
        <f t="shared" si="50"/>
        <v/>
      </c>
      <c r="W173" t="str">
        <f t="shared" si="50"/>
        <v/>
      </c>
      <c r="X173" t="str">
        <f t="shared" si="45"/>
        <v/>
      </c>
      <c r="Y173" t="str">
        <f t="shared" si="46"/>
        <v/>
      </c>
      <c r="Z173" t="str">
        <f t="shared" si="51"/>
        <v/>
      </c>
      <c r="AA173" t="str">
        <f t="shared" si="52"/>
        <v/>
      </c>
      <c r="AB173" t="str">
        <f t="shared" si="47"/>
        <v/>
      </c>
      <c r="AC173" t="str">
        <f t="shared" si="53"/>
        <v/>
      </c>
      <c r="AD173" t="str">
        <f t="shared" si="54"/>
        <v/>
      </c>
      <c r="AE173" t="str">
        <f t="shared" si="55"/>
        <v/>
      </c>
    </row>
    <row r="174" spans="1:31" x14ac:dyDescent="0.25">
      <c r="J174" t="str">
        <f>IF(LEN(I174)&gt;0,VLOOKUP($I174,'Deed Log Page Tabs'!$A$2:$C$35,2,FALSE),"")</f>
        <v/>
      </c>
      <c r="K174" t="str">
        <f>IF(LEN(I174)&gt;0,VLOOKUP($I174,'Deed Log Page Tabs'!$A$2:$C$35,3,FALSE),"")</f>
        <v/>
      </c>
      <c r="P174" t="str">
        <f t="shared" si="43"/>
        <v/>
      </c>
      <c r="Q174" t="str">
        <f t="shared" si="48"/>
        <v/>
      </c>
      <c r="R174" t="str">
        <f t="shared" si="44"/>
        <v/>
      </c>
      <c r="S174" t="str">
        <f t="shared" si="49"/>
        <v/>
      </c>
      <c r="T174" t="str">
        <f t="shared" si="56"/>
        <v/>
      </c>
      <c r="U174" t="str">
        <f t="shared" si="50"/>
        <v/>
      </c>
      <c r="V174" t="str">
        <f t="shared" si="50"/>
        <v/>
      </c>
      <c r="W174" t="str">
        <f t="shared" si="50"/>
        <v/>
      </c>
      <c r="X174" t="str">
        <f t="shared" si="45"/>
        <v/>
      </c>
      <c r="Y174" t="str">
        <f t="shared" si="46"/>
        <v/>
      </c>
      <c r="Z174" t="str">
        <f t="shared" si="51"/>
        <v/>
      </c>
      <c r="AA174" t="str">
        <f t="shared" si="52"/>
        <v/>
      </c>
      <c r="AB174" t="str">
        <f t="shared" si="47"/>
        <v/>
      </c>
      <c r="AC174" t="str">
        <f t="shared" si="53"/>
        <v/>
      </c>
      <c r="AD174" t="str">
        <f t="shared" si="54"/>
        <v/>
      </c>
      <c r="AE174" t="str">
        <f t="shared" si="55"/>
        <v/>
      </c>
    </row>
    <row r="175" spans="1:31" x14ac:dyDescent="0.25">
      <c r="J175" t="str">
        <f>IF(LEN(I175)&gt;0,VLOOKUP($I175,'Deed Log Page Tabs'!$A$2:$C$35,2,FALSE),"")</f>
        <v/>
      </c>
      <c r="K175" t="str">
        <f>IF(LEN(I175)&gt;0,VLOOKUP($I175,'Deed Log Page Tabs'!$A$2:$C$35,3,FALSE),"")</f>
        <v/>
      </c>
      <c r="P175" t="str">
        <f t="shared" si="43"/>
        <v/>
      </c>
      <c r="Q175" t="str">
        <f t="shared" si="48"/>
        <v/>
      </c>
      <c r="R175" t="str">
        <f t="shared" si="44"/>
        <v/>
      </c>
      <c r="S175" t="str">
        <f t="shared" si="49"/>
        <v/>
      </c>
      <c r="T175" t="str">
        <f t="shared" si="56"/>
        <v/>
      </c>
      <c r="U175" t="str">
        <f t="shared" si="50"/>
        <v/>
      </c>
      <c r="V175" t="str">
        <f t="shared" si="50"/>
        <v/>
      </c>
      <c r="W175" t="str">
        <f t="shared" si="50"/>
        <v/>
      </c>
      <c r="X175" t="str">
        <f t="shared" si="45"/>
        <v/>
      </c>
      <c r="Y175" t="str">
        <f t="shared" si="46"/>
        <v/>
      </c>
      <c r="Z175" t="str">
        <f t="shared" si="51"/>
        <v/>
      </c>
      <c r="AA175" t="str">
        <f t="shared" si="52"/>
        <v/>
      </c>
      <c r="AB175" t="str">
        <f t="shared" si="47"/>
        <v/>
      </c>
      <c r="AC175" t="str">
        <f t="shared" si="53"/>
        <v/>
      </c>
      <c r="AD175" t="str">
        <f t="shared" si="54"/>
        <v/>
      </c>
      <c r="AE175" t="str">
        <f t="shared" si="55"/>
        <v/>
      </c>
    </row>
    <row r="176" spans="1:31" x14ac:dyDescent="0.25">
      <c r="J176" t="str">
        <f>IF(LEN(I176)&gt;0,VLOOKUP($I176,'Deed Log Page Tabs'!$A$2:$C$35,2,FALSE),"")</f>
        <v/>
      </c>
      <c r="K176" t="str">
        <f>IF(LEN(I176)&gt;0,VLOOKUP($I176,'Deed Log Page Tabs'!$A$2:$C$35,3,FALSE),"")</f>
        <v/>
      </c>
      <c r="P176" t="str">
        <f t="shared" si="43"/>
        <v/>
      </c>
      <c r="Q176" t="str">
        <f t="shared" si="48"/>
        <v/>
      </c>
      <c r="R176" t="str">
        <f t="shared" si="44"/>
        <v/>
      </c>
      <c r="S176" t="str">
        <f t="shared" si="49"/>
        <v/>
      </c>
      <c r="T176" t="str">
        <f t="shared" si="56"/>
        <v/>
      </c>
      <c r="U176" t="str">
        <f t="shared" si="50"/>
        <v/>
      </c>
      <c r="V176" t="str">
        <f t="shared" si="50"/>
        <v/>
      </c>
      <c r="W176" t="str">
        <f t="shared" si="50"/>
        <v/>
      </c>
      <c r="X176" t="str">
        <f t="shared" si="45"/>
        <v/>
      </c>
      <c r="Y176" t="str">
        <f t="shared" si="46"/>
        <v/>
      </c>
      <c r="Z176" t="str">
        <f t="shared" si="51"/>
        <v/>
      </c>
      <c r="AA176" t="str">
        <f t="shared" si="52"/>
        <v/>
      </c>
      <c r="AB176" t="str">
        <f t="shared" si="47"/>
        <v/>
      </c>
      <c r="AC176" t="str">
        <f t="shared" si="53"/>
        <v/>
      </c>
      <c r="AD176" t="str">
        <f t="shared" si="54"/>
        <v/>
      </c>
      <c r="AE176" t="str">
        <f t="shared" si="55"/>
        <v/>
      </c>
    </row>
    <row r="177" spans="10:31" x14ac:dyDescent="0.25">
      <c r="J177" t="str">
        <f>IF(LEN(I177)&gt;0,VLOOKUP($I177,'Deed Log Page Tabs'!$A$2:$C$35,2,FALSE),"")</f>
        <v/>
      </c>
      <c r="K177" t="str">
        <f>IF(LEN(I177)&gt;0,VLOOKUP($I177,'Deed Log Page Tabs'!$A$2:$C$35,3,FALSE),"")</f>
        <v/>
      </c>
      <c r="P177" t="str">
        <f t="shared" si="43"/>
        <v/>
      </c>
      <c r="Q177" t="str">
        <f t="shared" si="48"/>
        <v/>
      </c>
      <c r="R177" t="str">
        <f t="shared" si="44"/>
        <v/>
      </c>
      <c r="S177" t="str">
        <f t="shared" si="49"/>
        <v/>
      </c>
      <c r="T177" t="str">
        <f t="shared" si="56"/>
        <v/>
      </c>
      <c r="U177" t="str">
        <f t="shared" si="50"/>
        <v/>
      </c>
      <c r="V177" t="str">
        <f t="shared" si="50"/>
        <v/>
      </c>
      <c r="W177" t="str">
        <f t="shared" si="50"/>
        <v/>
      </c>
      <c r="X177" t="str">
        <f t="shared" si="45"/>
        <v/>
      </c>
      <c r="Y177" t="str">
        <f t="shared" si="46"/>
        <v/>
      </c>
      <c r="Z177" t="str">
        <f t="shared" si="51"/>
        <v/>
      </c>
      <c r="AA177" t="str">
        <f t="shared" si="52"/>
        <v/>
      </c>
      <c r="AB177" t="str">
        <f t="shared" si="47"/>
        <v/>
      </c>
      <c r="AC177" t="str">
        <f t="shared" si="53"/>
        <v/>
      </c>
      <c r="AD177" t="str">
        <f t="shared" si="54"/>
        <v/>
      </c>
      <c r="AE177" t="str">
        <f t="shared" si="55"/>
        <v/>
      </c>
    </row>
    <row r="178" spans="10:31" x14ac:dyDescent="0.25">
      <c r="J178" t="str">
        <f>IF(LEN(I178)&gt;0,VLOOKUP($I178,'Deed Log Page Tabs'!$A$2:$C$35,2,FALSE),"")</f>
        <v/>
      </c>
      <c r="K178" t="str">
        <f>IF(LEN(I178)&gt;0,VLOOKUP($I178,'Deed Log Page Tabs'!$A$2:$C$35,3,FALSE),"")</f>
        <v/>
      </c>
      <c r="P178" t="str">
        <f t="shared" si="43"/>
        <v/>
      </c>
      <c r="Q178" t="str">
        <f t="shared" si="48"/>
        <v/>
      </c>
      <c r="R178" t="str">
        <f t="shared" si="44"/>
        <v/>
      </c>
      <c r="S178" t="str">
        <f t="shared" si="49"/>
        <v/>
      </c>
      <c r="T178" t="str">
        <f t="shared" si="56"/>
        <v/>
      </c>
      <c r="U178" t="str">
        <f t="shared" si="50"/>
        <v/>
      </c>
      <c r="V178" t="str">
        <f t="shared" si="50"/>
        <v/>
      </c>
      <c r="W178" t="str">
        <f t="shared" si="50"/>
        <v/>
      </c>
      <c r="X178" t="str">
        <f t="shared" si="45"/>
        <v/>
      </c>
      <c r="Y178" t="str">
        <f t="shared" si="46"/>
        <v/>
      </c>
      <c r="Z178" t="str">
        <f t="shared" si="51"/>
        <v/>
      </c>
      <c r="AA178" t="str">
        <f t="shared" si="52"/>
        <v/>
      </c>
      <c r="AB178" t="str">
        <f t="shared" si="47"/>
        <v/>
      </c>
      <c r="AC178" t="str">
        <f t="shared" si="53"/>
        <v/>
      </c>
      <c r="AD178" t="str">
        <f t="shared" si="54"/>
        <v/>
      </c>
      <c r="AE178" t="str">
        <f t="shared" si="55"/>
        <v/>
      </c>
    </row>
    <row r="179" spans="10:31" x14ac:dyDescent="0.25">
      <c r="J179" t="str">
        <f>IF(LEN(I179)&gt;0,VLOOKUP($I179,'Deed Log Page Tabs'!$A$2:$C$35,2,FALSE),"")</f>
        <v/>
      </c>
      <c r="K179" t="str">
        <f>IF(LEN(I179)&gt;0,VLOOKUP($I179,'Deed Log Page Tabs'!$A$2:$C$35,3,FALSE),"")</f>
        <v/>
      </c>
      <c r="P179" t="str">
        <f t="shared" si="43"/>
        <v/>
      </c>
      <c r="Q179" t="str">
        <f t="shared" si="48"/>
        <v/>
      </c>
      <c r="R179" t="str">
        <f t="shared" si="44"/>
        <v/>
      </c>
      <c r="S179" t="str">
        <f t="shared" si="49"/>
        <v/>
      </c>
      <c r="T179" t="str">
        <f t="shared" si="56"/>
        <v/>
      </c>
      <c r="U179" t="str">
        <f t="shared" si="50"/>
        <v/>
      </c>
      <c r="V179" t="str">
        <f t="shared" si="50"/>
        <v/>
      </c>
      <c r="W179" t="str">
        <f t="shared" si="50"/>
        <v/>
      </c>
      <c r="X179" t="str">
        <f t="shared" si="45"/>
        <v/>
      </c>
      <c r="Y179" t="str">
        <f t="shared" si="46"/>
        <v/>
      </c>
      <c r="Z179" t="str">
        <f t="shared" si="51"/>
        <v/>
      </c>
      <c r="AA179" t="str">
        <f t="shared" si="52"/>
        <v/>
      </c>
      <c r="AB179" t="str">
        <f t="shared" si="47"/>
        <v/>
      </c>
      <c r="AC179" t="str">
        <f t="shared" si="53"/>
        <v/>
      </c>
      <c r="AD179" t="str">
        <f t="shared" si="54"/>
        <v/>
      </c>
      <c r="AE179" t="str">
        <f t="shared" si="55"/>
        <v/>
      </c>
    </row>
    <row r="180" spans="10:31" x14ac:dyDescent="0.25">
      <c r="J180" t="str">
        <f>IF(LEN(I180)&gt;0,VLOOKUP($I180,'Deed Log Page Tabs'!$A$2:$C$35,2,FALSE),"")</f>
        <v/>
      </c>
      <c r="K180" t="str">
        <f>IF(LEN(I180)&gt;0,VLOOKUP($I180,'Deed Log Page Tabs'!$A$2:$C$35,3,FALSE),"")</f>
        <v/>
      </c>
      <c r="P180" t="str">
        <f t="shared" si="43"/>
        <v/>
      </c>
      <c r="Q180" t="str">
        <f t="shared" si="48"/>
        <v/>
      </c>
      <c r="R180" t="str">
        <f t="shared" si="44"/>
        <v/>
      </c>
      <c r="S180" t="str">
        <f t="shared" si="49"/>
        <v/>
      </c>
      <c r="T180" t="str">
        <f t="shared" si="56"/>
        <v/>
      </c>
      <c r="U180" t="str">
        <f t="shared" si="50"/>
        <v/>
      </c>
      <c r="V180" t="str">
        <f t="shared" si="50"/>
        <v/>
      </c>
      <c r="W180" t="str">
        <f t="shared" si="50"/>
        <v/>
      </c>
      <c r="X180" t="str">
        <f t="shared" si="45"/>
        <v/>
      </c>
      <c r="Y180" t="str">
        <f t="shared" si="46"/>
        <v/>
      </c>
      <c r="Z180" t="str">
        <f t="shared" si="51"/>
        <v/>
      </c>
      <c r="AA180" t="str">
        <f t="shared" si="52"/>
        <v/>
      </c>
      <c r="AB180" t="str">
        <f t="shared" si="47"/>
        <v/>
      </c>
      <c r="AC180" t="str">
        <f t="shared" si="53"/>
        <v/>
      </c>
      <c r="AD180" t="str">
        <f t="shared" si="54"/>
        <v/>
      </c>
      <c r="AE180" t="str">
        <f t="shared" si="55"/>
        <v/>
      </c>
    </row>
    <row r="181" spans="10:31" x14ac:dyDescent="0.25">
      <c r="J181" t="str">
        <f>IF(LEN(I181)&gt;0,VLOOKUP($I181,'Deed Log Page Tabs'!$A$2:$C$35,2,FALSE),"")</f>
        <v/>
      </c>
      <c r="K181" t="str">
        <f>IF(LEN(I181)&gt;0,VLOOKUP($I181,'Deed Log Page Tabs'!$A$2:$C$35,3,FALSE),"")</f>
        <v/>
      </c>
      <c r="P181" t="str">
        <f t="shared" si="43"/>
        <v/>
      </c>
      <c r="Q181" t="str">
        <f t="shared" si="48"/>
        <v/>
      </c>
      <c r="R181" t="str">
        <f t="shared" si="44"/>
        <v/>
      </c>
      <c r="S181" t="str">
        <f t="shared" si="49"/>
        <v/>
      </c>
      <c r="T181" t="str">
        <f t="shared" si="56"/>
        <v/>
      </c>
      <c r="U181" t="str">
        <f t="shared" si="50"/>
        <v/>
      </c>
      <c r="V181" t="str">
        <f t="shared" si="50"/>
        <v/>
      </c>
      <c r="W181" t="str">
        <f t="shared" si="50"/>
        <v/>
      </c>
      <c r="X181" t="str">
        <f t="shared" si="45"/>
        <v/>
      </c>
      <c r="Y181" t="str">
        <f t="shared" si="46"/>
        <v/>
      </c>
      <c r="Z181" t="str">
        <f t="shared" si="51"/>
        <v/>
      </c>
      <c r="AA181" t="str">
        <f t="shared" si="52"/>
        <v/>
      </c>
      <c r="AB181" t="str">
        <f t="shared" si="47"/>
        <v/>
      </c>
      <c r="AC181" t="str">
        <f t="shared" si="53"/>
        <v/>
      </c>
      <c r="AD181" t="str">
        <f t="shared" si="54"/>
        <v/>
      </c>
      <c r="AE181" t="str">
        <f t="shared" si="55"/>
        <v/>
      </c>
    </row>
    <row r="182" spans="10:31" x14ac:dyDescent="0.25">
      <c r="J182" t="str">
        <f>IF(LEN(I182)&gt;0,VLOOKUP($I182,'Deed Log Page Tabs'!$A$2:$C$35,2,FALSE),"")</f>
        <v/>
      </c>
      <c r="K182" t="str">
        <f>IF(LEN(I182)&gt;0,VLOOKUP($I182,'Deed Log Page Tabs'!$A$2:$C$35,3,FALSE),"")</f>
        <v/>
      </c>
    </row>
    <row r="183" spans="10:31" x14ac:dyDescent="0.25">
      <c r="J183" t="str">
        <f>IF(LEN(I183)&gt;0,VLOOKUP($I183,'Deed Log Page Tabs'!$A$2:$C$35,2,FALSE),"")</f>
        <v/>
      </c>
      <c r="K183" t="str">
        <f>IF(LEN(I183)&gt;0,VLOOKUP($I183,'Deed Log Page Tabs'!$A$2:$C$35,3,FALSE),"")</f>
        <v/>
      </c>
    </row>
    <row r="184" spans="10:31" x14ac:dyDescent="0.25">
      <c r="J184" t="str">
        <f>IF(LEN(I184)&gt;0,VLOOKUP($I184,'Deed Log Page Tabs'!$A$2:$C$35,2,FALSE),"")</f>
        <v/>
      </c>
      <c r="K184" t="str">
        <f>IF(LEN(I184)&gt;0,VLOOKUP($I184,'Deed Log Page Tabs'!$A$2:$C$35,3,FALSE),"")</f>
        <v/>
      </c>
    </row>
    <row r="185" spans="10:31" x14ac:dyDescent="0.25">
      <c r="J185" t="str">
        <f>IF(LEN(I185)&gt;0,VLOOKUP($I185,'Deed Log Page Tabs'!$A$2:$C$35,2,FALSE),"")</f>
        <v/>
      </c>
      <c r="K185" t="str">
        <f>IF(LEN(I185)&gt;0,VLOOKUP($I185,'Deed Log Page Tabs'!$A$2:$C$35,3,FALSE),"")</f>
        <v/>
      </c>
    </row>
    <row r="186" spans="10:31" x14ac:dyDescent="0.25">
      <c r="J186" t="str">
        <f>IF(LEN(I186)&gt;0,VLOOKUP($I186,'Deed Log Page Tabs'!$A$2:$C$35,2,FALSE),"")</f>
        <v/>
      </c>
      <c r="K186" t="str">
        <f>IF(LEN(I186)&gt;0,VLOOKUP($I186,'Deed Log Page Tabs'!$A$2:$C$35,3,FALSE),"")</f>
        <v/>
      </c>
    </row>
    <row r="187" spans="10:31" x14ac:dyDescent="0.25">
      <c r="J187" t="str">
        <f>IF(LEN(I187)&gt;0,VLOOKUP($I187,'Deed Log Page Tabs'!$A$2:$C$35,2,FALSE),"")</f>
        <v/>
      </c>
      <c r="K187" t="str">
        <f>IF(LEN(I187)&gt;0,VLOOKUP($I187,'Deed Log Page Tabs'!$A$2:$C$35,3,FALSE),"")</f>
        <v/>
      </c>
    </row>
    <row r="188" spans="10:31" x14ac:dyDescent="0.25">
      <c r="J188" t="str">
        <f>IF(LEN(I188)&gt;0,VLOOKUP($I188,'Deed Log Page Tabs'!$A$2:$C$35,2,FALSE),"")</f>
        <v/>
      </c>
      <c r="K188" t="str">
        <f>IF(LEN(I188)&gt;0,VLOOKUP($I188,'Deed Log Page Tabs'!$A$2:$C$35,3,FALSE),"")</f>
        <v/>
      </c>
    </row>
    <row r="189" spans="10:31" x14ac:dyDescent="0.25">
      <c r="J189" t="str">
        <f>IF(LEN(I189)&gt;0,VLOOKUP($I189,'Deed Log Page Tabs'!$A$2:$C$35,2,FALSE),"")</f>
        <v/>
      </c>
      <c r="K189" t="str">
        <f>IF(LEN(I189)&gt;0,VLOOKUP($I189,'Deed Log Page Tabs'!$A$2:$C$35,3,FALSE),"")</f>
        <v/>
      </c>
    </row>
    <row r="190" spans="10:31" x14ac:dyDescent="0.25">
      <c r="J190" t="str">
        <f>IF(LEN(I190)&gt;0,VLOOKUP($I190,'Deed Log Page Tabs'!$A$2:$C$35,2,FALSE),"")</f>
        <v/>
      </c>
      <c r="K190" t="str">
        <f>IF(LEN(I190)&gt;0,VLOOKUP($I190,'Deed Log Page Tabs'!$A$2:$C$35,3,FALSE),"")</f>
        <v/>
      </c>
    </row>
    <row r="191" spans="10:31" x14ac:dyDescent="0.25">
      <c r="J191" t="str">
        <f>IF(LEN(I191)&gt;0,VLOOKUP($I191,'Deed Log Page Tabs'!$A$2:$C$35,2,FALSE),"")</f>
        <v/>
      </c>
      <c r="K191" t="str">
        <f>IF(LEN(I191)&gt;0,VLOOKUP($I191,'Deed Log Page Tabs'!$A$2:$C$35,3,FALSE),"")</f>
        <v/>
      </c>
    </row>
    <row r="192" spans="10:31" x14ac:dyDescent="0.25">
      <c r="J192" t="str">
        <f>IF(LEN(I192)&gt;0,VLOOKUP($I192,'Deed Log Page Tabs'!$A$2:$C$35,2,FALSE),"")</f>
        <v/>
      </c>
      <c r="K192" t="str">
        <f>IF(LEN(I192)&gt;0,VLOOKUP($I192,'Deed Log Page Tabs'!$A$2:$C$35,3,FALSE),"")</f>
        <v/>
      </c>
    </row>
    <row r="193" spans="10:11" x14ac:dyDescent="0.25">
      <c r="J193" t="str">
        <f>IF(LEN(I193)&gt;0,VLOOKUP($I193,'Deed Log Page Tabs'!$A$2:$C$35,2,FALSE),"")</f>
        <v/>
      </c>
      <c r="K193" t="str">
        <f>IF(LEN(I193)&gt;0,VLOOKUP($I193,'Deed Log Page Tabs'!$A$2:$C$35,3,FALSE),"")</f>
        <v/>
      </c>
    </row>
    <row r="194" spans="10:11" x14ac:dyDescent="0.25">
      <c r="J194" t="str">
        <f>IF(LEN(I194)&gt;0,VLOOKUP($I194,'Deed Log Page Tabs'!$A$2:$C$35,2,FALSE),"")</f>
        <v/>
      </c>
      <c r="K194" t="str">
        <f>IF(LEN(I194)&gt;0,VLOOKUP($I194,'Deed Log Page Tabs'!$A$2:$C$35,3,FALSE),"")</f>
        <v/>
      </c>
    </row>
    <row r="195" spans="10:11" x14ac:dyDescent="0.25">
      <c r="J195" t="str">
        <f>IF(LEN(I195)&gt;0,VLOOKUP($I195,'Deed Log Page Tabs'!$A$2:$C$35,2,FALSE),"")</f>
        <v/>
      </c>
      <c r="K195" t="str">
        <f>IF(LEN(I195)&gt;0,VLOOKUP($I195,'Deed Log Page Tabs'!$A$2:$C$35,3,FALSE),"")</f>
        <v/>
      </c>
    </row>
    <row r="196" spans="10:11" x14ac:dyDescent="0.25">
      <c r="J196" t="str">
        <f>IF(LEN(I196)&gt;0,VLOOKUP($I196,'Deed Log Page Tabs'!$A$2:$C$35,2,FALSE),"")</f>
        <v/>
      </c>
      <c r="K196" t="str">
        <f>IF(LEN(I196)&gt;0,VLOOKUP($I196,'Deed Log Page Tabs'!$A$2:$C$35,3,FALSE),"")</f>
        <v/>
      </c>
    </row>
    <row r="197" spans="10:11" x14ac:dyDescent="0.25">
      <c r="J197" t="str">
        <f>IF(LEN(I197)&gt;0,VLOOKUP($I197,'Deed Log Page Tabs'!$A$2:$C$35,2,FALSE),"")</f>
        <v/>
      </c>
      <c r="K197" t="str">
        <f>IF(LEN(I197)&gt;0,VLOOKUP($I197,'Deed Log Page Tabs'!$A$2:$C$35,3,FALSE),"")</f>
        <v/>
      </c>
    </row>
    <row r="198" spans="10:11" x14ac:dyDescent="0.25">
      <c r="J198" t="str">
        <f>IF(LEN(I198)&gt;0,VLOOKUP($I198,'Deed Log Page Tabs'!$A$2:$C$35,2,FALSE),"")</f>
        <v/>
      </c>
      <c r="K198" t="str">
        <f>IF(LEN(I198)&gt;0,VLOOKUP($I198,'Deed Log Page Tabs'!$A$2:$C$35,3,FALSE),"")</f>
        <v/>
      </c>
    </row>
    <row r="199" spans="10:11" x14ac:dyDescent="0.25">
      <c r="J199" t="str">
        <f>IF(LEN(I199)&gt;0,VLOOKUP($I199,'Deed Log Page Tabs'!$A$2:$C$35,2,FALSE),"")</f>
        <v/>
      </c>
      <c r="K199" t="str">
        <f>IF(LEN(I199)&gt;0,VLOOKUP($I199,'Deed Log Page Tabs'!$A$2:$C$35,3,FALSE),"")</f>
        <v/>
      </c>
    </row>
    <row r="200" spans="10:11" x14ac:dyDescent="0.25">
      <c r="J200" t="str">
        <f>IF(LEN(I200)&gt;0,VLOOKUP($I200,'Deed Log Page Tabs'!$A$2:$C$35,2,FALSE),"")</f>
        <v/>
      </c>
      <c r="K200" t="str">
        <f>IF(LEN(I200)&gt;0,VLOOKUP($I200,'Deed Log Page Tabs'!$A$2:$C$35,3,FALSE),"")</f>
        <v/>
      </c>
    </row>
    <row r="201" spans="10:11" x14ac:dyDescent="0.25">
      <c r="J201" t="str">
        <f>IF(LEN(I201)&gt;0,VLOOKUP($I201,'Deed Log Page Tabs'!$A$2:$C$35,2,FALSE),"")</f>
        <v/>
      </c>
      <c r="K201" t="str">
        <f>IF(LEN(I201)&gt;0,VLOOKUP($I201,'Deed Log Page Tabs'!$A$2:$C$35,3,FALSE),"")</f>
        <v/>
      </c>
    </row>
    <row r="202" spans="10:11" x14ac:dyDescent="0.25">
      <c r="J202" t="str">
        <f>IF(LEN(I202)&gt;0,VLOOKUP($I202,'Deed Log Page Tabs'!$A$2:$C$35,2,FALSE),"")</f>
        <v/>
      </c>
      <c r="K202" t="str">
        <f>IF(LEN(I202)&gt;0,VLOOKUP($I202,'Deed Log Page Tabs'!$A$2:$C$35,3,FALSE),"")</f>
        <v/>
      </c>
    </row>
    <row r="203" spans="10:11" x14ac:dyDescent="0.25">
      <c r="J203" t="str">
        <f>IF(LEN(I203)&gt;0,VLOOKUP($I203,'Deed Log Page Tabs'!$A$2:$C$35,2,FALSE),"")</f>
        <v/>
      </c>
      <c r="K203" t="str">
        <f>IF(LEN(I203)&gt;0,VLOOKUP($I203,'Deed Log Page Tabs'!$A$2:$C$35,3,FALSE),"")</f>
        <v/>
      </c>
    </row>
    <row r="204" spans="10:11" x14ac:dyDescent="0.25">
      <c r="J204" t="str">
        <f>IF(LEN(I204)&gt;0,VLOOKUP($I204,'Deed Log Page Tabs'!$A$2:$C$35,2,FALSE),"")</f>
        <v/>
      </c>
      <c r="K204" t="str">
        <f>IF(LEN(I204)&gt;0,VLOOKUP($I204,'Deed Log Page Tabs'!$A$2:$C$35,3,FALSE),"")</f>
        <v/>
      </c>
    </row>
    <row r="205" spans="10:11" x14ac:dyDescent="0.25">
      <c r="J205" t="str">
        <f>IF(LEN(I205)&gt;0,VLOOKUP($I205,'Deed Log Page Tabs'!$A$2:$C$35,2,FALSE),"")</f>
        <v/>
      </c>
      <c r="K205" t="str">
        <f>IF(LEN(I205)&gt;0,VLOOKUP($I205,'Deed Log Page Tabs'!$A$2:$C$35,3,FALSE),"")</f>
        <v/>
      </c>
    </row>
    <row r="206" spans="10:11" x14ac:dyDescent="0.25">
      <c r="J206" t="str">
        <f>IF(LEN(I206)&gt;0,VLOOKUP($I206,'Deed Log Page Tabs'!$A$2:$C$35,2,FALSE),"")</f>
        <v/>
      </c>
      <c r="K206" t="str">
        <f>IF(LEN(I206)&gt;0,VLOOKUP($I206,'Deed Log Page Tabs'!$A$2:$C$35,3,FALSE),"")</f>
        <v/>
      </c>
    </row>
    <row r="207" spans="10:11" x14ac:dyDescent="0.25">
      <c r="J207" t="str">
        <f>IF(LEN(I207)&gt;0,VLOOKUP($I207,'Deed Log Page Tabs'!$A$2:$C$35,2,FALSE),"")</f>
        <v/>
      </c>
      <c r="K207" t="str">
        <f>IF(LEN(I207)&gt;0,VLOOKUP($I207,'Deed Log Page Tabs'!$A$2:$C$35,3,FALSE),"")</f>
        <v/>
      </c>
    </row>
    <row r="208" spans="10:11" x14ac:dyDescent="0.25">
      <c r="J208" t="str">
        <f>IF(LEN(I208)&gt;0,VLOOKUP($I208,'Deed Log Page Tabs'!$A$2:$C$35,2,FALSE),"")</f>
        <v/>
      </c>
      <c r="K208" t="str">
        <f>IF(LEN(I208)&gt;0,VLOOKUP($I208,'Deed Log Page Tabs'!$A$2:$C$35,3,FALSE),"")</f>
        <v/>
      </c>
    </row>
    <row r="209" spans="10:11" x14ac:dyDescent="0.25">
      <c r="J209" t="str">
        <f>IF(LEN(I209)&gt;0,VLOOKUP($I209,'Deed Log Page Tabs'!$A$2:$C$35,2,FALSE),"")</f>
        <v/>
      </c>
      <c r="K209" t="str">
        <f>IF(LEN(I209)&gt;0,VLOOKUP($I209,'Deed Log Page Tabs'!$A$2:$C$35,3,FALSE),"")</f>
        <v/>
      </c>
    </row>
    <row r="210" spans="10:11" x14ac:dyDescent="0.25">
      <c r="J210" t="str">
        <f>IF(LEN(I210)&gt;0,VLOOKUP($I210,'Deed Log Page Tabs'!$A$2:$C$35,2,FALSE),"")</f>
        <v/>
      </c>
      <c r="K210" t="str">
        <f>IF(LEN(I210)&gt;0,VLOOKUP($I210,'Deed Log Page Tabs'!$A$2:$C$35,3,FALSE),"")</f>
        <v/>
      </c>
    </row>
    <row r="211" spans="10:11" x14ac:dyDescent="0.25">
      <c r="J211" t="str">
        <f>IF(LEN(I211)&gt;0,VLOOKUP($I211,'Deed Log Page Tabs'!$A$2:$C$35,2,FALSE),"")</f>
        <v/>
      </c>
      <c r="K211" t="str">
        <f>IF(LEN(I211)&gt;0,VLOOKUP($I211,'Deed Log Page Tabs'!$A$2:$C$35,3,FALSE),"")</f>
        <v/>
      </c>
    </row>
    <row r="212" spans="10:11" x14ac:dyDescent="0.25">
      <c r="J212" t="str">
        <f>IF(LEN(I212)&gt;0,VLOOKUP($I212,'Deed Log Page Tabs'!$A$2:$C$35,2,FALSE),"")</f>
        <v/>
      </c>
      <c r="K212" t="str">
        <f>IF(LEN(I212)&gt;0,VLOOKUP($I212,'Deed Log Page Tabs'!$A$2:$C$35,3,FALSE),"")</f>
        <v/>
      </c>
    </row>
    <row r="213" spans="10:11" x14ac:dyDescent="0.25">
      <c r="J213" t="str">
        <f>IF(LEN(I213)&gt;0,VLOOKUP($I213,'Deed Log Page Tabs'!$A$2:$C$35,2,FALSE),"")</f>
        <v/>
      </c>
      <c r="K213" t="str">
        <f>IF(LEN(I213)&gt;0,VLOOKUP($I213,'Deed Log Page Tabs'!$A$2:$C$35,3,FALSE),"")</f>
        <v/>
      </c>
    </row>
    <row r="214" spans="10:11" x14ac:dyDescent="0.25">
      <c r="J214" t="str">
        <f>IF(LEN(I214)&gt;0,VLOOKUP($I214,'Deed Log Page Tabs'!$A$2:$C$35,2,FALSE),"")</f>
        <v/>
      </c>
      <c r="K214" t="str">
        <f>IF(LEN(I214)&gt;0,VLOOKUP($I214,'Deed Log Page Tabs'!$A$2:$C$35,3,FALSE),"")</f>
        <v/>
      </c>
    </row>
    <row r="215" spans="10:11" x14ac:dyDescent="0.25">
      <c r="J215" t="str">
        <f>IF(LEN(I215)&gt;0,VLOOKUP($I215,'Deed Log Page Tabs'!$A$2:$C$35,2,FALSE),"")</f>
        <v/>
      </c>
      <c r="K215" t="str">
        <f>IF(LEN(I215)&gt;0,VLOOKUP($I215,'Deed Log Page Tabs'!$A$2:$C$35,3,FALSE),"")</f>
        <v/>
      </c>
    </row>
    <row r="216" spans="10:11" x14ac:dyDescent="0.25">
      <c r="J216" t="str">
        <f>IF(LEN(I216)&gt;0,VLOOKUP($I216,'Deed Log Page Tabs'!$A$2:$C$35,2,FALSE),"")</f>
        <v/>
      </c>
      <c r="K216" t="str">
        <f>IF(LEN(I216)&gt;0,VLOOKUP($I216,'Deed Log Page Tabs'!$A$2:$C$35,3,FALSE),"")</f>
        <v/>
      </c>
    </row>
    <row r="217" spans="10:11" x14ac:dyDescent="0.25">
      <c r="J217" t="str">
        <f>IF(LEN(I217)&gt;0,VLOOKUP($I217,'Deed Log Page Tabs'!$A$2:$C$35,2,FALSE),"")</f>
        <v/>
      </c>
      <c r="K217" t="str">
        <f>IF(LEN(I217)&gt;0,VLOOKUP($I217,'Deed Log Page Tabs'!$A$2:$C$35,3,FALSE),"")</f>
        <v/>
      </c>
    </row>
    <row r="218" spans="10:11" x14ac:dyDescent="0.25">
      <c r="J218" t="str">
        <f>IF(LEN(I218)&gt;0,VLOOKUP($I218,'Deed Log Page Tabs'!$A$2:$C$35,2,FALSE),"")</f>
        <v/>
      </c>
      <c r="K218" t="str">
        <f>IF(LEN(I218)&gt;0,VLOOKUP($I218,'Deed Log Page Tabs'!$A$2:$C$35,3,FALSE),"")</f>
        <v/>
      </c>
    </row>
    <row r="219" spans="10:11" x14ac:dyDescent="0.25">
      <c r="J219" t="str">
        <f>IF(LEN(I219)&gt;0,VLOOKUP($I219,'Deed Log Page Tabs'!$A$2:$C$35,2,FALSE),"")</f>
        <v/>
      </c>
      <c r="K219" t="str">
        <f>IF(LEN(I219)&gt;0,VLOOKUP($I219,'Deed Log Page Tabs'!$A$2:$C$35,3,FALSE),"")</f>
        <v/>
      </c>
    </row>
    <row r="220" spans="10:11" x14ac:dyDescent="0.25">
      <c r="J220" t="str">
        <f>IF(LEN(I220)&gt;0,VLOOKUP($I220,'Deed Log Page Tabs'!$A$2:$C$35,2,FALSE),"")</f>
        <v/>
      </c>
      <c r="K220" t="str">
        <f>IF(LEN(I220)&gt;0,VLOOKUP($I220,'Deed Log Page Tabs'!$A$2:$C$35,3,FALSE),"")</f>
        <v/>
      </c>
    </row>
    <row r="221" spans="10:11" x14ac:dyDescent="0.25">
      <c r="J221" t="str">
        <f>IF(LEN(I221)&gt;0,VLOOKUP($I221,'Deed Log Page Tabs'!$A$2:$C$35,2,FALSE),"")</f>
        <v/>
      </c>
      <c r="K221" t="str">
        <f>IF(LEN(I221)&gt;0,VLOOKUP($I221,'Deed Log Page Tabs'!$A$2:$C$35,3,FALSE),"")</f>
        <v/>
      </c>
    </row>
    <row r="222" spans="10:11" x14ac:dyDescent="0.25">
      <c r="J222" t="str">
        <f>IF(LEN(I222)&gt;0,VLOOKUP($I222,'Deed Log Page Tabs'!$A$2:$C$35,2,FALSE),"")</f>
        <v/>
      </c>
      <c r="K222" t="str">
        <f>IF(LEN(I222)&gt;0,VLOOKUP($I222,'Deed Log Page Tabs'!$A$2:$C$35,3,FALSE),"")</f>
        <v/>
      </c>
    </row>
    <row r="223" spans="10:11" x14ac:dyDescent="0.25">
      <c r="J223" t="str">
        <f>IF(LEN(I223)&gt;0,VLOOKUP($I223,'Deed Log Page Tabs'!$A$2:$C$35,2,FALSE),"")</f>
        <v/>
      </c>
      <c r="K223" t="str">
        <f>IF(LEN(I223)&gt;0,VLOOKUP($I223,'Deed Log Page Tabs'!$A$2:$C$35,3,FALSE),"")</f>
        <v/>
      </c>
    </row>
    <row r="224" spans="10:11" x14ac:dyDescent="0.25">
      <c r="J224" t="str">
        <f>IF(LEN(I224)&gt;0,VLOOKUP($I224,'Deed Log Page Tabs'!$A$2:$C$35,2,FALSE),"")</f>
        <v/>
      </c>
      <c r="K224" t="str">
        <f>IF(LEN(I224)&gt;0,VLOOKUP($I224,'Deed Log Page Tabs'!$A$2:$C$35,3,FALSE),"")</f>
        <v/>
      </c>
    </row>
    <row r="225" spans="10:11" x14ac:dyDescent="0.25">
      <c r="J225" t="str">
        <f>IF(LEN(I225)&gt;0,VLOOKUP($I225,'Deed Log Page Tabs'!$A$2:$C$35,2,FALSE),"")</f>
        <v/>
      </c>
      <c r="K225" t="str">
        <f>IF(LEN(I225)&gt;0,VLOOKUP($I225,'Deed Log Page Tabs'!$A$2:$C$35,3,FALSE),"")</f>
        <v/>
      </c>
    </row>
    <row r="226" spans="10:11" x14ac:dyDescent="0.25">
      <c r="J226" t="str">
        <f>IF(LEN(I226)&gt;0,VLOOKUP($I226,'Deed Log Page Tabs'!$A$2:$C$35,2,FALSE),"")</f>
        <v/>
      </c>
      <c r="K226" t="str">
        <f>IF(LEN(I226)&gt;0,VLOOKUP($I226,'Deed Log Page Tabs'!$A$2:$C$35,3,FALSE),"")</f>
        <v/>
      </c>
    </row>
    <row r="227" spans="10:11" x14ac:dyDescent="0.25">
      <c r="J227" t="str">
        <f>IF(LEN(I227)&gt;0,VLOOKUP($I227,'Deed Log Page Tabs'!$A$2:$C$35,2,FALSE),"")</f>
        <v/>
      </c>
      <c r="K227" t="str">
        <f>IF(LEN(I227)&gt;0,VLOOKUP($I227,'Deed Log Page Tabs'!$A$2:$C$35,3,FALSE),"")</f>
        <v/>
      </c>
    </row>
    <row r="228" spans="10:11" x14ac:dyDescent="0.25">
      <c r="J228" t="str">
        <f>IF(LEN(I228)&gt;0,VLOOKUP($I228,'Deed Log Page Tabs'!$A$2:$C$35,2,FALSE),"")</f>
        <v/>
      </c>
      <c r="K228" t="str">
        <f>IF(LEN(I228)&gt;0,VLOOKUP($I228,'Deed Log Page Tabs'!$A$2:$C$35,3,FALSE),"")</f>
        <v/>
      </c>
    </row>
    <row r="229" spans="10:11" x14ac:dyDescent="0.25">
      <c r="J229" t="str">
        <f>IF(LEN(I229)&gt;0,VLOOKUP($I229,'Deed Log Page Tabs'!$A$2:$C$35,2,FALSE),"")</f>
        <v/>
      </c>
      <c r="K229" t="str">
        <f>IF(LEN(I229)&gt;0,VLOOKUP($I229,'Deed Log Page Tabs'!$A$2:$C$35,3,FALSE),"")</f>
        <v/>
      </c>
    </row>
    <row r="230" spans="10:11" x14ac:dyDescent="0.25">
      <c r="J230" t="str">
        <f>IF(LEN(I230)&gt;0,VLOOKUP($I230,'Deed Log Page Tabs'!$A$2:$C$35,2,FALSE),"")</f>
        <v/>
      </c>
      <c r="K230" t="str">
        <f>IF(LEN(I230)&gt;0,VLOOKUP($I230,'Deed Log Page Tabs'!$A$2:$C$35,3,FALSE),"")</f>
        <v/>
      </c>
    </row>
    <row r="231" spans="10:11" x14ac:dyDescent="0.25">
      <c r="J231" t="str">
        <f>IF(LEN(I231)&gt;0,VLOOKUP($I231,'Deed Log Page Tabs'!$A$2:$C$35,2,FALSE),"")</f>
        <v/>
      </c>
      <c r="K231" t="str">
        <f>IF(LEN(I231)&gt;0,VLOOKUP($I231,'Deed Log Page Tabs'!$A$2:$C$35,3,FALSE),"")</f>
        <v/>
      </c>
    </row>
    <row r="232" spans="10:11" x14ac:dyDescent="0.25">
      <c r="J232" t="str">
        <f>IF(LEN(I232)&gt;0,VLOOKUP($I232,'Deed Log Page Tabs'!$A$2:$C$35,2,FALSE),"")</f>
        <v/>
      </c>
      <c r="K232" t="str">
        <f>IF(LEN(I232)&gt;0,VLOOKUP($I232,'Deed Log Page Tabs'!$A$2:$C$35,3,FALSE),"")</f>
        <v/>
      </c>
    </row>
    <row r="233" spans="10:11" x14ac:dyDescent="0.25">
      <c r="J233" t="str">
        <f>IF(LEN(I233)&gt;0,VLOOKUP($I233,'Deed Log Page Tabs'!$A$2:$C$35,2,FALSE),"")</f>
        <v/>
      </c>
      <c r="K233" t="str">
        <f>IF(LEN(I233)&gt;0,VLOOKUP($I233,'Deed Log Page Tabs'!$A$2:$C$35,3,FALSE),"")</f>
        <v/>
      </c>
    </row>
    <row r="234" spans="10:11" x14ac:dyDescent="0.25">
      <c r="J234" t="str">
        <f>IF(LEN(I234)&gt;0,VLOOKUP($I234,'Deed Log Page Tabs'!$A$2:$C$35,2,FALSE),"")</f>
        <v/>
      </c>
      <c r="K234" t="str">
        <f>IF(LEN(I234)&gt;0,VLOOKUP($I234,'Deed Log Page Tabs'!$A$2:$C$35,3,FALSE),"")</f>
        <v/>
      </c>
    </row>
    <row r="235" spans="10:11" x14ac:dyDescent="0.25">
      <c r="J235" t="str">
        <f>IF(LEN(I235)&gt;0,VLOOKUP($I235,'Deed Log Page Tabs'!$A$2:$C$35,2,FALSE),"")</f>
        <v/>
      </c>
      <c r="K235" t="str">
        <f>IF(LEN(I235)&gt;0,VLOOKUP($I235,'Deed Log Page Tabs'!$A$2:$C$35,3,FALSE),"")</f>
        <v/>
      </c>
    </row>
    <row r="236" spans="10:11" x14ac:dyDescent="0.25">
      <c r="J236" t="str">
        <f>IF(LEN(I236)&gt;0,VLOOKUP($I236,'Deed Log Page Tabs'!$A$2:$C$35,2,FALSE),"")</f>
        <v/>
      </c>
      <c r="K236" t="str">
        <f>IF(LEN(I236)&gt;0,VLOOKUP($I236,'Deed Log Page Tabs'!$A$2:$C$35,3,FALSE),"")</f>
        <v/>
      </c>
    </row>
    <row r="237" spans="10:11" x14ac:dyDescent="0.25">
      <c r="J237" t="str">
        <f>IF(LEN(I237)&gt;0,VLOOKUP($I237,'Deed Log Page Tabs'!$A$2:$C$35,2,FALSE),"")</f>
        <v/>
      </c>
      <c r="K237" t="str">
        <f>IF(LEN(I237)&gt;0,VLOOKUP($I237,'Deed Log Page Tabs'!$A$2:$C$35,3,FALSE),"")</f>
        <v/>
      </c>
    </row>
    <row r="238" spans="10:11" x14ac:dyDescent="0.25">
      <c r="J238" t="str">
        <f>IF(LEN(I238)&gt;0,VLOOKUP($I238,'Deed Log Page Tabs'!$A$2:$C$35,2,FALSE),"")</f>
        <v/>
      </c>
      <c r="K238" t="str">
        <f>IF(LEN(I238)&gt;0,VLOOKUP($I238,'Deed Log Page Tabs'!$A$2:$C$35,3,FALSE),"")</f>
        <v/>
      </c>
    </row>
    <row r="239" spans="10:11" x14ac:dyDescent="0.25">
      <c r="J239" t="str">
        <f>IF(LEN(I239)&gt;0,VLOOKUP($I239,'Deed Log Page Tabs'!$A$2:$C$35,2,FALSE),"")</f>
        <v/>
      </c>
      <c r="K239" t="str">
        <f>IF(LEN(I239)&gt;0,VLOOKUP($I239,'Deed Log Page Tabs'!$A$2:$C$35,3,FALSE),"")</f>
        <v/>
      </c>
    </row>
    <row r="240" spans="10:11" x14ac:dyDescent="0.25">
      <c r="J240" t="str">
        <f>IF(LEN(I240)&gt;0,VLOOKUP($I240,'Deed Log Page Tabs'!$A$2:$C$35,2,FALSE),"")</f>
        <v/>
      </c>
      <c r="K240" t="str">
        <f>IF(LEN(I240)&gt;0,VLOOKUP($I240,'Deed Log Page Tabs'!$A$2:$C$35,3,FALSE),"")</f>
        <v/>
      </c>
    </row>
    <row r="241" spans="10:11" x14ac:dyDescent="0.25">
      <c r="J241" t="str">
        <f>IF(LEN(I241)&gt;0,VLOOKUP($I241,'Deed Log Page Tabs'!$A$2:$C$35,2,FALSE),"")</f>
        <v/>
      </c>
      <c r="K241" t="str">
        <f>IF(LEN(I241)&gt;0,VLOOKUP($I241,'Deed Log Page Tabs'!$A$2:$C$35,3,FALSE),"")</f>
        <v/>
      </c>
    </row>
    <row r="242" spans="10:11" x14ac:dyDescent="0.25">
      <c r="J242" t="str">
        <f>IF(LEN(I242)&gt;0,VLOOKUP($I242,'Deed Log Page Tabs'!$A$2:$C$35,2,FALSE),"")</f>
        <v/>
      </c>
      <c r="K242" t="str">
        <f>IF(LEN(I242)&gt;0,VLOOKUP($I242,'Deed Log Page Tabs'!$A$2:$C$35,3,FALSE),"")</f>
        <v/>
      </c>
    </row>
    <row r="243" spans="10:11" x14ac:dyDescent="0.25">
      <c r="J243" t="str">
        <f>IF(LEN(I243)&gt;0,VLOOKUP($I243,'Deed Log Page Tabs'!$A$2:$C$35,2,FALSE),"")</f>
        <v/>
      </c>
      <c r="K243" t="str">
        <f>IF(LEN(I243)&gt;0,VLOOKUP($I243,'Deed Log Page Tabs'!$A$2:$C$35,3,FALSE),"")</f>
        <v/>
      </c>
    </row>
    <row r="244" spans="10:11" x14ac:dyDescent="0.25">
      <c r="J244" t="str">
        <f>IF(LEN(I244)&gt;0,VLOOKUP($I244,'Deed Log Page Tabs'!$A$2:$C$35,2,FALSE),"")</f>
        <v/>
      </c>
      <c r="K244" t="str">
        <f>IF(LEN(I244)&gt;0,VLOOKUP($I244,'Deed Log Page Tabs'!$A$2:$C$35,3,FALSE),"")</f>
        <v/>
      </c>
    </row>
    <row r="245" spans="10:11" x14ac:dyDescent="0.25">
      <c r="J245" t="str">
        <f>IF(LEN(I245)&gt;0,VLOOKUP($I245,'Deed Log Page Tabs'!$A$2:$C$35,2,FALSE),"")</f>
        <v/>
      </c>
      <c r="K245" t="str">
        <f>IF(LEN(I245)&gt;0,VLOOKUP($I245,'Deed Log Page Tabs'!$A$2:$C$35,3,FALSE),"")</f>
        <v/>
      </c>
    </row>
    <row r="246" spans="10:11" x14ac:dyDescent="0.25">
      <c r="J246" t="str">
        <f>IF(LEN(I246)&gt;0,VLOOKUP($I246,'Deed Log Page Tabs'!$A$2:$C$35,2,FALSE),"")</f>
        <v/>
      </c>
      <c r="K246" t="str">
        <f>IF(LEN(I246)&gt;0,VLOOKUP($I246,'Deed Log Page Tabs'!$A$2:$C$35,3,FALSE),"")</f>
        <v/>
      </c>
    </row>
    <row r="247" spans="10:11" x14ac:dyDescent="0.25">
      <c r="J247" t="str">
        <f>IF(LEN(I247)&gt;0,VLOOKUP($I247,'Deed Log Page Tabs'!$A$2:$C$35,2,FALSE),"")</f>
        <v/>
      </c>
      <c r="K247" t="str">
        <f>IF(LEN(I247)&gt;0,VLOOKUP($I247,'Deed Log Page Tabs'!$A$2:$C$35,3,FALSE),"")</f>
        <v/>
      </c>
    </row>
    <row r="248" spans="10:11" x14ac:dyDescent="0.25">
      <c r="J248" t="str">
        <f>IF(LEN(I248)&gt;0,VLOOKUP($I248,'Deed Log Page Tabs'!$A$2:$C$35,2,FALSE),"")</f>
        <v/>
      </c>
      <c r="K248" t="str">
        <f>IF(LEN(I248)&gt;0,VLOOKUP($I248,'Deed Log Page Tabs'!$A$2:$C$35,3,FALSE),"")</f>
        <v/>
      </c>
    </row>
    <row r="249" spans="10:11" x14ac:dyDescent="0.25">
      <c r="J249" t="str">
        <f>IF(LEN(I249)&gt;0,VLOOKUP($I249,'Deed Log Page Tabs'!$A$2:$C$35,2,FALSE),"")</f>
        <v/>
      </c>
      <c r="K249" t="str">
        <f>IF(LEN(I249)&gt;0,VLOOKUP($I249,'Deed Log Page Tabs'!$A$2:$C$35,3,FALSE),"")</f>
        <v/>
      </c>
    </row>
    <row r="250" spans="10:11" x14ac:dyDescent="0.25">
      <c r="J250" t="str">
        <f>IF(LEN(I250)&gt;0,VLOOKUP($I250,'Deed Log Page Tabs'!$A$2:$C$35,2,FALSE),"")</f>
        <v/>
      </c>
      <c r="K250" t="str">
        <f>IF(LEN(I250)&gt;0,VLOOKUP($I250,'Deed Log Page Tabs'!$A$2:$C$35,3,FALSE),"")</f>
        <v/>
      </c>
    </row>
    <row r="251" spans="10:11" x14ac:dyDescent="0.25">
      <c r="J251" t="str">
        <f>IF(LEN(I251)&gt;0,VLOOKUP($I251,'Deed Log Page Tabs'!$A$2:$C$35,2,FALSE),"")</f>
        <v/>
      </c>
      <c r="K251" t="str">
        <f>IF(LEN(I251)&gt;0,VLOOKUP($I251,'Deed Log Page Tabs'!$A$2:$C$35,3,FALSE),"")</f>
        <v/>
      </c>
    </row>
    <row r="252" spans="10:11" x14ac:dyDescent="0.25">
      <c r="J252" t="str">
        <f>IF(LEN(I252)&gt;0,VLOOKUP($I252,'Deed Log Page Tabs'!$A$2:$C$35,2,FALSE),"")</f>
        <v/>
      </c>
      <c r="K252" t="str">
        <f>IF(LEN(I252)&gt;0,VLOOKUP($I252,'Deed Log Page Tabs'!$A$2:$C$35,3,FALSE),"")</f>
        <v/>
      </c>
    </row>
    <row r="253" spans="10:11" x14ac:dyDescent="0.25">
      <c r="J253" t="str">
        <f>IF(LEN(I253)&gt;0,VLOOKUP($I253,'Deed Log Page Tabs'!$A$2:$C$35,2,FALSE),"")</f>
        <v/>
      </c>
      <c r="K253" t="str">
        <f>IF(LEN(I253)&gt;0,VLOOKUP($I253,'Deed Log Page Tabs'!$A$2:$C$35,3,FALSE),"")</f>
        <v/>
      </c>
    </row>
    <row r="254" spans="10:11" x14ac:dyDescent="0.25">
      <c r="J254" t="str">
        <f>IF(LEN(I254)&gt;0,VLOOKUP($I254,'Deed Log Page Tabs'!$A$2:$C$35,2,FALSE),"")</f>
        <v/>
      </c>
      <c r="K254" t="str">
        <f>IF(LEN(I254)&gt;0,VLOOKUP($I254,'Deed Log Page Tabs'!$A$2:$C$35,3,FALSE),"")</f>
        <v/>
      </c>
    </row>
    <row r="255" spans="10:11" x14ac:dyDescent="0.25">
      <c r="J255" t="str">
        <f>IF(LEN(I255)&gt;0,VLOOKUP($I255,'Deed Log Page Tabs'!$A$2:$C$35,2,FALSE),"")</f>
        <v/>
      </c>
      <c r="K255" t="str">
        <f>IF(LEN(I255)&gt;0,VLOOKUP($I255,'Deed Log Page Tabs'!$A$2:$C$35,3,FALSE),"")</f>
        <v/>
      </c>
    </row>
    <row r="256" spans="10:11" x14ac:dyDescent="0.25">
      <c r="J256" t="str">
        <f>IF(LEN(I256)&gt;0,VLOOKUP($I256,'Deed Log Page Tabs'!$A$2:$C$35,2,FALSE),"")</f>
        <v/>
      </c>
      <c r="K256" t="str">
        <f>IF(LEN(I256)&gt;0,VLOOKUP($I256,'Deed Log Page Tabs'!$A$2:$C$35,3,FALSE),"")</f>
        <v/>
      </c>
    </row>
    <row r="257" spans="10:11" x14ac:dyDescent="0.25">
      <c r="J257" t="str">
        <f>IF(LEN(I257)&gt;0,VLOOKUP($I257,'Deed Log Page Tabs'!$A$2:$C$35,2,FALSE),"")</f>
        <v/>
      </c>
      <c r="K257" t="str">
        <f>IF(LEN(I257)&gt;0,VLOOKUP($I257,'Deed Log Page Tabs'!$A$2:$C$35,3,FALSE),"")</f>
        <v/>
      </c>
    </row>
    <row r="258" spans="10:11" x14ac:dyDescent="0.25">
      <c r="J258" t="str">
        <f>IF(LEN(I258)&gt;0,VLOOKUP($I258,'Deed Log Page Tabs'!$A$2:$C$35,2,FALSE),"")</f>
        <v/>
      </c>
      <c r="K258" t="str">
        <f>IF(LEN(I258)&gt;0,VLOOKUP($I258,'Deed Log Page Tabs'!$A$2:$C$35,3,FALSE),"")</f>
        <v/>
      </c>
    </row>
    <row r="259" spans="10:11" x14ac:dyDescent="0.25">
      <c r="J259" t="str">
        <f>IF(LEN(I259)&gt;0,VLOOKUP($I259,'Deed Log Page Tabs'!$A$2:$C$35,2,FALSE),"")</f>
        <v/>
      </c>
      <c r="K259" t="str">
        <f>IF(LEN(I259)&gt;0,VLOOKUP($I259,'Deed Log Page Tabs'!$A$2:$C$35,3,FALSE),"")</f>
        <v/>
      </c>
    </row>
    <row r="260" spans="10:11" x14ac:dyDescent="0.25">
      <c r="J260" t="str">
        <f>IF(LEN(I260)&gt;0,VLOOKUP($I260,'Deed Log Page Tabs'!$A$2:$C$35,2,FALSE),"")</f>
        <v/>
      </c>
      <c r="K260" t="str">
        <f>IF(LEN(I260)&gt;0,VLOOKUP($I260,'Deed Log Page Tabs'!$A$2:$C$35,3,FALSE),"")</f>
        <v/>
      </c>
    </row>
    <row r="261" spans="10:11" x14ac:dyDescent="0.25">
      <c r="J261" t="str">
        <f>IF(LEN(I261)&gt;0,VLOOKUP($I261,'Deed Log Page Tabs'!$A$2:$C$35,2,FALSE),"")</f>
        <v/>
      </c>
      <c r="K261" t="str">
        <f>IF(LEN(I261)&gt;0,VLOOKUP($I261,'Deed Log Page Tabs'!$A$2:$C$35,3,FALSE),"")</f>
        <v/>
      </c>
    </row>
    <row r="262" spans="10:11" x14ac:dyDescent="0.25">
      <c r="J262" t="str">
        <f>IF(LEN(I262)&gt;0,VLOOKUP($I262,'Deed Log Page Tabs'!$A$2:$C$35,2,FALSE),"")</f>
        <v/>
      </c>
      <c r="K262" t="str">
        <f>IF(LEN(I262)&gt;0,VLOOKUP($I262,'Deed Log Page Tabs'!$A$2:$C$35,3,FALSE),"")</f>
        <v/>
      </c>
    </row>
    <row r="263" spans="10:11" x14ac:dyDescent="0.25">
      <c r="J263" t="str">
        <f>IF(LEN(I263)&gt;0,VLOOKUP($I263,'Deed Log Page Tabs'!$A$2:$C$35,2,FALSE),"")</f>
        <v/>
      </c>
      <c r="K263" t="str">
        <f>IF(LEN(I263)&gt;0,VLOOKUP($I263,'Deed Log Page Tabs'!$A$2:$C$35,3,FALSE),"")</f>
        <v/>
      </c>
    </row>
    <row r="264" spans="10:11" x14ac:dyDescent="0.25">
      <c r="J264" t="str">
        <f>IF(LEN(I264)&gt;0,VLOOKUP($I264,'Deed Log Page Tabs'!$A$2:$C$35,2,FALSE),"")</f>
        <v/>
      </c>
      <c r="K264" t="str">
        <f>IF(LEN(I264)&gt;0,VLOOKUP($I264,'Deed Log Page Tabs'!$A$2:$C$35,3,FALSE),"")</f>
        <v/>
      </c>
    </row>
    <row r="265" spans="10:11" x14ac:dyDescent="0.25">
      <c r="J265" t="str">
        <f>IF(LEN(I265)&gt;0,VLOOKUP($I265,'Deed Log Page Tabs'!$A$2:$C$35,2,FALSE),"")</f>
        <v/>
      </c>
      <c r="K265" t="str">
        <f>IF(LEN(I265)&gt;0,VLOOKUP($I265,'Deed Log Page Tabs'!$A$2:$C$35,3,FALSE),"")</f>
        <v/>
      </c>
    </row>
    <row r="266" spans="10:11" x14ac:dyDescent="0.25">
      <c r="J266" t="str">
        <f>IF(LEN(I266)&gt;0,VLOOKUP($I266,'Deed Log Page Tabs'!$A$2:$C$35,2,FALSE),"")</f>
        <v/>
      </c>
      <c r="K266" t="str">
        <f>IF(LEN(I266)&gt;0,VLOOKUP($I266,'Deed Log Page Tabs'!$A$2:$C$35,3,FALSE),"")</f>
        <v/>
      </c>
    </row>
    <row r="267" spans="10:11" x14ac:dyDescent="0.25">
      <c r="J267" t="str">
        <f>IF(LEN(I267)&gt;0,VLOOKUP($I267,'Deed Log Page Tabs'!$A$2:$C$35,2,FALSE),"")</f>
        <v/>
      </c>
      <c r="K267" t="str">
        <f>IF(LEN(I267)&gt;0,VLOOKUP($I267,'Deed Log Page Tabs'!$A$2:$C$35,3,FALSE),"")</f>
        <v/>
      </c>
    </row>
    <row r="268" spans="10:11" x14ac:dyDescent="0.25">
      <c r="J268" t="str">
        <f>IF(LEN(I268)&gt;0,VLOOKUP($I268,'Deed Log Page Tabs'!$A$2:$C$35,2,FALSE),"")</f>
        <v/>
      </c>
      <c r="K268" t="str">
        <f>IF(LEN(I268)&gt;0,VLOOKUP($I268,'Deed Log Page Tabs'!$A$2:$C$35,3,FALSE),"")</f>
        <v/>
      </c>
    </row>
    <row r="269" spans="10:11" x14ac:dyDescent="0.25">
      <c r="J269" t="str">
        <f>IF(LEN(I269)&gt;0,VLOOKUP($I269,'Deed Log Page Tabs'!$A$2:$C$35,2,FALSE),"")</f>
        <v/>
      </c>
      <c r="K269" t="str">
        <f>IF(LEN(I269)&gt;0,VLOOKUP($I269,'Deed Log Page Tabs'!$A$2:$C$35,3,FALSE),"")</f>
        <v/>
      </c>
    </row>
    <row r="270" spans="10:11" x14ac:dyDescent="0.25">
      <c r="J270" t="str">
        <f>IF(LEN(I270)&gt;0,VLOOKUP($I270,'Deed Log Page Tabs'!$A$2:$C$35,2,FALSE),"")</f>
        <v/>
      </c>
      <c r="K270" t="str">
        <f>IF(LEN(I270)&gt;0,VLOOKUP($I270,'Deed Log Page Tabs'!$A$2:$C$35,3,FALSE),"")</f>
        <v/>
      </c>
    </row>
    <row r="271" spans="10:11" x14ac:dyDescent="0.25">
      <c r="J271" t="str">
        <f>IF(LEN(I271)&gt;0,VLOOKUP($I271,'Deed Log Page Tabs'!$A$2:$C$35,2,FALSE),"")</f>
        <v/>
      </c>
      <c r="K271" t="str">
        <f>IF(LEN(I271)&gt;0,VLOOKUP($I271,'Deed Log Page Tabs'!$A$2:$C$35,3,FALSE),"")</f>
        <v/>
      </c>
    </row>
    <row r="272" spans="10:11" x14ac:dyDescent="0.25">
      <c r="J272" t="str">
        <f>IF(LEN(I272)&gt;0,VLOOKUP($I272,'Deed Log Page Tabs'!$A$2:$C$35,2,FALSE),"")</f>
        <v/>
      </c>
      <c r="K272" t="str">
        <f>IF(LEN(I272)&gt;0,VLOOKUP($I272,'Deed Log Page Tabs'!$A$2:$C$35,3,FALSE),"")</f>
        <v/>
      </c>
    </row>
    <row r="273" spans="10:11" x14ac:dyDescent="0.25">
      <c r="J273" t="str">
        <f>IF(LEN(I273)&gt;0,VLOOKUP($I273,'Deed Log Page Tabs'!$A$2:$C$35,2,FALSE),"")</f>
        <v/>
      </c>
      <c r="K273" t="str">
        <f>IF(LEN(I273)&gt;0,VLOOKUP($I273,'Deed Log Page Tabs'!$A$2:$C$35,3,FALSE),"")</f>
        <v/>
      </c>
    </row>
    <row r="274" spans="10:11" x14ac:dyDescent="0.25">
      <c r="J274" t="str">
        <f>IF(LEN(I274)&gt;0,VLOOKUP($I274,'Deed Log Page Tabs'!$A$2:$C$35,2,FALSE),"")</f>
        <v/>
      </c>
      <c r="K274" t="str">
        <f>IF(LEN(I274)&gt;0,VLOOKUP($I274,'Deed Log Page Tabs'!$A$2:$C$35,3,FALSE),"")</f>
        <v/>
      </c>
    </row>
    <row r="275" spans="10:11" x14ac:dyDescent="0.25">
      <c r="J275" t="str">
        <f>IF(LEN(I275)&gt;0,VLOOKUP($I275,'Deed Log Page Tabs'!$A$2:$C$35,2,FALSE),"")</f>
        <v/>
      </c>
      <c r="K275" t="str">
        <f>IF(LEN(I275)&gt;0,VLOOKUP($I275,'Deed Log Page Tabs'!$A$2:$C$35,3,FALSE),"")</f>
        <v/>
      </c>
    </row>
    <row r="276" spans="10:11" x14ac:dyDescent="0.25">
      <c r="J276" t="str">
        <f>IF(LEN(I276)&gt;0,VLOOKUP($I276,'Deed Log Page Tabs'!$A$2:$C$35,2,FALSE),"")</f>
        <v/>
      </c>
      <c r="K276" t="str">
        <f>IF(LEN(I276)&gt;0,VLOOKUP($I276,'Deed Log Page Tabs'!$A$2:$C$35,3,FALSE),"")</f>
        <v/>
      </c>
    </row>
    <row r="277" spans="10:11" x14ac:dyDescent="0.25">
      <c r="J277" t="str">
        <f>IF(LEN(I277)&gt;0,VLOOKUP($I277,'Deed Log Page Tabs'!$A$2:$C$35,2,FALSE),"")</f>
        <v/>
      </c>
      <c r="K277" t="str">
        <f>IF(LEN(I277)&gt;0,VLOOKUP($I277,'Deed Log Page Tabs'!$A$2:$C$35,3,FALSE),"")</f>
        <v/>
      </c>
    </row>
    <row r="278" spans="10:11" x14ac:dyDescent="0.25">
      <c r="J278" t="str">
        <f>IF(LEN(I278)&gt;0,VLOOKUP($I278,'Deed Log Page Tabs'!$A$2:$C$35,2,FALSE),"")</f>
        <v/>
      </c>
      <c r="K278" t="str">
        <f>IF(LEN(I278)&gt;0,VLOOKUP($I278,'Deed Log Page Tabs'!$A$2:$C$35,3,FALSE),"")</f>
        <v/>
      </c>
    </row>
    <row r="279" spans="10:11" x14ac:dyDescent="0.25">
      <c r="J279" t="str">
        <f>IF(LEN(I279)&gt;0,VLOOKUP($I279,'Deed Log Page Tabs'!$A$2:$C$35,2,FALSE),"")</f>
        <v/>
      </c>
      <c r="K279" t="str">
        <f>IF(LEN(I279)&gt;0,VLOOKUP($I279,'Deed Log Page Tabs'!$A$2:$C$35,3,FALSE),"")</f>
        <v/>
      </c>
    </row>
    <row r="280" spans="10:11" x14ac:dyDescent="0.25">
      <c r="J280" t="str">
        <f>IF(LEN(I280)&gt;0,VLOOKUP($I280,'Deed Log Page Tabs'!$A$2:$C$35,2,FALSE),"")</f>
        <v/>
      </c>
      <c r="K280" t="str">
        <f>IF(LEN(I280)&gt;0,VLOOKUP($I280,'Deed Log Page Tabs'!$A$2:$C$35,3,FALSE),"")</f>
        <v/>
      </c>
    </row>
    <row r="281" spans="10:11" x14ac:dyDescent="0.25">
      <c r="J281" t="str">
        <f>IF(LEN(I281)&gt;0,VLOOKUP($I281,'Deed Log Page Tabs'!$A$2:$C$35,2,FALSE),"")</f>
        <v/>
      </c>
      <c r="K281" t="str">
        <f>IF(LEN(I281)&gt;0,VLOOKUP($I281,'Deed Log Page Tabs'!$A$2:$C$35,3,FALSE),"")</f>
        <v/>
      </c>
    </row>
    <row r="282" spans="10:11" x14ac:dyDescent="0.25">
      <c r="J282" t="str">
        <f>IF(LEN(I282)&gt;0,VLOOKUP($I282,'Deed Log Page Tabs'!$A$2:$C$35,2,FALSE),"")</f>
        <v/>
      </c>
      <c r="K282" t="str">
        <f>IF(LEN(I282)&gt;0,VLOOKUP($I282,'Deed Log Page Tabs'!$A$2:$C$35,3,FALSE),"")</f>
        <v/>
      </c>
    </row>
    <row r="283" spans="10:11" x14ac:dyDescent="0.25">
      <c r="J283" t="str">
        <f>IF(LEN(I283)&gt;0,VLOOKUP($I283,'Deed Log Page Tabs'!$A$2:$C$35,2,FALSE),"")</f>
        <v/>
      </c>
      <c r="K283" t="str">
        <f>IF(LEN(I283)&gt;0,VLOOKUP($I283,'Deed Log Page Tabs'!$A$2:$C$35,3,FALSE),"")</f>
        <v/>
      </c>
    </row>
    <row r="284" spans="10:11" x14ac:dyDescent="0.25">
      <c r="J284" t="str">
        <f>IF(LEN(I284)&gt;0,VLOOKUP($I284,'Deed Log Page Tabs'!$A$2:$C$35,2,FALSE),"")</f>
        <v/>
      </c>
      <c r="K284" t="str">
        <f>IF(LEN(I284)&gt;0,VLOOKUP($I284,'Deed Log Page Tabs'!$A$2:$C$35,3,FALSE),"")</f>
        <v/>
      </c>
    </row>
    <row r="285" spans="10:11" x14ac:dyDescent="0.25">
      <c r="J285" t="str">
        <f>IF(LEN(I285)&gt;0,VLOOKUP($I285,'Deed Log Page Tabs'!$A$2:$C$35,2,FALSE),"")</f>
        <v/>
      </c>
      <c r="K285" t="str">
        <f>IF(LEN(I285)&gt;0,VLOOKUP($I285,'Deed Log Page Tabs'!$A$2:$C$35,3,FALSE),"")</f>
        <v/>
      </c>
    </row>
    <row r="286" spans="10:11" x14ac:dyDescent="0.25">
      <c r="J286" t="str">
        <f>IF(LEN(I286)&gt;0,VLOOKUP($I286,'Deed Log Page Tabs'!$A$2:$C$35,2,FALSE),"")</f>
        <v/>
      </c>
      <c r="K286" t="str">
        <f>IF(LEN(I286)&gt;0,VLOOKUP($I286,'Deed Log Page Tabs'!$A$2:$C$35,3,FALSE),"")</f>
        <v/>
      </c>
    </row>
    <row r="287" spans="10:11" x14ac:dyDescent="0.25">
      <c r="J287" t="str">
        <f>IF(LEN(I287)&gt;0,VLOOKUP($I287,'Deed Log Page Tabs'!$A$2:$C$35,2,FALSE),"")</f>
        <v/>
      </c>
      <c r="K287" t="str">
        <f>IF(LEN(I287)&gt;0,VLOOKUP($I287,'Deed Log Page Tabs'!$A$2:$C$35,3,FALSE),"")</f>
        <v/>
      </c>
    </row>
    <row r="288" spans="10:11" x14ac:dyDescent="0.25">
      <c r="J288" t="str">
        <f>IF(LEN(I288)&gt;0,VLOOKUP($I288,'Deed Log Page Tabs'!$A$2:$C$35,2,FALSE),"")</f>
        <v/>
      </c>
      <c r="K288" t="str">
        <f>IF(LEN(I288)&gt;0,VLOOKUP($I288,'Deed Log Page Tabs'!$A$2:$C$35,3,FALSE),"")</f>
        <v/>
      </c>
    </row>
    <row r="289" spans="10:11" x14ac:dyDescent="0.25">
      <c r="J289" t="str">
        <f>IF(LEN(I289)&gt;0,VLOOKUP($I289,'Deed Log Page Tabs'!$A$2:$C$35,2,FALSE),"")</f>
        <v/>
      </c>
      <c r="K289" t="str">
        <f>IF(LEN(I289)&gt;0,VLOOKUP($I289,'Deed Log Page Tabs'!$A$2:$C$35,3,FALSE),"")</f>
        <v/>
      </c>
    </row>
    <row r="290" spans="10:11" x14ac:dyDescent="0.25">
      <c r="J290" t="str">
        <f>IF(LEN(I290)&gt;0,VLOOKUP($I290,'Deed Log Page Tabs'!$A$2:$C$35,2,FALSE),"")</f>
        <v/>
      </c>
      <c r="K290" t="str">
        <f>IF(LEN(I290)&gt;0,VLOOKUP($I290,'Deed Log Page Tabs'!$A$2:$C$35,3,FALSE),"")</f>
        <v/>
      </c>
    </row>
    <row r="291" spans="10:11" x14ac:dyDescent="0.25">
      <c r="J291" t="str">
        <f>IF(LEN(I291)&gt;0,VLOOKUP($I291,'Deed Log Page Tabs'!$A$2:$C$35,2,FALSE),"")</f>
        <v/>
      </c>
      <c r="K291" t="str">
        <f>IF(LEN(I291)&gt;0,VLOOKUP($I291,'Deed Log Page Tabs'!$A$2:$C$35,3,FALSE),"")</f>
        <v/>
      </c>
    </row>
    <row r="292" spans="10:11" x14ac:dyDescent="0.25">
      <c r="J292" t="str">
        <f>IF(LEN(I292)&gt;0,VLOOKUP($I292,'Deed Log Page Tabs'!$A$2:$C$35,2,FALSE),"")</f>
        <v/>
      </c>
      <c r="K292" t="str">
        <f>IF(LEN(I292)&gt;0,VLOOKUP($I292,'Deed Log Page Tabs'!$A$2:$C$35,3,FALSE),"")</f>
        <v/>
      </c>
    </row>
    <row r="293" spans="10:11" x14ac:dyDescent="0.25">
      <c r="J293" t="str">
        <f>IF(LEN(I293)&gt;0,VLOOKUP($I293,'Deed Log Page Tabs'!$A$2:$C$35,2,FALSE),"")</f>
        <v/>
      </c>
      <c r="K293" t="str">
        <f>IF(LEN(I293)&gt;0,VLOOKUP($I293,'Deed Log Page Tabs'!$A$2:$C$35,3,FALSE),"")</f>
        <v/>
      </c>
    </row>
    <row r="294" spans="10:11" x14ac:dyDescent="0.25">
      <c r="J294" t="str">
        <f>IF(LEN(I294)&gt;0,VLOOKUP($I294,'Deed Log Page Tabs'!$A$2:$C$35,2,FALSE),"")</f>
        <v/>
      </c>
      <c r="K294" t="str">
        <f>IF(LEN(I294)&gt;0,VLOOKUP($I294,'Deed Log Page Tabs'!$A$2:$C$35,3,FALSE),"")</f>
        <v/>
      </c>
    </row>
    <row r="295" spans="10:11" x14ac:dyDescent="0.25">
      <c r="J295" t="str">
        <f>IF(LEN(I295)&gt;0,VLOOKUP($I295,'Deed Log Page Tabs'!$A$2:$C$35,2,FALSE),"")</f>
        <v/>
      </c>
      <c r="K295" t="str">
        <f>IF(LEN(I295)&gt;0,VLOOKUP($I295,'Deed Log Page Tabs'!$A$2:$C$35,3,FALSE),"")</f>
        <v/>
      </c>
    </row>
    <row r="296" spans="10:11" x14ac:dyDescent="0.25">
      <c r="J296" t="str">
        <f>IF(LEN(I296)&gt;0,VLOOKUP($I296,'Deed Log Page Tabs'!$A$2:$C$35,2,FALSE),"")</f>
        <v/>
      </c>
      <c r="K296" t="str">
        <f>IF(LEN(I296)&gt;0,VLOOKUP($I296,'Deed Log Page Tabs'!$A$2:$C$35,3,FALSE),"")</f>
        <v/>
      </c>
    </row>
    <row r="297" spans="10:11" x14ac:dyDescent="0.25">
      <c r="J297" t="str">
        <f>IF(LEN(I297)&gt;0,VLOOKUP($I297,'Deed Log Page Tabs'!$A$2:$C$35,2,FALSE),"")</f>
        <v/>
      </c>
      <c r="K297" t="str">
        <f>IF(LEN(I297)&gt;0,VLOOKUP($I297,'Deed Log Page Tabs'!$A$2:$C$35,3,FALSE),"")</f>
        <v/>
      </c>
    </row>
    <row r="298" spans="10:11" x14ac:dyDescent="0.25">
      <c r="J298" t="str">
        <f>IF(LEN(I298)&gt;0,VLOOKUP($I298,'Deed Log Page Tabs'!$A$2:$C$35,2,FALSE),"")</f>
        <v/>
      </c>
      <c r="K298" t="str">
        <f>IF(LEN(I298)&gt;0,VLOOKUP($I298,'Deed Log Page Tabs'!$A$2:$C$35,3,FALSE),"")</f>
        <v/>
      </c>
    </row>
    <row r="299" spans="10:11" x14ac:dyDescent="0.25">
      <c r="J299" t="str">
        <f>IF(LEN(I299)&gt;0,VLOOKUP($I299,'Deed Log Page Tabs'!$A$2:$C$35,2,FALSE),"")</f>
        <v/>
      </c>
      <c r="K299" t="str">
        <f>IF(LEN(I299)&gt;0,VLOOKUP($I299,'Deed Log Page Tabs'!$A$2:$C$35,3,FALSE),"")</f>
        <v/>
      </c>
    </row>
    <row r="300" spans="10:11" x14ac:dyDescent="0.25">
      <c r="J300" t="str">
        <f>IF(LEN(I300)&gt;0,VLOOKUP($I300,'Deed Log Page Tabs'!$A$2:$C$35,2,FALSE),"")</f>
        <v/>
      </c>
      <c r="K300" t="str">
        <f>IF(LEN(I300)&gt;0,VLOOKUP($I300,'Deed Log Page Tabs'!$A$2:$C$35,3,FALSE),"")</f>
        <v/>
      </c>
    </row>
    <row r="301" spans="10:11" x14ac:dyDescent="0.25">
      <c r="J301" t="str">
        <f>IF(LEN(I301)&gt;0,VLOOKUP($I301,'Deed Log Page Tabs'!$A$2:$C$35,2,FALSE),"")</f>
        <v/>
      </c>
      <c r="K301" t="str">
        <f>IF(LEN(I301)&gt;0,VLOOKUP($I301,'Deed Log Page Tabs'!$A$2:$C$35,3,FALSE),"")</f>
        <v/>
      </c>
    </row>
    <row r="302" spans="10:11" x14ac:dyDescent="0.25">
      <c r="J302" t="str">
        <f>IF(LEN(I302)&gt;0,VLOOKUP($I302,'Deed Log Page Tabs'!$A$2:$C$35,2,FALSE),"")</f>
        <v/>
      </c>
      <c r="K302" t="str">
        <f>IF(LEN(I302)&gt;0,VLOOKUP($I302,'Deed Log Page Tabs'!$A$2:$C$35,3,FALSE),"")</f>
        <v/>
      </c>
    </row>
    <row r="303" spans="10:11" x14ac:dyDescent="0.25">
      <c r="J303" t="str">
        <f>IF(LEN(I303)&gt;0,VLOOKUP($I303,'Deed Log Page Tabs'!$A$2:$C$35,2,FALSE),"")</f>
        <v/>
      </c>
      <c r="K303" t="str">
        <f>IF(LEN(I303)&gt;0,VLOOKUP($I303,'Deed Log Page Tabs'!$A$2:$C$35,3,FALSE),"")</f>
        <v/>
      </c>
    </row>
    <row r="304" spans="10:11" x14ac:dyDescent="0.25">
      <c r="J304" t="str">
        <f>IF(LEN(I304)&gt;0,VLOOKUP($I304,'Deed Log Page Tabs'!$A$2:$C$35,2,FALSE),"")</f>
        <v/>
      </c>
      <c r="K304" t="str">
        <f>IF(LEN(I304)&gt;0,VLOOKUP($I304,'Deed Log Page Tabs'!$A$2:$C$35,3,FALSE),"")</f>
        <v/>
      </c>
    </row>
    <row r="305" spans="10:11" x14ac:dyDescent="0.25">
      <c r="J305" t="str">
        <f>IF(LEN(I305)&gt;0,VLOOKUP($I305,'Deed Log Page Tabs'!$A$2:$C$35,2,FALSE),"")</f>
        <v/>
      </c>
      <c r="K305" t="str">
        <f>IF(LEN(I305)&gt;0,VLOOKUP($I305,'Deed Log Page Tabs'!$A$2:$C$35,3,FALSE),"")</f>
        <v/>
      </c>
    </row>
    <row r="306" spans="10:11" x14ac:dyDescent="0.25">
      <c r="J306" t="str">
        <f>IF(LEN(I306)&gt;0,VLOOKUP($I306,'Deed Log Page Tabs'!$A$2:$C$35,2,FALSE),"")</f>
        <v/>
      </c>
      <c r="K306" t="str">
        <f>IF(LEN(I306)&gt;0,VLOOKUP($I306,'Deed Log Page Tabs'!$A$2:$C$35,3,FALSE),"")</f>
        <v/>
      </c>
    </row>
    <row r="307" spans="10:11" x14ac:dyDescent="0.25">
      <c r="J307" t="str">
        <f>IF(LEN(I307)&gt;0,VLOOKUP($I307,'Deed Log Page Tabs'!$A$2:$C$35,2,FALSE),"")</f>
        <v/>
      </c>
      <c r="K307" t="str">
        <f>IF(LEN(I307)&gt;0,VLOOKUP($I307,'Deed Log Page Tabs'!$A$2:$C$35,3,FALSE),"")</f>
        <v/>
      </c>
    </row>
    <row r="308" spans="10:11" x14ac:dyDescent="0.25">
      <c r="J308" t="str">
        <f>IF(LEN(I308)&gt;0,VLOOKUP($I308,'Deed Log Page Tabs'!$A$2:$C$35,2,FALSE),"")</f>
        <v/>
      </c>
      <c r="K308" t="str">
        <f>IF(LEN(I308)&gt;0,VLOOKUP($I308,'Deed Log Page Tabs'!$A$2:$C$35,3,FALSE),"")</f>
        <v/>
      </c>
    </row>
    <row r="309" spans="10:11" x14ac:dyDescent="0.25">
      <c r="J309" t="str">
        <f>IF(LEN(I309)&gt;0,VLOOKUP($I309,'Deed Log Page Tabs'!$A$2:$C$35,2,FALSE),"")</f>
        <v/>
      </c>
      <c r="K309" t="str">
        <f>IF(LEN(I309)&gt;0,VLOOKUP($I309,'Deed Log Page Tabs'!$A$2:$C$35,3,FALSE),"")</f>
        <v/>
      </c>
    </row>
    <row r="310" spans="10:11" x14ac:dyDescent="0.25">
      <c r="J310" t="str">
        <f>IF(LEN(I310)&gt;0,VLOOKUP($I310,'Deed Log Page Tabs'!$A$2:$C$35,2,FALSE),"")</f>
        <v/>
      </c>
      <c r="K310" t="str">
        <f>IF(LEN(I310)&gt;0,VLOOKUP($I310,'Deed Log Page Tabs'!$A$2:$C$35,3,FALSE),"")</f>
        <v/>
      </c>
    </row>
    <row r="311" spans="10:11" x14ac:dyDescent="0.25">
      <c r="J311" t="str">
        <f>IF(LEN(I311)&gt;0,VLOOKUP($I311,'Deed Log Page Tabs'!$A$2:$C$35,2,FALSE),"")</f>
        <v/>
      </c>
      <c r="K311" t="str">
        <f>IF(LEN(I311)&gt;0,VLOOKUP($I311,'Deed Log Page Tabs'!$A$2:$C$35,3,FALSE),"")</f>
        <v/>
      </c>
    </row>
    <row r="312" spans="10:11" x14ac:dyDescent="0.25">
      <c r="J312" t="str">
        <f>IF(LEN(I312)&gt;0,VLOOKUP($I312,'Deed Log Page Tabs'!$A$2:$C$35,2,FALSE),"")</f>
        <v/>
      </c>
      <c r="K312" t="str">
        <f>IF(LEN(I312)&gt;0,VLOOKUP($I312,'Deed Log Page Tabs'!$A$2:$C$35,3,FALSE),"")</f>
        <v/>
      </c>
    </row>
    <row r="313" spans="10:11" x14ac:dyDescent="0.25">
      <c r="J313" t="str">
        <f>IF(LEN(I313)&gt;0,VLOOKUP($I313,'Deed Log Page Tabs'!$A$2:$C$35,2,FALSE),"")</f>
        <v/>
      </c>
      <c r="K313" t="str">
        <f>IF(LEN(I313)&gt;0,VLOOKUP($I313,'Deed Log Page Tabs'!$A$2:$C$35,3,FALSE),"")</f>
        <v/>
      </c>
    </row>
    <row r="314" spans="10:11" x14ac:dyDescent="0.25">
      <c r="J314" t="str">
        <f>IF(LEN(I314)&gt;0,VLOOKUP($I314,'Deed Log Page Tabs'!$A$2:$C$35,2,FALSE),"")</f>
        <v/>
      </c>
      <c r="K314" t="str">
        <f>IF(LEN(I314)&gt;0,VLOOKUP($I314,'Deed Log Page Tabs'!$A$2:$C$35,3,FALSE),"")</f>
        <v/>
      </c>
    </row>
    <row r="315" spans="10:11" x14ac:dyDescent="0.25">
      <c r="J315" t="str">
        <f>IF(LEN(I315)&gt;0,VLOOKUP($I315,'Deed Log Page Tabs'!$A$2:$C$35,2,FALSE),"")</f>
        <v/>
      </c>
      <c r="K315" t="str">
        <f>IF(LEN(I315)&gt;0,VLOOKUP($I315,'Deed Log Page Tabs'!$A$2:$C$35,3,FALSE),"")</f>
        <v/>
      </c>
    </row>
    <row r="316" spans="10:11" x14ac:dyDescent="0.25">
      <c r="J316" t="str">
        <f>IF(LEN(I316)&gt;0,VLOOKUP($I316,'Deed Log Page Tabs'!$A$2:$C$35,2,FALSE),"")</f>
        <v/>
      </c>
      <c r="K316" t="str">
        <f>IF(LEN(I316)&gt;0,VLOOKUP($I316,'Deed Log Page Tabs'!$A$2:$C$35,3,FALSE),"")</f>
        <v/>
      </c>
    </row>
    <row r="317" spans="10:11" x14ac:dyDescent="0.25">
      <c r="J317" t="str">
        <f>IF(LEN(I317)&gt;0,VLOOKUP($I317,'Deed Log Page Tabs'!$A$2:$C$35,2,FALSE),"")</f>
        <v/>
      </c>
      <c r="K317" t="str">
        <f>IF(LEN(I317)&gt;0,VLOOKUP($I317,'Deed Log Page Tabs'!$A$2:$C$35,3,FALSE),"")</f>
        <v/>
      </c>
    </row>
    <row r="318" spans="10:11" x14ac:dyDescent="0.25">
      <c r="J318" t="str">
        <f>IF(LEN(I318)&gt;0,VLOOKUP($I318,'Deed Log Page Tabs'!$A$2:$C$35,2,FALSE),"")</f>
        <v/>
      </c>
      <c r="K318" t="str">
        <f>IF(LEN(I318)&gt;0,VLOOKUP($I318,'Deed Log Page Tabs'!$A$2:$C$35,3,FALSE),"")</f>
        <v/>
      </c>
    </row>
    <row r="319" spans="10:11" x14ac:dyDescent="0.25">
      <c r="J319" t="str">
        <f>IF(LEN(I319)&gt;0,VLOOKUP($I319,'Deed Log Page Tabs'!$A$2:$C$35,2,FALSE),"")</f>
        <v/>
      </c>
      <c r="K319" t="str">
        <f>IF(LEN(I319)&gt;0,VLOOKUP($I319,'Deed Log Page Tabs'!$A$2:$C$35,3,FALSE),"")</f>
        <v/>
      </c>
    </row>
    <row r="320" spans="10:11" x14ac:dyDescent="0.25">
      <c r="J320" t="str">
        <f>IF(LEN(I320)&gt;0,VLOOKUP($I320,'Deed Log Page Tabs'!$A$2:$C$35,2,FALSE),"")</f>
        <v/>
      </c>
      <c r="K320" t="str">
        <f>IF(LEN(I320)&gt;0,VLOOKUP($I320,'Deed Log Page Tabs'!$A$2:$C$35,3,FALSE),"")</f>
        <v/>
      </c>
    </row>
    <row r="321" spans="10:11" x14ac:dyDescent="0.25">
      <c r="J321" t="str">
        <f>IF(LEN(I321)&gt;0,VLOOKUP($I321,'Deed Log Page Tabs'!$A$2:$C$35,2,FALSE),"")</f>
        <v/>
      </c>
      <c r="K321" t="str">
        <f>IF(LEN(I321)&gt;0,VLOOKUP($I321,'Deed Log Page Tabs'!$A$2:$C$35,3,FALSE),"")</f>
        <v/>
      </c>
    </row>
    <row r="322" spans="10:11" x14ac:dyDescent="0.25">
      <c r="J322" t="str">
        <f>IF(LEN(I322)&gt;0,VLOOKUP($I322,'Deed Log Page Tabs'!$A$2:$C$35,2,FALSE),"")</f>
        <v/>
      </c>
      <c r="K322" t="str">
        <f>IF(LEN(I322)&gt;0,VLOOKUP($I322,'Deed Log Page Tabs'!$A$2:$C$35,3,FALSE),"")</f>
        <v/>
      </c>
    </row>
    <row r="323" spans="10:11" x14ac:dyDescent="0.25">
      <c r="J323" t="str">
        <f>IF(LEN(I323)&gt;0,VLOOKUP($I323,'Deed Log Page Tabs'!$A$2:$C$35,2,FALSE),"")</f>
        <v/>
      </c>
      <c r="K323" t="str">
        <f>IF(LEN(I323)&gt;0,VLOOKUP($I323,'Deed Log Page Tabs'!$A$2:$C$35,3,FALSE),"")</f>
        <v/>
      </c>
    </row>
    <row r="324" spans="10:11" x14ac:dyDescent="0.25">
      <c r="J324" t="str">
        <f>IF(LEN(I324)&gt;0,VLOOKUP($I324,'Deed Log Page Tabs'!$A$2:$C$35,2,FALSE),"")</f>
        <v/>
      </c>
      <c r="K324" t="str">
        <f>IF(LEN(I324)&gt;0,VLOOKUP($I324,'Deed Log Page Tabs'!$A$2:$C$35,3,FALSE),"")</f>
        <v/>
      </c>
    </row>
    <row r="325" spans="10:11" x14ac:dyDescent="0.25">
      <c r="J325" t="str">
        <f>IF(LEN(I325)&gt;0,VLOOKUP($I325,'Deed Log Page Tabs'!$A$2:$C$35,2,FALSE),"")</f>
        <v/>
      </c>
      <c r="K325" t="str">
        <f>IF(LEN(I325)&gt;0,VLOOKUP($I325,'Deed Log Page Tabs'!$A$2:$C$35,3,FALSE),"")</f>
        <v/>
      </c>
    </row>
    <row r="326" spans="10:11" x14ac:dyDescent="0.25">
      <c r="J326" t="str">
        <f>IF(LEN(I326)&gt;0,VLOOKUP($I326,'Deed Log Page Tabs'!$A$2:$C$35,2,FALSE),"")</f>
        <v/>
      </c>
      <c r="K326" t="str">
        <f>IF(LEN(I326)&gt;0,VLOOKUP($I326,'Deed Log Page Tabs'!$A$2:$C$35,3,FALSE),"")</f>
        <v/>
      </c>
    </row>
    <row r="327" spans="10:11" x14ac:dyDescent="0.25">
      <c r="J327" t="str">
        <f>IF(LEN(I327)&gt;0,VLOOKUP($I327,'Deed Log Page Tabs'!$A$2:$C$35,2,FALSE),"")</f>
        <v/>
      </c>
      <c r="K327" t="str">
        <f>IF(LEN(I327)&gt;0,VLOOKUP($I327,'Deed Log Page Tabs'!$A$2:$C$35,3,FALSE),"")</f>
        <v/>
      </c>
    </row>
    <row r="328" spans="10:11" x14ac:dyDescent="0.25">
      <c r="J328" t="str">
        <f>IF(LEN(I328)&gt;0,VLOOKUP($I328,'Deed Log Page Tabs'!$A$2:$C$35,2,FALSE),"")</f>
        <v/>
      </c>
      <c r="K328" t="str">
        <f>IF(LEN(I328)&gt;0,VLOOKUP($I328,'Deed Log Page Tabs'!$A$2:$C$35,3,FALSE),"")</f>
        <v/>
      </c>
    </row>
    <row r="329" spans="10:11" x14ac:dyDescent="0.25">
      <c r="J329" t="str">
        <f>IF(LEN(I329)&gt;0,VLOOKUP($I329,'Deed Log Page Tabs'!$A$2:$C$35,2,FALSE),"")</f>
        <v/>
      </c>
      <c r="K329" t="str">
        <f>IF(LEN(I329)&gt;0,VLOOKUP($I329,'Deed Log Page Tabs'!$A$2:$C$35,3,FALSE),"")</f>
        <v/>
      </c>
    </row>
    <row r="330" spans="10:11" x14ac:dyDescent="0.25">
      <c r="J330" t="str">
        <f>IF(LEN(I330)&gt;0,VLOOKUP($I330,'Deed Log Page Tabs'!$A$2:$C$35,2,FALSE),"")</f>
        <v/>
      </c>
      <c r="K330" t="str">
        <f>IF(LEN(I330)&gt;0,VLOOKUP($I330,'Deed Log Page Tabs'!$A$2:$C$35,3,FALSE),"")</f>
        <v/>
      </c>
    </row>
    <row r="331" spans="10:11" x14ac:dyDescent="0.25">
      <c r="J331" t="str">
        <f>IF(LEN(I331)&gt;0,VLOOKUP($I331,'Deed Log Page Tabs'!$A$2:$C$35,2,FALSE),"")</f>
        <v/>
      </c>
      <c r="K331" t="str">
        <f>IF(LEN(I331)&gt;0,VLOOKUP($I331,'Deed Log Page Tabs'!$A$2:$C$35,3,FALSE),"")</f>
        <v/>
      </c>
    </row>
    <row r="332" spans="10:11" x14ac:dyDescent="0.25">
      <c r="J332" t="str">
        <f>IF(LEN(I332)&gt;0,VLOOKUP($I332,'Deed Log Page Tabs'!$A$2:$C$35,2,FALSE),"")</f>
        <v/>
      </c>
      <c r="K332" t="str">
        <f>IF(LEN(I332)&gt;0,VLOOKUP($I332,'Deed Log Page Tabs'!$A$2:$C$35,3,FALSE),"")</f>
        <v/>
      </c>
    </row>
    <row r="333" spans="10:11" x14ac:dyDescent="0.25">
      <c r="J333" t="str">
        <f>IF(LEN(I333)&gt;0,VLOOKUP($I333,'Deed Log Page Tabs'!$A$2:$C$35,2,FALSE),"")</f>
        <v/>
      </c>
      <c r="K333" t="str">
        <f>IF(LEN(I333)&gt;0,VLOOKUP($I333,'Deed Log Page Tabs'!$A$2:$C$35,3,FALSE),"")</f>
        <v/>
      </c>
    </row>
  </sheetData>
  <conditionalFormatting sqref="C10:C13 B14:C1048576 B1:C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4446-178E-4812-8362-76A524C8979E}">
  <dimension ref="A1:AP48"/>
  <sheetViews>
    <sheetView workbookViewId="0">
      <pane xSplit="5" ySplit="1" topLeftCell="Q2" activePane="bottomRight" state="frozen"/>
      <selection pane="topRight" activeCell="E1" sqref="E1"/>
      <selection pane="bottomLeft" activeCell="A2" sqref="A2"/>
      <selection pane="bottomRight" activeCell="W1" sqref="W1"/>
    </sheetView>
  </sheetViews>
  <sheetFormatPr defaultRowHeight="15" x14ac:dyDescent="0.25"/>
  <cols>
    <col min="3" max="4" width="9.85546875" bestFit="1" customWidth="1"/>
    <col min="5" max="5" width="23.28515625" bestFit="1" customWidth="1"/>
    <col min="6" max="9" width="13.42578125" customWidth="1"/>
    <col min="11" max="11" width="2.5703125" bestFit="1" customWidth="1"/>
    <col min="12" max="12" width="3" bestFit="1" customWidth="1"/>
    <col min="13" max="13" width="2" customWidth="1"/>
    <col min="14" max="14" width="2.5703125" bestFit="1" customWidth="1"/>
    <col min="15" max="15" width="3" bestFit="1" customWidth="1"/>
    <col min="16" max="16" width="2" customWidth="1"/>
    <col min="17" max="17" width="2.5703125" bestFit="1" customWidth="1"/>
    <col min="18" max="18" width="3" bestFit="1" customWidth="1"/>
    <col min="19" max="19" width="1.5703125" customWidth="1"/>
    <col min="20" max="21" width="2.5703125" bestFit="1" customWidth="1"/>
    <col min="23" max="23" width="27.42578125" customWidth="1"/>
    <col min="26" max="26" width="82.42578125" bestFit="1" customWidth="1"/>
    <col min="27" max="27" width="15.42578125" customWidth="1"/>
    <col min="28" max="28" width="9.140625" customWidth="1"/>
    <col min="29" max="29" width="10.140625" customWidth="1"/>
    <col min="30" max="39" width="8.85546875" customWidth="1"/>
  </cols>
  <sheetData>
    <row r="1" spans="1:42" x14ac:dyDescent="0.25">
      <c r="A1" t="s">
        <v>107</v>
      </c>
      <c r="C1" t="s">
        <v>137</v>
      </c>
      <c r="D1" t="s">
        <v>138</v>
      </c>
      <c r="E1" t="s">
        <v>102</v>
      </c>
      <c r="F1" t="s">
        <v>120</v>
      </c>
      <c r="G1" t="s">
        <v>121</v>
      </c>
      <c r="H1" t="s">
        <v>122</v>
      </c>
      <c r="I1" t="s">
        <v>123</v>
      </c>
      <c r="K1" t="s">
        <v>124</v>
      </c>
      <c r="L1" t="s">
        <v>125</v>
      </c>
      <c r="N1" t="s">
        <v>126</v>
      </c>
      <c r="O1" t="s">
        <v>127</v>
      </c>
      <c r="Q1" t="s">
        <v>128</v>
      </c>
      <c r="R1" t="s">
        <v>129</v>
      </c>
      <c r="T1" t="s">
        <v>130</v>
      </c>
      <c r="U1" t="s">
        <v>131</v>
      </c>
      <c r="W1" t="s">
        <v>144</v>
      </c>
      <c r="X1" t="s">
        <v>107</v>
      </c>
      <c r="Y1" t="s">
        <v>141</v>
      </c>
      <c r="Z1" t="s">
        <v>140</v>
      </c>
      <c r="AA1" t="s">
        <v>143</v>
      </c>
      <c r="AB1" t="s">
        <v>139</v>
      </c>
      <c r="AC1" t="s">
        <v>136</v>
      </c>
      <c r="AD1" t="s">
        <v>132</v>
      </c>
      <c r="AG1" t="s">
        <v>133</v>
      </c>
      <c r="AJ1" t="s">
        <v>134</v>
      </c>
      <c r="AM1" t="s">
        <v>135</v>
      </c>
    </row>
    <row r="2" spans="1:42" x14ac:dyDescent="0.25">
      <c r="A2" t="s">
        <v>96</v>
      </c>
      <c r="W2" t="str">
        <f>CONCATENATE(X2,Y2,Z2)</f>
        <v xml:space="preserve">    --Eriador</v>
      </c>
      <c r="X2" t="str">
        <f>IF(LEN(A2)&gt;0,CONCATENATE("    --",A2),"")</f>
        <v xml:space="preserve">    --Eriador</v>
      </c>
      <c r="Y2" t="str">
        <f>IF(AND(LEN(B2)&gt;0,B2&lt;&gt;"/"),CONCATENATE("    [",B2,"] = {"),IF(B2="/","    };",""))</f>
        <v/>
      </c>
      <c r="Z2" t="str">
        <f>CONCATENATE(AA2,AB2,AC2,AP2)</f>
        <v/>
      </c>
      <c r="AA2" t="str">
        <f>IF(LEN(E2)&gt;0,CONCATENATE("        -- ",E2,CHAR(10)),"")</f>
        <v/>
      </c>
      <c r="AB2" t="str">
        <f>IF(LEN(D2)&gt;0,CONCATENATE("        [",D2,"] = { "),"")</f>
        <v/>
      </c>
      <c r="AC2" t="str">
        <f>IF(LEN(AD2)&gt;0,CONCATENATE(AD2,AG2,AJ2,AM2),"")</f>
        <v/>
      </c>
      <c r="AD2" t="str">
        <f>IF(LEN(AE2)&gt;0,CONCATENATE("[1] = { ",AE2,AF2,"}; "),"")</f>
        <v/>
      </c>
      <c r="AE2" t="str">
        <f>IF(LEN(K2)&gt;0,CONCATENATE("[""i""] = ",K2,"; ",""),"")</f>
        <v/>
      </c>
      <c r="AF2" t="str">
        <f>IF(LEN(L2)&gt;0,CONCATENATE("[""j""] = ",L2,"; ",""),"")</f>
        <v/>
      </c>
      <c r="AG2" t="str">
        <f>IF(LEN(AH2)&gt;0,CONCATENATE("[2] = { ",AH2,AI2,"}; "),"")</f>
        <v/>
      </c>
      <c r="AH2" t="str">
        <f>IF(LEN(N2)&gt;0,CONCATENATE("[""i""] = ",N2,"; ",""),"")</f>
        <v/>
      </c>
      <c r="AI2" t="str">
        <f>IF(LEN(O2)&gt;0,CONCATENATE("[""j""] = ",O2,"; ",""),"")</f>
        <v/>
      </c>
      <c r="AJ2" t="str">
        <f>IF(LEN(AK2)&gt;0,CONCATENATE("[3] = { ",AK2,AL2,"}; "),"")</f>
        <v/>
      </c>
      <c r="AK2" t="str">
        <f>IF(LEN(Q2)&gt;0,CONCATENATE("[""i""] = ",Q2,"; ",""),"")</f>
        <v/>
      </c>
      <c r="AL2" t="str">
        <f>IF(LEN(R2)&gt;0,CONCATENATE("[""j""] = ",R2,"; ",""),"")</f>
        <v/>
      </c>
      <c r="AM2" t="str">
        <f>IF(LEN(AN2)&gt;0,CONCATENATE("[4] = { ",AN2,AO2,"}; "),"")</f>
        <v/>
      </c>
      <c r="AN2" t="str">
        <f>IF(LEN(T2)&gt;0,CONCATENATE("[""i""] = ",T2,"; ",""),"")</f>
        <v/>
      </c>
      <c r="AO2" t="str">
        <f>IF(LEN(U2)&gt;0,CONCATENATE("[""j""] = ",U2,"; ",""),"")</f>
        <v/>
      </c>
      <c r="AP2" t="str">
        <f>IF(LEN(D2)&gt;0,"};","")</f>
        <v/>
      </c>
    </row>
    <row r="3" spans="1:42" x14ac:dyDescent="0.25">
      <c r="B3">
        <f>C4</f>
        <v>6</v>
      </c>
      <c r="W3" t="str">
        <f t="shared" ref="W3:W47" si="0">CONCATENATE(X3,Y3,Z3)</f>
        <v xml:space="preserve">    [6] = {</v>
      </c>
      <c r="X3" t="str">
        <f t="shared" ref="X3:X46" si="1">IF(LEN(A3)&gt;0,CONCATENATE("    --",A3),"")</f>
        <v/>
      </c>
      <c r="Y3" t="str">
        <f t="shared" ref="Y3:Y47" si="2">IF(AND(LEN(B3)&gt;0,B3&lt;&gt;"/"),CONCATENATE("    [",B3,"] = {"),IF(B3="/","    };",""))</f>
        <v xml:space="preserve">    [6] = {</v>
      </c>
      <c r="Z3" t="str">
        <f t="shared" ref="Z3:Z46" si="3">CONCATENATE(AA3,AB3,AC3,AP3)</f>
        <v/>
      </c>
      <c r="AA3" t="str">
        <f t="shared" ref="AA3:AA46" si="4">IF(LEN(E3)&gt;0,CONCATENATE("        -- ",E3,CHAR(10)),"")</f>
        <v/>
      </c>
      <c r="AB3" t="str">
        <f t="shared" ref="AB3:AB46" si="5">IF(LEN(D3)&gt;0,CONCATENATE("        [",D3,"] = { "),"")</f>
        <v/>
      </c>
      <c r="AC3" t="str">
        <f t="shared" ref="AC3:AC46" si="6">IF(LEN(AD3)&gt;0,CONCATENATE(AD3,AG3,AJ3,AM3),"")</f>
        <v/>
      </c>
    </row>
    <row r="4" spans="1:42" x14ac:dyDescent="0.25">
      <c r="C4">
        <f>VLOOKUP(E4,'Deed Log Page Tabs'!A$2:C$35,2,FALSE)</f>
        <v>6</v>
      </c>
      <c r="D4">
        <f>VLOOKUP(E4,'Deed Log Page Tabs'!A$2:C$35,3,FALSE)</f>
        <v>1</v>
      </c>
      <c r="E4" t="s">
        <v>1</v>
      </c>
      <c r="F4" t="s">
        <v>3</v>
      </c>
      <c r="G4" t="s">
        <v>6</v>
      </c>
      <c r="H4" t="s">
        <v>5</v>
      </c>
      <c r="K4">
        <f>IF(LEN(F4)&gt;0,VLOOKUP(F4,'Deed Log Page Tabs'!A$2:C$35,2,FALSE),"")</f>
        <v>6</v>
      </c>
      <c r="L4">
        <f>IF(LEN(F4)&gt;0,VLOOKUP(F4,'Deed Log Page Tabs'!A$2:C$35,3,FALSE),"")</f>
        <v>2</v>
      </c>
      <c r="N4">
        <f>IF(LEN(G4)&gt;0,VLOOKUP(G4,'Deed Log Page Tabs'!A$2:C$35,2,FALSE),"")</f>
        <v>6</v>
      </c>
      <c r="O4">
        <f>IF(LEN(G4)&gt;0,VLOOKUP(G4,'Deed Log Page Tabs'!A$2:C$35,3,FALSE),)</f>
        <v>5</v>
      </c>
      <c r="Q4">
        <f>IF(LEN(H4)&gt;0,VLOOKUP(H4,'Deed Log Page Tabs'!A$2:C$35,2,FALSE),"")</f>
        <v>6</v>
      </c>
      <c r="R4">
        <f>IF(LEN(H4)&gt;0,VLOOKUP(H4,'Deed Log Page Tabs'!A$2:C$35,3,FALSE),"")</f>
        <v>4</v>
      </c>
      <c r="T4" t="str">
        <f>IF(LEN(I4)&gt;0,VLOOKUP(I4,'Deed Log Page Tabs'!A$2:C$35,2,FALSE),"")</f>
        <v/>
      </c>
      <c r="U4" t="str">
        <f>IF(LEN(I4)&gt;0,VLOOKUP(I4,'Deed Log Page Tabs'!A$2:C$35,3,FALSE),"")</f>
        <v/>
      </c>
      <c r="W4" t="str">
        <f t="shared" si="0"/>
        <v xml:space="preserve">        -- Bree-land
        [1] = { [1] = { ["i"] = 6; ["j"] = 2; }; [2] = { ["i"] = 6; ["j"] = 5; }; [3] = { ["i"] = 6; ["j"] = 4; }; };</v>
      </c>
      <c r="X4" t="str">
        <f t="shared" si="1"/>
        <v/>
      </c>
      <c r="Y4" t="str">
        <f t="shared" si="2"/>
        <v/>
      </c>
      <c r="Z4" t="str">
        <f t="shared" si="3"/>
        <v xml:space="preserve">        -- Bree-land
        [1] = { [1] = { ["i"] = 6; ["j"] = 2; }; [2] = { ["i"] = 6; ["j"] = 5; }; [3] = { ["i"] = 6; ["j"] = 4; }; };</v>
      </c>
      <c r="AA4" t="str">
        <f t="shared" si="4"/>
        <v xml:space="preserve">        -- Bree-land
</v>
      </c>
      <c r="AB4" t="str">
        <f t="shared" si="5"/>
        <v xml:space="preserve">        [1] = { </v>
      </c>
      <c r="AC4" t="str">
        <f t="shared" si="6"/>
        <v xml:space="preserve">[1] = { ["i"] = 6; ["j"] = 2; }; [2] = { ["i"] = 6; ["j"] = 5; }; [3] = { ["i"] = 6; ["j"] = 4; }; </v>
      </c>
      <c r="AD4" t="str">
        <f t="shared" ref="AD4:AD46" si="7">IF(LEN(AE4)&gt;0,CONCATENATE("[1] = { ",AE4,AF4,"}; "),"")</f>
        <v xml:space="preserve">[1] = { ["i"] = 6; ["j"] = 2; }; </v>
      </c>
      <c r="AE4" t="str">
        <f t="shared" ref="AE4:AE46" si="8">IF(LEN(K4)&gt;0,CONCATENATE("[""i""] = ",K4,"; ",""),"")</f>
        <v xml:space="preserve">["i"] = 6; </v>
      </c>
      <c r="AF4" t="str">
        <f t="shared" ref="AF4:AF46" si="9">IF(LEN(L4)&gt;0,CONCATENATE("[""j""] = ",L4,"; ",""),"")</f>
        <v xml:space="preserve">["j"] = 2; </v>
      </c>
      <c r="AG4" t="str">
        <f t="shared" ref="AG4:AG46" si="10">IF(LEN(AH4)&gt;0,CONCATENATE("[2] = { ",AH4,AI4,"}; "),"")</f>
        <v xml:space="preserve">[2] = { ["i"] = 6; ["j"] = 5; }; </v>
      </c>
      <c r="AH4" t="str">
        <f t="shared" ref="AH4:AH46" si="11">IF(LEN(N4)&gt;0,CONCATENATE("[""i""] = ",N4,"; ",""),"")</f>
        <v xml:space="preserve">["i"] = 6; </v>
      </c>
      <c r="AI4" t="str">
        <f t="shared" ref="AI4:AI46" si="12">IF(LEN(O4)&gt;0,CONCATENATE("[""j""] = ",O4,"; ",""),"")</f>
        <v xml:space="preserve">["j"] = 5; </v>
      </c>
      <c r="AJ4" t="str">
        <f t="shared" ref="AJ4:AJ46" si="13">IF(LEN(AK4)&gt;0,CONCATENATE("[3] = { ",AK4,AL4,"}; "),"")</f>
        <v xml:space="preserve">[3] = { ["i"] = 6; ["j"] = 4; }; </v>
      </c>
      <c r="AK4" t="str">
        <f t="shared" ref="AK4:AK46" si="14">IF(LEN(Q4)&gt;0,CONCATENATE("[""i""] = ",Q4,"; ",""),"")</f>
        <v xml:space="preserve">["i"] = 6; </v>
      </c>
      <c r="AL4" t="str">
        <f t="shared" ref="AL4:AL46" si="15">IF(LEN(R4)&gt;0,CONCATENATE("[""j""] = ",R4,"; ",""),"")</f>
        <v xml:space="preserve">["j"] = 4; </v>
      </c>
      <c r="AM4" t="str">
        <f t="shared" ref="AM4:AM46" si="16">IF(LEN(AN4)&gt;0,CONCATENATE("[4] = { ",AN4,AO4,"}; "),"")</f>
        <v/>
      </c>
      <c r="AN4" t="str">
        <f t="shared" ref="AN4:AN46" si="17">IF(LEN(T4)&gt;0,CONCATENATE("[""i""] = ",T4,"; ",""),"")</f>
        <v/>
      </c>
      <c r="AO4" t="str">
        <f t="shared" ref="AO4:AO46" si="18">IF(LEN(U4)&gt;0,CONCATENATE("[""j""] = ",U4,"; ",""),"")</f>
        <v/>
      </c>
      <c r="AP4" t="str">
        <f t="shared" ref="AP4:AP46" si="19">IF(LEN(D4)&gt;0,"};","")</f>
        <v>};</v>
      </c>
    </row>
    <row r="5" spans="1:42" x14ac:dyDescent="0.25">
      <c r="C5">
        <f>VLOOKUP(E5,'Deed Log Page Tabs'!A$2:C$35,2,FALSE)</f>
        <v>6</v>
      </c>
      <c r="D5">
        <f>VLOOKUP(E5,'Deed Log Page Tabs'!A$2:C$35,3,FALSE)</f>
        <v>2</v>
      </c>
      <c r="E5" t="s">
        <v>3</v>
      </c>
      <c r="F5" t="s">
        <v>9</v>
      </c>
      <c r="G5" t="s">
        <v>1</v>
      </c>
      <c r="K5">
        <f>IF(LEN(F5)&gt;0,VLOOKUP(F5,'Deed Log Page Tabs'!A$2:C$35,2,FALSE),"")</f>
        <v>6</v>
      </c>
      <c r="L5">
        <f>IF(LEN(F5)&gt;0,VLOOKUP(F5,'Deed Log Page Tabs'!A$2:C$35,3,FALSE),"")</f>
        <v>8</v>
      </c>
      <c r="N5">
        <f>IF(LEN(G5)&gt;0,VLOOKUP(G5,'Deed Log Page Tabs'!A$2:C$35,2,FALSE),"")</f>
        <v>6</v>
      </c>
      <c r="O5">
        <f>IF(LEN(G5)&gt;0,VLOOKUP(G5,'Deed Log Page Tabs'!A$2:C$35,3,FALSE),)</f>
        <v>1</v>
      </c>
      <c r="Q5" t="str">
        <f>IF(LEN(H5)&gt;0,VLOOKUP(H5,'Deed Log Page Tabs'!A$2:C$35,2,FALSE),"")</f>
        <v/>
      </c>
      <c r="R5" t="str">
        <f>IF(LEN(H5)&gt;0,VLOOKUP(H5,'Deed Log Page Tabs'!A$2:C$35,3,FALSE),"")</f>
        <v/>
      </c>
      <c r="T5" t="str">
        <f>IF(LEN(I5)&gt;0,VLOOKUP(I5,'Deed Log Page Tabs'!A$2:C$35,2,FALSE),"")</f>
        <v/>
      </c>
      <c r="U5" t="str">
        <f>IF(LEN(I5)&gt;0,VLOOKUP(I5,'Deed Log Page Tabs'!A$2:C$35,3,FALSE),"")</f>
        <v/>
      </c>
      <c r="W5" t="str">
        <f t="shared" si="0"/>
        <v xml:space="preserve">        -- Shire
        [2] = { [1] = { ["i"] = 6; ["j"] = 8; }; [2] = { ["i"] = 6; ["j"] = 1; }; };</v>
      </c>
      <c r="X5" t="str">
        <f t="shared" si="1"/>
        <v/>
      </c>
      <c r="Y5" t="str">
        <f t="shared" si="2"/>
        <v/>
      </c>
      <c r="Z5" t="str">
        <f t="shared" si="3"/>
        <v xml:space="preserve">        -- Shire
        [2] = { [1] = { ["i"] = 6; ["j"] = 8; }; [2] = { ["i"] = 6; ["j"] = 1; }; };</v>
      </c>
      <c r="AA5" t="str">
        <f t="shared" si="4"/>
        <v xml:space="preserve">        -- Shire
</v>
      </c>
      <c r="AB5" t="str">
        <f t="shared" si="5"/>
        <v xml:space="preserve">        [2] = { </v>
      </c>
      <c r="AC5" t="str">
        <f t="shared" si="6"/>
        <v xml:space="preserve">[1] = { ["i"] = 6; ["j"] = 8; }; [2] = { ["i"] = 6; ["j"] = 1; }; </v>
      </c>
      <c r="AD5" t="str">
        <f t="shared" si="7"/>
        <v xml:space="preserve">[1] = { ["i"] = 6; ["j"] = 8; }; </v>
      </c>
      <c r="AE5" t="str">
        <f t="shared" si="8"/>
        <v xml:space="preserve">["i"] = 6; </v>
      </c>
      <c r="AF5" t="str">
        <f t="shared" si="9"/>
        <v xml:space="preserve">["j"] = 8; </v>
      </c>
      <c r="AG5" t="str">
        <f t="shared" si="10"/>
        <v xml:space="preserve">[2] = { ["i"] = 6; ["j"] = 1; }; </v>
      </c>
      <c r="AH5" t="str">
        <f t="shared" si="11"/>
        <v xml:space="preserve">["i"] = 6; </v>
      </c>
      <c r="AI5" t="str">
        <f t="shared" si="12"/>
        <v xml:space="preserve">["j"] = 1; </v>
      </c>
      <c r="AJ5" t="str">
        <f t="shared" si="13"/>
        <v/>
      </c>
      <c r="AK5" t="str">
        <f t="shared" si="14"/>
        <v/>
      </c>
      <c r="AL5" t="str">
        <f t="shared" si="15"/>
        <v/>
      </c>
      <c r="AM5" t="str">
        <f t="shared" si="16"/>
        <v/>
      </c>
      <c r="AN5" t="str">
        <f t="shared" si="17"/>
        <v/>
      </c>
      <c r="AO5" t="str">
        <f t="shared" si="18"/>
        <v/>
      </c>
      <c r="AP5" t="str">
        <f t="shared" si="19"/>
        <v>};</v>
      </c>
    </row>
    <row r="6" spans="1:42" x14ac:dyDescent="0.25">
      <c r="C6">
        <f>VLOOKUP(E6,'Deed Log Page Tabs'!A$2:C$35,2,FALSE)</f>
        <v>6</v>
      </c>
      <c r="D6">
        <f>VLOOKUP(E6,'Deed Log Page Tabs'!A$2:C$35,3,FALSE)</f>
        <v>3</v>
      </c>
      <c r="E6" t="s">
        <v>4</v>
      </c>
      <c r="K6" t="str">
        <f>IF(LEN(F6)&gt;0,VLOOKUP(F6,'Deed Log Page Tabs'!A$2:C$35,2,FALSE),"")</f>
        <v/>
      </c>
      <c r="L6" t="str">
        <f>IF(LEN(F6)&gt;0,VLOOKUP(F6,'Deed Log Page Tabs'!A$2:C$35,3,FALSE),"")</f>
        <v/>
      </c>
      <c r="N6" t="str">
        <f>IF(LEN(G6)&gt;0,VLOOKUP(G6,'Deed Log Page Tabs'!A$2:C$35,2,FALSE),"")</f>
        <v/>
      </c>
      <c r="O6">
        <f>IF(LEN(G6)&gt;0,VLOOKUP(G6,'Deed Log Page Tabs'!A$2:C$35,3,FALSE),)</f>
        <v>0</v>
      </c>
      <c r="Q6" t="str">
        <f>IF(LEN(H6)&gt;0,VLOOKUP(H6,'Deed Log Page Tabs'!A$2:C$35,2,FALSE),"")</f>
        <v/>
      </c>
      <c r="R6" t="str">
        <f>IF(LEN(H6)&gt;0,VLOOKUP(H6,'Deed Log Page Tabs'!A$2:C$35,3,FALSE),"")</f>
        <v/>
      </c>
      <c r="T6" t="str">
        <f>IF(LEN(I6)&gt;0,VLOOKUP(I6,'Deed Log Page Tabs'!A$2:C$35,2,FALSE),"")</f>
        <v/>
      </c>
      <c r="U6" t="str">
        <f>IF(LEN(I6)&gt;0,VLOOKUP(I6,'Deed Log Page Tabs'!A$2:C$35,3,FALSE),"")</f>
        <v/>
      </c>
      <c r="W6" t="str">
        <f t="shared" si="0"/>
        <v xml:space="preserve">        -- Ered Luin
        [3] = { };</v>
      </c>
      <c r="X6" t="str">
        <f t="shared" si="1"/>
        <v/>
      </c>
      <c r="Y6" t="str">
        <f t="shared" si="2"/>
        <v/>
      </c>
      <c r="Z6" t="str">
        <f t="shared" si="3"/>
        <v xml:space="preserve">        -- Ered Luin
        [3] = { };</v>
      </c>
      <c r="AA6" t="str">
        <f t="shared" si="4"/>
        <v xml:space="preserve">        -- Ered Luin
</v>
      </c>
      <c r="AB6" t="str">
        <f t="shared" si="5"/>
        <v xml:space="preserve">        [3] = { </v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 xml:space="preserve">["j"] = 0; </v>
      </c>
      <c r="AJ6" t="str">
        <f t="shared" si="13"/>
        <v/>
      </c>
      <c r="AK6" t="str">
        <f t="shared" si="14"/>
        <v/>
      </c>
      <c r="AL6" t="str">
        <f t="shared" si="15"/>
        <v/>
      </c>
      <c r="AM6" t="str">
        <f t="shared" si="16"/>
        <v/>
      </c>
      <c r="AN6" t="str">
        <f t="shared" si="17"/>
        <v/>
      </c>
      <c r="AO6" t="str">
        <f t="shared" si="18"/>
        <v/>
      </c>
      <c r="AP6" t="str">
        <f t="shared" si="19"/>
        <v>};</v>
      </c>
    </row>
    <row r="7" spans="1:42" x14ac:dyDescent="0.25">
      <c r="C7">
        <f>VLOOKUP(E7,'Deed Log Page Tabs'!A$2:C$35,2,FALSE)</f>
        <v>6</v>
      </c>
      <c r="D7">
        <f>VLOOKUP(E7,'Deed Log Page Tabs'!A$2:C$35,3,FALSE)</f>
        <v>4</v>
      </c>
      <c r="E7" t="s">
        <v>5</v>
      </c>
      <c r="F7" t="s">
        <v>1</v>
      </c>
      <c r="G7" t="s">
        <v>7</v>
      </c>
      <c r="K7">
        <f>IF(LEN(F7)&gt;0,VLOOKUP(F7,'Deed Log Page Tabs'!A$2:C$35,2,FALSE),"")</f>
        <v>6</v>
      </c>
      <c r="L7">
        <f>IF(LEN(F7)&gt;0,VLOOKUP(F7,'Deed Log Page Tabs'!A$2:C$35,3,FALSE),"")</f>
        <v>1</v>
      </c>
      <c r="N7">
        <f>IF(LEN(G7)&gt;0,VLOOKUP(G7,'Deed Log Page Tabs'!A$2:C$35,2,FALSE),"")</f>
        <v>6</v>
      </c>
      <c r="O7">
        <f>IF(LEN(G7)&gt;0,VLOOKUP(G7,'Deed Log Page Tabs'!A$2:C$35,3,FALSE),)</f>
        <v>6</v>
      </c>
      <c r="Q7" t="str">
        <f>IF(LEN(H7)&gt;0,VLOOKUP(H7,'Deed Log Page Tabs'!A$2:C$35,2,FALSE),"")</f>
        <v/>
      </c>
      <c r="R7" t="str">
        <f>IF(LEN(H7)&gt;0,VLOOKUP(H7,'Deed Log Page Tabs'!A$2:C$35,3,FALSE),"")</f>
        <v/>
      </c>
      <c r="T7" t="str">
        <f>IF(LEN(I7)&gt;0,VLOOKUP(I7,'Deed Log Page Tabs'!A$2:C$35,2,FALSE),"")</f>
        <v/>
      </c>
      <c r="U7" t="str">
        <f>IF(LEN(I7)&gt;0,VLOOKUP(I7,'Deed Log Page Tabs'!A$2:C$35,3,FALSE),"")</f>
        <v/>
      </c>
      <c r="W7" t="str">
        <f t="shared" si="0"/>
        <v xml:space="preserve">        -- Lone-lands
        [4] = { [1] = { ["i"] = 6; ["j"] = 1; }; [2] = { ["i"] = 6; ["j"] = 6; }; };</v>
      </c>
      <c r="X7" t="str">
        <f t="shared" si="1"/>
        <v/>
      </c>
      <c r="Y7" t="str">
        <f t="shared" si="2"/>
        <v/>
      </c>
      <c r="Z7" t="str">
        <f t="shared" si="3"/>
        <v xml:space="preserve">        -- Lone-lands
        [4] = { [1] = { ["i"] = 6; ["j"] = 1; }; [2] = { ["i"] = 6; ["j"] = 6; }; };</v>
      </c>
      <c r="AA7" t="str">
        <f t="shared" si="4"/>
        <v xml:space="preserve">        -- Lone-lands
</v>
      </c>
      <c r="AB7" t="str">
        <f t="shared" si="5"/>
        <v xml:space="preserve">        [4] = { </v>
      </c>
      <c r="AC7" t="str">
        <f t="shared" si="6"/>
        <v xml:space="preserve">[1] = { ["i"] = 6; ["j"] = 1; }; [2] = { ["i"] = 6; ["j"] = 6; }; </v>
      </c>
      <c r="AD7" t="str">
        <f t="shared" si="7"/>
        <v xml:space="preserve">[1] = { ["i"] = 6; ["j"] = 1; }; </v>
      </c>
      <c r="AE7" t="str">
        <f t="shared" si="8"/>
        <v xml:space="preserve">["i"] = 6; </v>
      </c>
      <c r="AF7" t="str">
        <f t="shared" si="9"/>
        <v xml:space="preserve">["j"] = 1; </v>
      </c>
      <c r="AG7" t="str">
        <f t="shared" si="10"/>
        <v xml:space="preserve">[2] = { ["i"] = 6; ["j"] = 6; }; </v>
      </c>
      <c r="AH7" t="str">
        <f t="shared" si="11"/>
        <v xml:space="preserve">["i"] = 6; </v>
      </c>
      <c r="AI7" t="str">
        <f t="shared" si="12"/>
        <v xml:space="preserve">["j"] = 6; </v>
      </c>
      <c r="AJ7" t="str">
        <f t="shared" si="13"/>
        <v/>
      </c>
      <c r="AK7" t="str">
        <f t="shared" si="14"/>
        <v/>
      </c>
      <c r="AL7" t="str">
        <f t="shared" si="15"/>
        <v/>
      </c>
      <c r="AM7" t="str">
        <f t="shared" si="16"/>
        <v/>
      </c>
      <c r="AN7" t="str">
        <f t="shared" si="17"/>
        <v/>
      </c>
      <c r="AO7" t="str">
        <f t="shared" si="18"/>
        <v/>
      </c>
      <c r="AP7" t="str">
        <f t="shared" si="19"/>
        <v>};</v>
      </c>
    </row>
    <row r="8" spans="1:42" x14ac:dyDescent="0.25">
      <c r="C8">
        <f>VLOOKUP(E8,'Deed Log Page Tabs'!A$2:C$35,2,FALSE)</f>
        <v>6</v>
      </c>
      <c r="D8">
        <f>VLOOKUP(E8,'Deed Log Page Tabs'!A$2:C$35,3,FALSE)</f>
        <v>5</v>
      </c>
      <c r="E8" t="s">
        <v>6</v>
      </c>
      <c r="F8" t="s">
        <v>9</v>
      </c>
      <c r="G8" t="s">
        <v>1</v>
      </c>
      <c r="H8" t="s">
        <v>10</v>
      </c>
      <c r="K8">
        <f>IF(LEN(F8)&gt;0,VLOOKUP(F8,'Deed Log Page Tabs'!A$2:C$35,2,FALSE),"")</f>
        <v>6</v>
      </c>
      <c r="L8">
        <f>IF(LEN(F8)&gt;0,VLOOKUP(F8,'Deed Log Page Tabs'!A$2:C$35,3,FALSE),"")</f>
        <v>8</v>
      </c>
      <c r="N8">
        <f>IF(LEN(G8)&gt;0,VLOOKUP(G8,'Deed Log Page Tabs'!A$2:C$35,2,FALSE),"")</f>
        <v>6</v>
      </c>
      <c r="O8">
        <f>IF(LEN(G8)&gt;0,VLOOKUP(G8,'Deed Log Page Tabs'!A$2:C$35,3,FALSE),)</f>
        <v>1</v>
      </c>
      <c r="Q8">
        <f>IF(LEN(H8)&gt;0,VLOOKUP(H8,'Deed Log Page Tabs'!A$2:C$35,2,FALSE),"")</f>
        <v>6</v>
      </c>
      <c r="R8">
        <f>IF(LEN(H8)&gt;0,VLOOKUP(H8,'Deed Log Page Tabs'!A$2:C$35,3,FALSE),"")</f>
        <v>9</v>
      </c>
      <c r="T8" t="str">
        <f>IF(LEN(I8)&gt;0,VLOOKUP(I8,'Deed Log Page Tabs'!A$2:C$35,2,FALSE),"")</f>
        <v/>
      </c>
      <c r="U8" t="str">
        <f>IF(LEN(I8)&gt;0,VLOOKUP(I8,'Deed Log Page Tabs'!A$2:C$35,3,FALSE),"")</f>
        <v/>
      </c>
      <c r="W8" t="str">
        <f t="shared" si="0"/>
        <v xml:space="preserve">        -- North Downs
        [5] = { [1] = { ["i"] = 6; ["j"] = 8; }; [2] = { ["i"] = 6; ["j"] = 1; }; [3] = { ["i"] = 6; ["j"] = 9; }; };</v>
      </c>
      <c r="X8" t="str">
        <f t="shared" si="1"/>
        <v/>
      </c>
      <c r="Y8" t="str">
        <f t="shared" si="2"/>
        <v/>
      </c>
      <c r="Z8" t="str">
        <f t="shared" si="3"/>
        <v xml:space="preserve">        -- North Downs
        [5] = { [1] = { ["i"] = 6; ["j"] = 8; }; [2] = { ["i"] = 6; ["j"] = 1; }; [3] = { ["i"] = 6; ["j"] = 9; }; };</v>
      </c>
      <c r="AA8" t="str">
        <f t="shared" si="4"/>
        <v xml:space="preserve">        -- North Downs
</v>
      </c>
      <c r="AB8" t="str">
        <f t="shared" si="5"/>
        <v xml:space="preserve">        [5] = { </v>
      </c>
      <c r="AC8" t="str">
        <f t="shared" si="6"/>
        <v xml:space="preserve">[1] = { ["i"] = 6; ["j"] = 8; }; [2] = { ["i"] = 6; ["j"] = 1; }; [3] = { ["i"] = 6; ["j"] = 9; }; </v>
      </c>
      <c r="AD8" t="str">
        <f t="shared" si="7"/>
        <v xml:space="preserve">[1] = { ["i"] = 6; ["j"] = 8; }; </v>
      </c>
      <c r="AE8" t="str">
        <f t="shared" si="8"/>
        <v xml:space="preserve">["i"] = 6; </v>
      </c>
      <c r="AF8" t="str">
        <f t="shared" si="9"/>
        <v xml:space="preserve">["j"] = 8; </v>
      </c>
      <c r="AG8" t="str">
        <f t="shared" si="10"/>
        <v xml:space="preserve">[2] = { ["i"] = 6; ["j"] = 1; }; </v>
      </c>
      <c r="AH8" t="str">
        <f t="shared" si="11"/>
        <v xml:space="preserve">["i"] = 6; </v>
      </c>
      <c r="AI8" t="str">
        <f t="shared" si="12"/>
        <v xml:space="preserve">["j"] = 1; </v>
      </c>
      <c r="AJ8" t="str">
        <f t="shared" si="13"/>
        <v xml:space="preserve">[3] = { ["i"] = 6; ["j"] = 9; }; </v>
      </c>
      <c r="AK8" t="str">
        <f t="shared" si="14"/>
        <v xml:space="preserve">["i"] = 6; </v>
      </c>
      <c r="AL8" t="str">
        <f t="shared" si="15"/>
        <v xml:space="preserve">["j"] = 9; </v>
      </c>
      <c r="AM8" t="str">
        <f t="shared" si="16"/>
        <v/>
      </c>
      <c r="AN8" t="str">
        <f t="shared" si="17"/>
        <v/>
      </c>
      <c r="AO8" t="str">
        <f t="shared" si="18"/>
        <v/>
      </c>
      <c r="AP8" t="str">
        <f t="shared" si="19"/>
        <v>};</v>
      </c>
    </row>
    <row r="9" spans="1:42" x14ac:dyDescent="0.25">
      <c r="C9">
        <f>VLOOKUP(E9,'Deed Log Page Tabs'!A$2:C$35,2,FALSE)</f>
        <v>6</v>
      </c>
      <c r="D9">
        <f>VLOOKUP(E9,'Deed Log Page Tabs'!A$2:C$35,3,FALSE)</f>
        <v>6</v>
      </c>
      <c r="E9" t="s">
        <v>7</v>
      </c>
      <c r="F9" t="s">
        <v>5</v>
      </c>
      <c r="G9" t="s">
        <v>8</v>
      </c>
      <c r="H9" t="s">
        <v>12</v>
      </c>
      <c r="K9">
        <f>IF(LEN(F9)&gt;0,VLOOKUP(F9,'Deed Log Page Tabs'!A$2:C$35,2,FALSE),"")</f>
        <v>6</v>
      </c>
      <c r="L9">
        <f>IF(LEN(F9)&gt;0,VLOOKUP(F9,'Deed Log Page Tabs'!A$2:C$35,3,FALSE),"")</f>
        <v>4</v>
      </c>
      <c r="N9">
        <f>IF(LEN(G9)&gt;0,VLOOKUP(G9,'Deed Log Page Tabs'!A$2:C$35,2,FALSE),"")</f>
        <v>6</v>
      </c>
      <c r="O9">
        <f>IF(LEN(G9)&gt;0,VLOOKUP(G9,'Deed Log Page Tabs'!A$2:C$35,3,FALSE),)</f>
        <v>7</v>
      </c>
      <c r="Q9">
        <f>IF(LEN(H9)&gt;0,VLOOKUP(H9,'Deed Log Page Tabs'!A$2:C$35,2,FALSE),"")</f>
        <v>6</v>
      </c>
      <c r="R9">
        <f>IF(LEN(H9)&gt;0,VLOOKUP(H9,'Deed Log Page Tabs'!A$2:C$35,3,FALSE),"")</f>
        <v>11</v>
      </c>
      <c r="T9" t="str">
        <f>IF(LEN(I9)&gt;0,VLOOKUP(I9,'Deed Log Page Tabs'!A$2:C$35,2,FALSE),"")</f>
        <v/>
      </c>
      <c r="U9" t="str">
        <f>IF(LEN(I9)&gt;0,VLOOKUP(I9,'Deed Log Page Tabs'!A$2:C$35,3,FALSE),"")</f>
        <v/>
      </c>
      <c r="W9" t="str">
        <f t="shared" si="0"/>
        <v xml:space="preserve">        -- Trollshaws
        [6] = { [1] = { ["i"] = 6; ["j"] = 4; }; [2] = { ["i"] = 6; ["j"] = 7; }; [3] = { ["i"] = 6; ["j"] = 11; }; };</v>
      </c>
      <c r="X9" t="str">
        <f t="shared" si="1"/>
        <v/>
      </c>
      <c r="Y9" t="str">
        <f t="shared" si="2"/>
        <v/>
      </c>
      <c r="Z9" t="str">
        <f t="shared" si="3"/>
        <v xml:space="preserve">        -- Trollshaws
        [6] = { [1] = { ["i"] = 6; ["j"] = 4; }; [2] = { ["i"] = 6; ["j"] = 7; }; [3] = { ["i"] = 6; ["j"] = 11; }; };</v>
      </c>
      <c r="AA9" t="str">
        <f t="shared" si="4"/>
        <v xml:space="preserve">        -- Trollshaws
</v>
      </c>
      <c r="AB9" t="str">
        <f t="shared" si="5"/>
        <v xml:space="preserve">        [6] = { </v>
      </c>
      <c r="AC9" t="str">
        <f t="shared" si="6"/>
        <v xml:space="preserve">[1] = { ["i"] = 6; ["j"] = 4; }; [2] = { ["i"] = 6; ["j"] = 7; }; [3] = { ["i"] = 6; ["j"] = 11; }; </v>
      </c>
      <c r="AD9" t="str">
        <f t="shared" si="7"/>
        <v xml:space="preserve">[1] = { ["i"] = 6; ["j"] = 4; }; </v>
      </c>
      <c r="AE9" t="str">
        <f t="shared" si="8"/>
        <v xml:space="preserve">["i"] = 6; </v>
      </c>
      <c r="AF9" t="str">
        <f t="shared" si="9"/>
        <v xml:space="preserve">["j"] = 4; </v>
      </c>
      <c r="AG9" t="str">
        <f t="shared" si="10"/>
        <v xml:space="preserve">[2] = { ["i"] = 6; ["j"] = 7; }; </v>
      </c>
      <c r="AH9" t="str">
        <f t="shared" si="11"/>
        <v xml:space="preserve">["i"] = 6; </v>
      </c>
      <c r="AI9" t="str">
        <f t="shared" si="12"/>
        <v xml:space="preserve">["j"] = 7; </v>
      </c>
      <c r="AJ9" t="str">
        <f t="shared" si="13"/>
        <v xml:space="preserve">[3] = { ["i"] = 6; ["j"] = 11; }; </v>
      </c>
      <c r="AK9" t="str">
        <f t="shared" si="14"/>
        <v xml:space="preserve">["i"] = 6; </v>
      </c>
      <c r="AL9" t="str">
        <f t="shared" si="15"/>
        <v xml:space="preserve">["j"] = 11; </v>
      </c>
      <c r="AM9" t="str">
        <f t="shared" si="16"/>
        <v/>
      </c>
      <c r="AN9" t="str">
        <f t="shared" si="17"/>
        <v/>
      </c>
      <c r="AO9" t="str">
        <f t="shared" si="18"/>
        <v/>
      </c>
      <c r="AP9" t="str">
        <f t="shared" si="19"/>
        <v>};</v>
      </c>
    </row>
    <row r="10" spans="1:42" x14ac:dyDescent="0.25">
      <c r="C10">
        <f>VLOOKUP(E10,'Deed Log Page Tabs'!A$2:C$35,2,FALSE)</f>
        <v>6</v>
      </c>
      <c r="D10">
        <f>VLOOKUP(E10,'Deed Log Page Tabs'!A$2:C$35,3,FALSE)</f>
        <v>7</v>
      </c>
      <c r="E10" t="s">
        <v>8</v>
      </c>
      <c r="F10" t="s">
        <v>7</v>
      </c>
      <c r="K10">
        <f>IF(LEN(F10)&gt;0,VLOOKUP(F10,'Deed Log Page Tabs'!A$2:C$35,2,FALSE),"")</f>
        <v>6</v>
      </c>
      <c r="L10">
        <f>IF(LEN(F10)&gt;0,VLOOKUP(F10,'Deed Log Page Tabs'!A$2:C$35,3,FALSE),"")</f>
        <v>6</v>
      </c>
      <c r="N10" t="str">
        <f>IF(LEN(G10)&gt;0,VLOOKUP(G10,'Deed Log Page Tabs'!A$2:C$35,2,FALSE),"")</f>
        <v/>
      </c>
      <c r="O10">
        <f>IF(LEN(G10)&gt;0,VLOOKUP(G10,'Deed Log Page Tabs'!A$2:C$35,3,FALSE),)</f>
        <v>0</v>
      </c>
      <c r="Q10" t="str">
        <f>IF(LEN(H10)&gt;0,VLOOKUP(H10,'Deed Log Page Tabs'!A$2:C$35,2,FALSE),"")</f>
        <v/>
      </c>
      <c r="R10" t="str">
        <f>IF(LEN(H10)&gt;0,VLOOKUP(H10,'Deed Log Page Tabs'!A$2:C$35,3,FALSE),"")</f>
        <v/>
      </c>
      <c r="T10" t="str">
        <f>IF(LEN(I10)&gt;0,VLOOKUP(I10,'Deed Log Page Tabs'!A$2:C$35,2,FALSE),"")</f>
        <v/>
      </c>
      <c r="U10" t="str">
        <f>IF(LEN(I10)&gt;0,VLOOKUP(I10,'Deed Log Page Tabs'!A$2:C$35,3,FALSE),"")</f>
        <v/>
      </c>
      <c r="W10" t="str">
        <f t="shared" si="0"/>
        <v xml:space="preserve">        -- Misty Mountains
        [7] = { [1] = { ["i"] = 6; ["j"] = 6; }; };</v>
      </c>
      <c r="X10" t="str">
        <f t="shared" si="1"/>
        <v/>
      </c>
      <c r="Y10" t="str">
        <f t="shared" si="2"/>
        <v/>
      </c>
      <c r="Z10" t="str">
        <f t="shared" si="3"/>
        <v xml:space="preserve">        -- Misty Mountains
        [7] = { [1] = { ["i"] = 6; ["j"] = 6; }; };</v>
      </c>
      <c r="AA10" t="str">
        <f t="shared" si="4"/>
        <v xml:space="preserve">        -- Misty Mountains
</v>
      </c>
      <c r="AB10" t="str">
        <f t="shared" si="5"/>
        <v xml:space="preserve">        [7] = { </v>
      </c>
      <c r="AC10" t="str">
        <f t="shared" si="6"/>
        <v xml:space="preserve">[1] = { ["i"] = 6; ["j"] = 6; }; </v>
      </c>
      <c r="AD10" t="str">
        <f t="shared" si="7"/>
        <v xml:space="preserve">[1] = { ["i"] = 6; ["j"] = 6; }; </v>
      </c>
      <c r="AE10" t="str">
        <f t="shared" si="8"/>
        <v xml:space="preserve">["i"] = 6; </v>
      </c>
      <c r="AF10" t="str">
        <f t="shared" si="9"/>
        <v xml:space="preserve">["j"] = 6; </v>
      </c>
      <c r="AG10" t="str">
        <f t="shared" si="10"/>
        <v/>
      </c>
      <c r="AH10" t="str">
        <f t="shared" si="11"/>
        <v/>
      </c>
      <c r="AI10" t="str">
        <f t="shared" si="12"/>
        <v xml:space="preserve">["j"] = 0; </v>
      </c>
      <c r="AJ10" t="str">
        <f t="shared" si="13"/>
        <v/>
      </c>
      <c r="AK10" t="str">
        <f t="shared" si="14"/>
        <v/>
      </c>
      <c r="AL10" t="str">
        <f t="shared" si="15"/>
        <v/>
      </c>
      <c r="AM10" t="str">
        <f t="shared" si="16"/>
        <v/>
      </c>
      <c r="AN10" t="str">
        <f t="shared" si="17"/>
        <v/>
      </c>
      <c r="AO10" t="str">
        <f t="shared" si="18"/>
        <v/>
      </c>
      <c r="AP10" t="str">
        <f t="shared" si="19"/>
        <v>};</v>
      </c>
    </row>
    <row r="11" spans="1:42" x14ac:dyDescent="0.25">
      <c r="C11">
        <f>VLOOKUP(E11,'Deed Log Page Tabs'!A$2:C$35,2,FALSE)</f>
        <v>6</v>
      </c>
      <c r="D11">
        <f>VLOOKUP(E11,'Deed Log Page Tabs'!A$2:C$35,3,FALSE)</f>
        <v>8</v>
      </c>
      <c r="E11" t="s">
        <v>9</v>
      </c>
      <c r="F11" t="s">
        <v>3</v>
      </c>
      <c r="G11" t="s">
        <v>11</v>
      </c>
      <c r="H11" t="s">
        <v>6</v>
      </c>
      <c r="K11">
        <f>IF(LEN(F11)&gt;0,VLOOKUP(F11,'Deed Log Page Tabs'!A$2:C$35,2,FALSE),"")</f>
        <v>6</v>
      </c>
      <c r="L11">
        <f>IF(LEN(F11)&gt;0,VLOOKUP(F11,'Deed Log Page Tabs'!A$2:C$35,3,FALSE),"")</f>
        <v>2</v>
      </c>
      <c r="N11">
        <f>IF(LEN(G11)&gt;0,VLOOKUP(G11,'Deed Log Page Tabs'!A$2:C$35,2,FALSE),"")</f>
        <v>6</v>
      </c>
      <c r="O11">
        <f>IF(LEN(G11)&gt;0,VLOOKUP(G11,'Deed Log Page Tabs'!A$2:C$35,3,FALSE),)</f>
        <v>10</v>
      </c>
      <c r="Q11">
        <f>IF(LEN(H11)&gt;0,VLOOKUP(H11,'Deed Log Page Tabs'!A$2:C$35,2,FALSE),"")</f>
        <v>6</v>
      </c>
      <c r="R11">
        <f>IF(LEN(H11)&gt;0,VLOOKUP(H11,'Deed Log Page Tabs'!A$2:C$35,3,FALSE),"")</f>
        <v>5</v>
      </c>
      <c r="T11" t="str">
        <f>IF(LEN(I11)&gt;0,VLOOKUP(I11,'Deed Log Page Tabs'!A$2:C$35,2,FALSE),"")</f>
        <v/>
      </c>
      <c r="U11" t="str">
        <f>IF(LEN(I11)&gt;0,VLOOKUP(I11,'Deed Log Page Tabs'!A$2:C$35,3,FALSE),"")</f>
        <v/>
      </c>
      <c r="W11" t="str">
        <f t="shared" si="0"/>
        <v xml:space="preserve">        -- Evendim
        [8] = { [1] = { ["i"] = 6; ["j"] = 2; }; [2] = { ["i"] = 6; ["j"] = 10; }; [3] = { ["i"] = 6; ["j"] = 5; }; };</v>
      </c>
      <c r="X11" t="str">
        <f t="shared" si="1"/>
        <v/>
      </c>
      <c r="Y11" t="str">
        <f t="shared" si="2"/>
        <v/>
      </c>
      <c r="Z11" t="str">
        <f t="shared" si="3"/>
        <v xml:space="preserve">        -- Evendim
        [8] = { [1] = { ["i"] = 6; ["j"] = 2; }; [2] = { ["i"] = 6; ["j"] = 10; }; [3] = { ["i"] = 6; ["j"] = 5; }; };</v>
      </c>
      <c r="AA11" t="str">
        <f t="shared" si="4"/>
        <v xml:space="preserve">        -- Evendim
</v>
      </c>
      <c r="AB11" t="str">
        <f t="shared" si="5"/>
        <v xml:space="preserve">        [8] = { </v>
      </c>
      <c r="AC11" t="str">
        <f t="shared" si="6"/>
        <v xml:space="preserve">[1] = { ["i"] = 6; ["j"] = 2; }; [2] = { ["i"] = 6; ["j"] = 10; }; [3] = { ["i"] = 6; ["j"] = 5; }; </v>
      </c>
      <c r="AD11" t="str">
        <f t="shared" si="7"/>
        <v xml:space="preserve">[1] = { ["i"] = 6; ["j"] = 2; }; </v>
      </c>
      <c r="AE11" t="str">
        <f t="shared" si="8"/>
        <v xml:space="preserve">["i"] = 6; </v>
      </c>
      <c r="AF11" t="str">
        <f t="shared" si="9"/>
        <v xml:space="preserve">["j"] = 2; </v>
      </c>
      <c r="AG11" t="str">
        <f t="shared" si="10"/>
        <v xml:space="preserve">[2] = { ["i"] = 6; ["j"] = 10; }; </v>
      </c>
      <c r="AH11" t="str">
        <f t="shared" si="11"/>
        <v xml:space="preserve">["i"] = 6; </v>
      </c>
      <c r="AI11" t="str">
        <f t="shared" si="12"/>
        <v xml:space="preserve">["j"] = 10; </v>
      </c>
      <c r="AJ11" t="str">
        <f t="shared" si="13"/>
        <v xml:space="preserve">[3] = { ["i"] = 6; ["j"] = 5; }; </v>
      </c>
      <c r="AK11" t="str">
        <f t="shared" si="14"/>
        <v xml:space="preserve">["i"] = 6; </v>
      </c>
      <c r="AL11" t="str">
        <f t="shared" si="15"/>
        <v xml:space="preserve">["j"] = 5; </v>
      </c>
      <c r="AM11" t="str">
        <f t="shared" si="16"/>
        <v/>
      </c>
      <c r="AN11" t="str">
        <f t="shared" si="17"/>
        <v/>
      </c>
      <c r="AO11" t="str">
        <f t="shared" si="18"/>
        <v/>
      </c>
      <c r="AP11" t="str">
        <f t="shared" si="19"/>
        <v>};</v>
      </c>
    </row>
    <row r="12" spans="1:42" x14ac:dyDescent="0.25">
      <c r="C12">
        <f>VLOOKUP(E12,'Deed Log Page Tabs'!A$2:C$35,2,FALSE)</f>
        <v>6</v>
      </c>
      <c r="D12">
        <f>VLOOKUP(E12,'Deed Log Page Tabs'!A$2:C$35,3,FALSE)</f>
        <v>9</v>
      </c>
      <c r="E12" t="s">
        <v>10</v>
      </c>
      <c r="F12" t="s">
        <v>6</v>
      </c>
      <c r="K12">
        <f>IF(LEN(F12)&gt;0,VLOOKUP(F12,'Deed Log Page Tabs'!A$2:C$35,2,FALSE),"")</f>
        <v>6</v>
      </c>
      <c r="L12">
        <f>IF(LEN(F12)&gt;0,VLOOKUP(F12,'Deed Log Page Tabs'!A$2:C$35,3,FALSE),"")</f>
        <v>5</v>
      </c>
      <c r="N12" t="str">
        <f>IF(LEN(G12)&gt;0,VLOOKUP(G12,'Deed Log Page Tabs'!A$2:C$35,2,FALSE),"")</f>
        <v/>
      </c>
      <c r="O12">
        <f>IF(LEN(G12)&gt;0,VLOOKUP(G12,'Deed Log Page Tabs'!A$2:C$35,3,FALSE),)</f>
        <v>0</v>
      </c>
      <c r="Q12" t="str">
        <f>IF(LEN(H12)&gt;0,VLOOKUP(H12,'Deed Log Page Tabs'!A$2:C$35,2,FALSE),"")</f>
        <v/>
      </c>
      <c r="R12" t="str">
        <f>IF(LEN(H12)&gt;0,VLOOKUP(H12,'Deed Log Page Tabs'!A$2:C$35,3,FALSE),"")</f>
        <v/>
      </c>
      <c r="T12" t="str">
        <f>IF(LEN(I12)&gt;0,VLOOKUP(I12,'Deed Log Page Tabs'!A$2:C$35,2,FALSE),"")</f>
        <v/>
      </c>
      <c r="U12" t="str">
        <f>IF(LEN(I12)&gt;0,VLOOKUP(I12,'Deed Log Page Tabs'!A$2:C$35,3,FALSE),"")</f>
        <v/>
      </c>
      <c r="W12" t="str">
        <f t="shared" si="0"/>
        <v xml:space="preserve">        -- Angmar
        [9] = { [1] = { ["i"] = 6; ["j"] = 5; }; };</v>
      </c>
      <c r="X12" t="str">
        <f t="shared" si="1"/>
        <v/>
      </c>
      <c r="Y12" t="str">
        <f t="shared" si="2"/>
        <v/>
      </c>
      <c r="Z12" t="str">
        <f t="shared" si="3"/>
        <v xml:space="preserve">        -- Angmar
        [9] = { [1] = { ["i"] = 6; ["j"] = 5; }; };</v>
      </c>
      <c r="AA12" t="str">
        <f t="shared" si="4"/>
        <v xml:space="preserve">        -- Angmar
</v>
      </c>
      <c r="AB12" t="str">
        <f t="shared" si="5"/>
        <v xml:space="preserve">        [9] = { </v>
      </c>
      <c r="AC12" t="str">
        <f t="shared" si="6"/>
        <v xml:space="preserve">[1] = { ["i"] = 6; ["j"] = 5; }; </v>
      </c>
      <c r="AD12" t="str">
        <f t="shared" si="7"/>
        <v xml:space="preserve">[1] = { ["i"] = 6; ["j"] = 5; }; </v>
      </c>
      <c r="AE12" t="str">
        <f t="shared" si="8"/>
        <v xml:space="preserve">["i"] = 6; </v>
      </c>
      <c r="AF12" t="str">
        <f t="shared" si="9"/>
        <v xml:space="preserve">["j"] = 5; </v>
      </c>
      <c r="AG12" t="str">
        <f t="shared" si="10"/>
        <v/>
      </c>
      <c r="AH12" t="str">
        <f t="shared" si="11"/>
        <v/>
      </c>
      <c r="AI12" t="str">
        <f t="shared" si="12"/>
        <v xml:space="preserve">["j"] = 0; </v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/>
      </c>
      <c r="AP12" t="str">
        <f t="shared" si="19"/>
        <v>};</v>
      </c>
    </row>
    <row r="13" spans="1:42" x14ac:dyDescent="0.25">
      <c r="C13">
        <f>VLOOKUP(E13,'Deed Log Page Tabs'!A$2:C$35,2,FALSE)</f>
        <v>6</v>
      </c>
      <c r="D13">
        <f>VLOOKUP(E13,'Deed Log Page Tabs'!A$2:C$35,3,FALSE)</f>
        <v>10</v>
      </c>
      <c r="E13" t="s">
        <v>11</v>
      </c>
      <c r="F13" t="s">
        <v>9</v>
      </c>
      <c r="K13">
        <f>IF(LEN(F13)&gt;0,VLOOKUP(F13,'Deed Log Page Tabs'!A$2:C$35,2,FALSE),"")</f>
        <v>6</v>
      </c>
      <c r="L13">
        <f>IF(LEN(F13)&gt;0,VLOOKUP(F13,'Deed Log Page Tabs'!A$2:C$35,3,FALSE),"")</f>
        <v>8</v>
      </c>
      <c r="N13" t="str">
        <f>IF(LEN(G13)&gt;0,VLOOKUP(G13,'Deed Log Page Tabs'!A$2:C$35,2,FALSE),"")</f>
        <v/>
      </c>
      <c r="O13">
        <f>IF(LEN(G13)&gt;0,VLOOKUP(G13,'Deed Log Page Tabs'!A$2:C$35,3,FALSE),)</f>
        <v>0</v>
      </c>
      <c r="Q13" t="str">
        <f>IF(LEN(H13)&gt;0,VLOOKUP(H13,'Deed Log Page Tabs'!A$2:C$35,2,FALSE),"")</f>
        <v/>
      </c>
      <c r="R13" t="str">
        <f>IF(LEN(H13)&gt;0,VLOOKUP(H13,'Deed Log Page Tabs'!A$2:C$35,3,FALSE),"")</f>
        <v/>
      </c>
      <c r="T13" t="str">
        <f>IF(LEN(I13)&gt;0,VLOOKUP(I13,'Deed Log Page Tabs'!A$2:C$35,2,FALSE),"")</f>
        <v/>
      </c>
      <c r="U13" t="str">
        <f>IF(LEN(I13)&gt;0,VLOOKUP(I13,'Deed Log Page Tabs'!A$2:C$35,3,FALSE),"")</f>
        <v/>
      </c>
      <c r="W13" t="str">
        <f t="shared" si="0"/>
        <v xml:space="preserve">        -- Forochel
        [10] = { [1] = { ["i"] = 6; ["j"] = 8; }; };</v>
      </c>
      <c r="X13" t="str">
        <f t="shared" si="1"/>
        <v/>
      </c>
      <c r="Y13" t="str">
        <f t="shared" si="2"/>
        <v/>
      </c>
      <c r="Z13" t="str">
        <f t="shared" si="3"/>
        <v xml:space="preserve">        -- Forochel
        [10] = { [1] = { ["i"] = 6; ["j"] = 8; }; };</v>
      </c>
      <c r="AA13" t="str">
        <f t="shared" si="4"/>
        <v xml:space="preserve">        -- Forochel
</v>
      </c>
      <c r="AB13" t="str">
        <f t="shared" si="5"/>
        <v xml:space="preserve">        [10] = { </v>
      </c>
      <c r="AC13" t="str">
        <f t="shared" si="6"/>
        <v xml:space="preserve">[1] = { ["i"] = 6; ["j"] = 8; }; </v>
      </c>
      <c r="AD13" t="str">
        <f t="shared" si="7"/>
        <v xml:space="preserve">[1] = { ["i"] = 6; ["j"] = 8; }; </v>
      </c>
      <c r="AE13" t="str">
        <f t="shared" si="8"/>
        <v xml:space="preserve">["i"] = 6; </v>
      </c>
      <c r="AF13" t="str">
        <f t="shared" si="9"/>
        <v xml:space="preserve">["j"] = 8; </v>
      </c>
      <c r="AG13" t="str">
        <f t="shared" si="10"/>
        <v/>
      </c>
      <c r="AH13" t="str">
        <f t="shared" si="11"/>
        <v/>
      </c>
      <c r="AI13" t="str">
        <f t="shared" si="12"/>
        <v xml:space="preserve">["j"] = 0; </v>
      </c>
      <c r="AJ13" t="str">
        <f t="shared" si="13"/>
        <v/>
      </c>
      <c r="AK13" t="str">
        <f t="shared" si="14"/>
        <v/>
      </c>
      <c r="AL13" t="str">
        <f t="shared" si="15"/>
        <v/>
      </c>
      <c r="AM13" t="str">
        <f t="shared" si="16"/>
        <v/>
      </c>
      <c r="AN13" t="str">
        <f t="shared" si="17"/>
        <v/>
      </c>
      <c r="AO13" t="str">
        <f t="shared" si="18"/>
        <v/>
      </c>
      <c r="AP13" t="str">
        <f t="shared" si="19"/>
        <v>};</v>
      </c>
    </row>
    <row r="14" spans="1:42" x14ac:dyDescent="0.25">
      <c r="C14">
        <f>VLOOKUP(E14,'Deed Log Page Tabs'!A$2:C$35,2,FALSE)</f>
        <v>6</v>
      </c>
      <c r="D14">
        <f>VLOOKUP(E14,'Deed Log Page Tabs'!A$2:C$35,3,FALSE)</f>
        <v>11</v>
      </c>
      <c r="E14" t="s">
        <v>12</v>
      </c>
      <c r="F14" t="s">
        <v>7</v>
      </c>
      <c r="G14" t="s">
        <v>13</v>
      </c>
      <c r="K14">
        <f>IF(LEN(F14)&gt;0,VLOOKUP(F14,'Deed Log Page Tabs'!A$2:C$35,2,FALSE),"")</f>
        <v>6</v>
      </c>
      <c r="L14">
        <f>IF(LEN(F14)&gt;0,VLOOKUP(F14,'Deed Log Page Tabs'!A$2:C$35,3,FALSE),"")</f>
        <v>6</v>
      </c>
      <c r="N14">
        <f>IF(LEN(G14)&gt;0,VLOOKUP(G14,'Deed Log Page Tabs'!A$2:C$35,2,FALSE),"")</f>
        <v>6</v>
      </c>
      <c r="O14">
        <f>IF(LEN(G14)&gt;0,VLOOKUP(G14,'Deed Log Page Tabs'!A$2:C$35,3,FALSE),)</f>
        <v>12</v>
      </c>
      <c r="Q14" t="str">
        <f>IF(LEN(H14)&gt;0,VLOOKUP(H14,'Deed Log Page Tabs'!A$2:C$35,2,FALSE),"")</f>
        <v/>
      </c>
      <c r="R14" t="str">
        <f>IF(LEN(H14)&gt;0,VLOOKUP(H14,'Deed Log Page Tabs'!A$2:C$35,3,FALSE),"")</f>
        <v/>
      </c>
      <c r="T14" t="str">
        <f>IF(LEN(I14)&gt;0,VLOOKUP(I14,'Deed Log Page Tabs'!A$2:C$35,2,FALSE),"")</f>
        <v/>
      </c>
      <c r="U14" t="str">
        <f>IF(LEN(I14)&gt;0,VLOOKUP(I14,'Deed Log Page Tabs'!A$2:C$35,3,FALSE),"")</f>
        <v/>
      </c>
      <c r="W14" t="str">
        <f t="shared" si="0"/>
        <v xml:space="preserve">        -- Eregion
        [11] = { [1] = { ["i"] = 6; ["j"] = 6; }; [2] = { ["i"] = 6; ["j"] = 12; }; };</v>
      </c>
      <c r="X14" t="str">
        <f t="shared" si="1"/>
        <v/>
      </c>
      <c r="Y14" t="str">
        <f t="shared" si="2"/>
        <v/>
      </c>
      <c r="Z14" t="str">
        <f t="shared" si="3"/>
        <v xml:space="preserve">        -- Eregion
        [11] = { [1] = { ["i"] = 6; ["j"] = 6; }; [2] = { ["i"] = 6; ["j"] = 12; }; };</v>
      </c>
      <c r="AA14" t="str">
        <f t="shared" si="4"/>
        <v xml:space="preserve">        -- Eregion
</v>
      </c>
      <c r="AB14" t="str">
        <f t="shared" si="5"/>
        <v xml:space="preserve">        [11] = { </v>
      </c>
      <c r="AC14" t="str">
        <f t="shared" si="6"/>
        <v xml:space="preserve">[1] = { ["i"] = 6; ["j"] = 6; }; [2] = { ["i"] = 6; ["j"] = 12; }; </v>
      </c>
      <c r="AD14" t="str">
        <f t="shared" si="7"/>
        <v xml:space="preserve">[1] = { ["i"] = 6; ["j"] = 6; }; </v>
      </c>
      <c r="AE14" t="str">
        <f t="shared" si="8"/>
        <v xml:space="preserve">["i"] = 6; </v>
      </c>
      <c r="AF14" t="str">
        <f t="shared" si="9"/>
        <v xml:space="preserve">["j"] = 6; </v>
      </c>
      <c r="AG14" t="str">
        <f t="shared" si="10"/>
        <v xml:space="preserve">[2] = { ["i"] = 6; ["j"] = 12; }; </v>
      </c>
      <c r="AH14" t="str">
        <f t="shared" si="11"/>
        <v xml:space="preserve">["i"] = 6; </v>
      </c>
      <c r="AI14" t="str">
        <f t="shared" si="12"/>
        <v xml:space="preserve">["j"] = 12; </v>
      </c>
      <c r="AJ14" t="str">
        <f t="shared" si="13"/>
        <v/>
      </c>
      <c r="AK14" t="str">
        <f t="shared" si="14"/>
        <v/>
      </c>
      <c r="AL14" t="str">
        <f t="shared" si="15"/>
        <v/>
      </c>
      <c r="AM14" t="str">
        <f t="shared" si="16"/>
        <v/>
      </c>
      <c r="AN14" t="str">
        <f t="shared" si="17"/>
        <v/>
      </c>
      <c r="AO14" t="str">
        <f t="shared" si="18"/>
        <v/>
      </c>
      <c r="AP14" t="str">
        <f t="shared" si="19"/>
        <v>};</v>
      </c>
    </row>
    <row r="15" spans="1:42" x14ac:dyDescent="0.25">
      <c r="C15">
        <f>VLOOKUP(E15,'Deed Log Page Tabs'!A$2:C$35,2,FALSE)</f>
        <v>6</v>
      </c>
      <c r="D15">
        <f>VLOOKUP(E15,'Deed Log Page Tabs'!A$2:C$35,3,FALSE)</f>
        <v>12</v>
      </c>
      <c r="E15" t="s">
        <v>13</v>
      </c>
      <c r="F15" t="s">
        <v>12</v>
      </c>
      <c r="G15" t="s">
        <v>14</v>
      </c>
      <c r="K15">
        <f>IF(LEN(F15)&gt;0,VLOOKUP(F15,'Deed Log Page Tabs'!A$2:C$35,2,FALSE),"")</f>
        <v>6</v>
      </c>
      <c r="L15">
        <f>IF(LEN(F15)&gt;0,VLOOKUP(F15,'Deed Log Page Tabs'!A$2:C$35,3,FALSE),"")</f>
        <v>11</v>
      </c>
      <c r="N15">
        <f>IF(LEN(G15)&gt;0,VLOOKUP(G15,'Deed Log Page Tabs'!A$2:C$35,2,FALSE),"")</f>
        <v>6</v>
      </c>
      <c r="O15">
        <f>IF(LEN(G15)&gt;0,VLOOKUP(G15,'Deed Log Page Tabs'!A$2:C$35,3,FALSE),)</f>
        <v>13</v>
      </c>
      <c r="Q15" t="str">
        <f>IF(LEN(H15)&gt;0,VLOOKUP(H15,'Deed Log Page Tabs'!A$2:C$35,2,FALSE),"")</f>
        <v/>
      </c>
      <c r="R15" t="str">
        <f>IF(LEN(H15)&gt;0,VLOOKUP(H15,'Deed Log Page Tabs'!A$2:C$35,3,FALSE),"")</f>
        <v/>
      </c>
      <c r="T15" t="str">
        <f>IF(LEN(I15)&gt;0,VLOOKUP(I15,'Deed Log Page Tabs'!A$2:C$35,2,FALSE),"")</f>
        <v/>
      </c>
      <c r="U15" t="str">
        <f>IF(LEN(I15)&gt;0,VLOOKUP(I15,'Deed Log Page Tabs'!A$2:C$35,3,FALSE),"")</f>
        <v/>
      </c>
      <c r="W15" t="str">
        <f t="shared" si="0"/>
        <v xml:space="preserve">        -- Enedwaith
        [12] = { [1] = { ["i"] = 6; ["j"] = 11; }; [2] = { ["i"] = 6; ["j"] = 13; }; };</v>
      </c>
      <c r="X15" t="str">
        <f t="shared" si="1"/>
        <v/>
      </c>
      <c r="Y15" t="str">
        <f t="shared" si="2"/>
        <v/>
      </c>
      <c r="Z15" t="str">
        <f t="shared" si="3"/>
        <v xml:space="preserve">        -- Enedwaith
        [12] = { [1] = { ["i"] = 6; ["j"] = 11; }; [2] = { ["i"] = 6; ["j"] = 13; }; };</v>
      </c>
      <c r="AA15" t="str">
        <f t="shared" si="4"/>
        <v xml:space="preserve">        -- Enedwaith
</v>
      </c>
      <c r="AB15" t="str">
        <f t="shared" si="5"/>
        <v xml:space="preserve">        [12] = { </v>
      </c>
      <c r="AC15" t="str">
        <f t="shared" si="6"/>
        <v xml:space="preserve">[1] = { ["i"] = 6; ["j"] = 11; }; [2] = { ["i"] = 6; ["j"] = 13; }; </v>
      </c>
      <c r="AD15" t="str">
        <f t="shared" si="7"/>
        <v xml:space="preserve">[1] = { ["i"] = 6; ["j"] = 11; }; </v>
      </c>
      <c r="AE15" t="str">
        <f t="shared" si="8"/>
        <v xml:space="preserve">["i"] = 6; </v>
      </c>
      <c r="AF15" t="str">
        <f t="shared" si="9"/>
        <v xml:space="preserve">["j"] = 11; </v>
      </c>
      <c r="AG15" t="str">
        <f t="shared" si="10"/>
        <v xml:space="preserve">[2] = { ["i"] = 6; ["j"] = 13; }; </v>
      </c>
      <c r="AH15" t="str">
        <f t="shared" si="11"/>
        <v xml:space="preserve">["i"] = 6; </v>
      </c>
      <c r="AI15" t="str">
        <f t="shared" si="12"/>
        <v xml:space="preserve">["j"] = 13; </v>
      </c>
      <c r="AJ15" t="str">
        <f t="shared" si="13"/>
        <v/>
      </c>
      <c r="AK15" t="str">
        <f t="shared" si="14"/>
        <v/>
      </c>
      <c r="AL15" t="str">
        <f t="shared" si="15"/>
        <v/>
      </c>
      <c r="AM15" t="str">
        <f t="shared" si="16"/>
        <v/>
      </c>
      <c r="AN15" t="str">
        <f t="shared" si="17"/>
        <v/>
      </c>
      <c r="AO15" t="str">
        <f t="shared" si="18"/>
        <v/>
      </c>
      <c r="AP15" t="str">
        <f t="shared" si="19"/>
        <v>};</v>
      </c>
    </row>
    <row r="16" spans="1:42" x14ac:dyDescent="0.25">
      <c r="C16">
        <f>VLOOKUP(E16,'Deed Log Page Tabs'!A$2:C$35,2,FALSE)</f>
        <v>6</v>
      </c>
      <c r="D16">
        <f>VLOOKUP(E16,'Deed Log Page Tabs'!A$2:C$35,3,FALSE)</f>
        <v>13</v>
      </c>
      <c r="E16" t="s">
        <v>14</v>
      </c>
      <c r="F16" t="s">
        <v>13</v>
      </c>
      <c r="G16" t="s">
        <v>97</v>
      </c>
      <c r="K16">
        <f>IF(LEN(F16)&gt;0,VLOOKUP(F16,'Deed Log Page Tabs'!A$2:C$35,2,FALSE),"")</f>
        <v>6</v>
      </c>
      <c r="L16">
        <f>IF(LEN(F16)&gt;0,VLOOKUP(F16,'Deed Log Page Tabs'!A$2:C$35,3,FALSE),"")</f>
        <v>12</v>
      </c>
      <c r="N16">
        <f>IF(LEN(G16)&gt;0,VLOOKUP(G16,'Deed Log Page Tabs'!A$2:C$35,2,FALSE),"")</f>
        <v>7</v>
      </c>
      <c r="O16">
        <f>IF(LEN(G16)&gt;0,VLOOKUP(G16,'Deed Log Page Tabs'!A$2:C$35,3,FALSE),)</f>
        <v>7</v>
      </c>
      <c r="Q16" t="str">
        <f>IF(LEN(H16)&gt;0,VLOOKUP(H16,'Deed Log Page Tabs'!A$2:C$35,2,FALSE),"")</f>
        <v/>
      </c>
      <c r="R16" t="str">
        <f>IF(LEN(H16)&gt;0,VLOOKUP(H16,'Deed Log Page Tabs'!A$2:C$35,3,FALSE),"")</f>
        <v/>
      </c>
      <c r="T16" t="str">
        <f>IF(LEN(I16)&gt;0,VLOOKUP(I16,'Deed Log Page Tabs'!A$2:C$35,2,FALSE),"")</f>
        <v/>
      </c>
      <c r="U16" t="str">
        <f>IF(LEN(I16)&gt;0,VLOOKUP(I16,'Deed Log Page Tabs'!A$2:C$35,3,FALSE),"")</f>
        <v/>
      </c>
      <c r="W16" t="str">
        <f t="shared" si="0"/>
        <v xml:space="preserve">        -- Dunland
        [13] = { [1] = { ["i"] = 6; ["j"] = 12; }; [2] = { ["i"] = 7; ["j"] = 7; }; };</v>
      </c>
      <c r="X16" t="str">
        <f t="shared" si="1"/>
        <v/>
      </c>
      <c r="Y16" t="str">
        <f t="shared" si="2"/>
        <v/>
      </c>
      <c r="Z16" t="str">
        <f t="shared" si="3"/>
        <v xml:space="preserve">        -- Dunland
        [13] = { [1] = { ["i"] = 6; ["j"] = 12; }; [2] = { ["i"] = 7; ["j"] = 7; }; };</v>
      </c>
      <c r="AA16" t="str">
        <f t="shared" si="4"/>
        <v xml:space="preserve">        -- Dunland
</v>
      </c>
      <c r="AB16" t="str">
        <f t="shared" si="5"/>
        <v xml:space="preserve">        [13] = { </v>
      </c>
      <c r="AC16" t="str">
        <f t="shared" si="6"/>
        <v xml:space="preserve">[1] = { ["i"] = 6; ["j"] = 12; }; [2] = { ["i"] = 7; ["j"] = 7; }; </v>
      </c>
      <c r="AD16" t="str">
        <f t="shared" si="7"/>
        <v xml:space="preserve">[1] = { ["i"] = 6; ["j"] = 12; }; </v>
      </c>
      <c r="AE16" t="str">
        <f t="shared" si="8"/>
        <v xml:space="preserve">["i"] = 6; </v>
      </c>
      <c r="AF16" t="str">
        <f t="shared" si="9"/>
        <v xml:space="preserve">["j"] = 12; </v>
      </c>
      <c r="AG16" t="str">
        <f t="shared" si="10"/>
        <v xml:space="preserve">[2] = { ["i"] = 7; ["j"] = 7; }; </v>
      </c>
      <c r="AH16" t="str">
        <f t="shared" si="11"/>
        <v xml:space="preserve">["i"] = 7; </v>
      </c>
      <c r="AI16" t="str">
        <f t="shared" si="12"/>
        <v xml:space="preserve">["j"] = 7; </v>
      </c>
      <c r="AJ16" t="str">
        <f t="shared" si="13"/>
        <v/>
      </c>
      <c r="AK16" t="str">
        <f t="shared" si="14"/>
        <v/>
      </c>
      <c r="AL16" t="str">
        <f t="shared" si="15"/>
        <v/>
      </c>
      <c r="AM16" t="str">
        <f t="shared" si="16"/>
        <v/>
      </c>
      <c r="AN16" t="str">
        <f t="shared" si="17"/>
        <v/>
      </c>
      <c r="AO16" t="str">
        <f t="shared" si="18"/>
        <v/>
      </c>
      <c r="AP16" t="str">
        <f t="shared" si="19"/>
        <v>};</v>
      </c>
    </row>
    <row r="17" spans="1:42" x14ac:dyDescent="0.25">
      <c r="B17" t="s">
        <v>142</v>
      </c>
      <c r="W17" t="str">
        <f t="shared" si="0"/>
        <v xml:space="preserve">    };</v>
      </c>
      <c r="Y17" t="str">
        <f t="shared" si="2"/>
        <v xml:space="preserve">    };</v>
      </c>
      <c r="Z17" t="str">
        <f t="shared" si="3"/>
        <v/>
      </c>
      <c r="AA17" t="str">
        <f t="shared" si="4"/>
        <v/>
      </c>
      <c r="AB17" t="str">
        <f t="shared" si="5"/>
        <v/>
      </c>
    </row>
    <row r="18" spans="1:42" x14ac:dyDescent="0.25">
      <c r="A18" t="s">
        <v>108</v>
      </c>
      <c r="W18" t="str">
        <f t="shared" si="0"/>
        <v xml:space="preserve">    --Rhovanion</v>
      </c>
      <c r="X18" t="str">
        <f t="shared" si="1"/>
        <v xml:space="preserve">    --Rhovanion</v>
      </c>
      <c r="Y18" t="str">
        <f t="shared" si="2"/>
        <v/>
      </c>
      <c r="Z18" t="str">
        <f t="shared" si="3"/>
        <v/>
      </c>
      <c r="AA18" t="str">
        <f t="shared" si="4"/>
        <v/>
      </c>
      <c r="AB18" t="str">
        <f t="shared" si="5"/>
        <v/>
      </c>
      <c r="AC18" t="str">
        <f t="shared" si="6"/>
        <v/>
      </c>
      <c r="AD18" t="str">
        <f t="shared" si="7"/>
        <v/>
      </c>
      <c r="AE18" t="str">
        <f t="shared" si="8"/>
        <v/>
      </c>
      <c r="AF18" t="str">
        <f t="shared" si="9"/>
        <v/>
      </c>
      <c r="AG18" t="str">
        <f t="shared" si="10"/>
        <v/>
      </c>
      <c r="AH18" t="str">
        <f t="shared" si="11"/>
        <v/>
      </c>
      <c r="AI18" t="str">
        <f t="shared" si="12"/>
        <v/>
      </c>
      <c r="AJ18" t="str">
        <f t="shared" si="13"/>
        <v/>
      </c>
      <c r="AK18" t="str">
        <f t="shared" si="14"/>
        <v/>
      </c>
      <c r="AL18" t="str">
        <f t="shared" si="15"/>
        <v/>
      </c>
      <c r="AM18" t="str">
        <f t="shared" si="16"/>
        <v/>
      </c>
      <c r="AN18" t="str">
        <f t="shared" si="17"/>
        <v/>
      </c>
      <c r="AO18" t="str">
        <f t="shared" si="18"/>
        <v/>
      </c>
      <c r="AP18" t="str">
        <f t="shared" si="19"/>
        <v/>
      </c>
    </row>
    <row r="19" spans="1:42" x14ac:dyDescent="0.25">
      <c r="B19">
        <f>C20</f>
        <v>7</v>
      </c>
      <c r="W19" t="str">
        <f t="shared" si="0"/>
        <v xml:space="preserve">    [7] = {</v>
      </c>
      <c r="X19" t="str">
        <f t="shared" si="1"/>
        <v/>
      </c>
      <c r="Y19" t="str">
        <f t="shared" si="2"/>
        <v xml:space="preserve">    [7] = {</v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</row>
    <row r="20" spans="1:42" x14ac:dyDescent="0.25">
      <c r="C20">
        <f>VLOOKUP(E20,'Deed Log Page Tabs'!A$2:C$35,2,FALSE)</f>
        <v>7</v>
      </c>
      <c r="D20">
        <f>VLOOKUP(E20,'Deed Log Page Tabs'!A$2:C$35,3,FALSE)</f>
        <v>1</v>
      </c>
      <c r="E20" t="s">
        <v>16</v>
      </c>
      <c r="F20" t="s">
        <v>15</v>
      </c>
      <c r="G20" t="s">
        <v>19</v>
      </c>
      <c r="K20">
        <f>IF(LEN(F20)&gt;0,VLOOKUP(F20,'Deed Log Page Tabs'!A$2:C$35,2,FALSE),"")</f>
        <v>7</v>
      </c>
      <c r="L20">
        <f>IF(LEN(F20)&gt;0,VLOOKUP(F20,'Deed Log Page Tabs'!A$2:C$35,3,FALSE),"")</f>
        <v>4</v>
      </c>
      <c r="N20">
        <f>IF(LEN(G20)&gt;0,VLOOKUP(G20,'Deed Log Page Tabs'!A$2:C$35,2,FALSE),"")</f>
        <v>7</v>
      </c>
      <c r="O20">
        <f>IF(LEN(G20)&gt;0,VLOOKUP(G20,'Deed Log Page Tabs'!A$2:C$35,3,FALSE),)</f>
        <v>10</v>
      </c>
      <c r="Q20" t="str">
        <f>IF(LEN(H20)&gt;0,VLOOKUP(H20,'Deed Log Page Tabs'!A$2:C$35,2,FALSE),"")</f>
        <v/>
      </c>
      <c r="R20" t="str">
        <f>IF(LEN(H20)&gt;0,VLOOKUP(H20,'Deed Log Page Tabs'!A$2:C$35,3,FALSE),"")</f>
        <v/>
      </c>
      <c r="T20" t="str">
        <f>IF(LEN(I20)&gt;0,VLOOKUP(I20,'Deed Log Page Tabs'!A$2:C$35,2,FALSE),"")</f>
        <v/>
      </c>
      <c r="U20" t="str">
        <f>IF(LEN(I20)&gt;0,VLOOKUP(I20,'Deed Log Page Tabs'!A$2:C$35,3,FALSE),"")</f>
        <v/>
      </c>
      <c r="W20" t="str">
        <f t="shared" si="0"/>
        <v xml:space="preserve">        -- Lothlórien
        [1] = { [1] = { ["i"] = 7; ["j"] = 4; }; [2] = { ["i"] = 7; ["j"] = 10; }; };</v>
      </c>
      <c r="X20" t="str">
        <f t="shared" si="1"/>
        <v/>
      </c>
      <c r="Y20" t="str">
        <f t="shared" si="2"/>
        <v/>
      </c>
      <c r="Z20" t="str">
        <f t="shared" si="3"/>
        <v xml:space="preserve">        -- Lothlórien
        [1] = { [1] = { ["i"] = 7; ["j"] = 4; }; [2] = { ["i"] = 7; ["j"] = 10; }; };</v>
      </c>
      <c r="AA20" t="str">
        <f t="shared" si="4"/>
        <v xml:space="preserve">        -- Lothlórien
</v>
      </c>
      <c r="AB20" t="str">
        <f t="shared" si="5"/>
        <v xml:space="preserve">        [1] = { </v>
      </c>
      <c r="AC20" t="str">
        <f t="shared" si="6"/>
        <v xml:space="preserve">[1] = { ["i"] = 7; ["j"] = 4; }; [2] = { ["i"] = 7; ["j"] = 10; }; </v>
      </c>
      <c r="AD20" t="str">
        <f t="shared" si="7"/>
        <v xml:space="preserve">[1] = { ["i"] = 7; ["j"] = 4; }; </v>
      </c>
      <c r="AE20" t="str">
        <f t="shared" si="8"/>
        <v xml:space="preserve">["i"] = 7; </v>
      </c>
      <c r="AF20" t="str">
        <f t="shared" si="9"/>
        <v xml:space="preserve">["j"] = 4; </v>
      </c>
      <c r="AG20" t="str">
        <f t="shared" si="10"/>
        <v xml:space="preserve">[2] = { ["i"] = 7; ["j"] = 10; }; </v>
      </c>
      <c r="AH20" t="str">
        <f t="shared" si="11"/>
        <v xml:space="preserve">["i"] = 7; </v>
      </c>
      <c r="AI20" t="str">
        <f t="shared" si="12"/>
        <v xml:space="preserve">["j"] = 10; </v>
      </c>
      <c r="AJ20" t="str">
        <f t="shared" si="13"/>
        <v/>
      </c>
      <c r="AK20" t="str">
        <f t="shared" si="14"/>
        <v/>
      </c>
      <c r="AL20" t="str">
        <f t="shared" si="15"/>
        <v/>
      </c>
      <c r="AM20" t="str">
        <f t="shared" si="16"/>
        <v/>
      </c>
      <c r="AN20" t="str">
        <f t="shared" si="17"/>
        <v/>
      </c>
      <c r="AO20" t="str">
        <f t="shared" si="18"/>
        <v/>
      </c>
      <c r="AP20" t="str">
        <f t="shared" si="19"/>
        <v>};</v>
      </c>
    </row>
    <row r="21" spans="1:42" x14ac:dyDescent="0.25">
      <c r="C21">
        <f>VLOOKUP(E21,'Deed Log Page Tabs'!A$2:C$35,2,FALSE)</f>
        <v>7</v>
      </c>
      <c r="D21">
        <f>VLOOKUP(E21,'Deed Log Page Tabs'!A$2:C$35,3,FALSE)</f>
        <v>2</v>
      </c>
      <c r="E21" t="s">
        <v>18</v>
      </c>
      <c r="K21" t="str">
        <f>IF(LEN(F21)&gt;0,VLOOKUP(F21,'Deed Log Page Tabs'!A$2:C$35,2,FALSE),"")</f>
        <v/>
      </c>
      <c r="L21" t="str">
        <f>IF(LEN(F21)&gt;0,VLOOKUP(F21,'Deed Log Page Tabs'!A$2:C$35,3,FALSE),"")</f>
        <v/>
      </c>
      <c r="N21" t="str">
        <f>IF(LEN(G21)&gt;0,VLOOKUP(G21,'Deed Log Page Tabs'!A$2:C$35,2,FALSE),"")</f>
        <v/>
      </c>
      <c r="O21">
        <f>IF(LEN(G21)&gt;0,VLOOKUP(G21,'Deed Log Page Tabs'!A$2:C$35,3,FALSE),)</f>
        <v>0</v>
      </c>
      <c r="Q21" t="str">
        <f>IF(LEN(H21)&gt;0,VLOOKUP(H21,'Deed Log Page Tabs'!A$2:C$35,2,FALSE),"")</f>
        <v/>
      </c>
      <c r="R21" t="str">
        <f>IF(LEN(H21)&gt;0,VLOOKUP(H21,'Deed Log Page Tabs'!A$2:C$35,3,FALSE),"")</f>
        <v/>
      </c>
      <c r="T21" t="str">
        <f>IF(LEN(I21)&gt;0,VLOOKUP(I21,'Deed Log Page Tabs'!A$2:C$35,2,FALSE),"")</f>
        <v/>
      </c>
      <c r="U21" t="str">
        <f>IF(LEN(I21)&gt;0,VLOOKUP(I21,'Deed Log Page Tabs'!A$2:C$35,3,FALSE),"")</f>
        <v/>
      </c>
      <c r="W21" t="str">
        <f t="shared" si="0"/>
        <v xml:space="preserve">        -- Moria
        [2] = { };</v>
      </c>
      <c r="X21" t="str">
        <f t="shared" si="1"/>
        <v/>
      </c>
      <c r="Y21" t="str">
        <f t="shared" si="2"/>
        <v/>
      </c>
      <c r="Z21" t="str">
        <f t="shared" si="3"/>
        <v xml:space="preserve">        -- Moria
        [2] = { };</v>
      </c>
      <c r="AA21" t="str">
        <f t="shared" si="4"/>
        <v xml:space="preserve">        -- Moria
</v>
      </c>
      <c r="AB21" t="str">
        <f t="shared" si="5"/>
        <v xml:space="preserve">        [2] = { </v>
      </c>
      <c r="AC21" t="str">
        <f t="shared" si="6"/>
        <v/>
      </c>
      <c r="AD21" t="str">
        <f t="shared" si="7"/>
        <v/>
      </c>
      <c r="AE21" t="str">
        <f t="shared" si="8"/>
        <v/>
      </c>
      <c r="AF21" t="str">
        <f t="shared" si="9"/>
        <v/>
      </c>
      <c r="AG21" t="str">
        <f t="shared" si="10"/>
        <v/>
      </c>
      <c r="AH21" t="str">
        <f t="shared" si="11"/>
        <v/>
      </c>
      <c r="AI21" t="str">
        <f t="shared" si="12"/>
        <v xml:space="preserve">["j"] = 0; </v>
      </c>
      <c r="AJ21" t="str">
        <f t="shared" si="13"/>
        <v/>
      </c>
      <c r="AK21" t="str">
        <f t="shared" si="14"/>
        <v/>
      </c>
      <c r="AL21" t="str">
        <f t="shared" si="15"/>
        <v/>
      </c>
      <c r="AM21" t="str">
        <f t="shared" si="16"/>
        <v/>
      </c>
      <c r="AN21" t="str">
        <f t="shared" si="17"/>
        <v/>
      </c>
      <c r="AO21" t="str">
        <f t="shared" si="18"/>
        <v/>
      </c>
      <c r="AP21" t="str">
        <f t="shared" si="19"/>
        <v>};</v>
      </c>
    </row>
    <row r="22" spans="1:42" x14ac:dyDescent="0.25">
      <c r="C22">
        <f>VLOOKUP(E22,'Deed Log Page Tabs'!A$2:C$35,2,FALSE)</f>
        <v>7</v>
      </c>
      <c r="D22">
        <f>VLOOKUP(E22,'Deed Log Page Tabs'!A$2:C$35,3,FALSE)</f>
        <v>3</v>
      </c>
      <c r="E22" t="s">
        <v>34</v>
      </c>
      <c r="K22" t="str">
        <f>IF(LEN(F22)&gt;0,VLOOKUP(F22,'Deed Log Page Tabs'!A$2:C$35,2,FALSE),"")</f>
        <v/>
      </c>
      <c r="L22" t="str">
        <f>IF(LEN(F22)&gt;0,VLOOKUP(F22,'Deed Log Page Tabs'!A$2:C$35,3,FALSE),"")</f>
        <v/>
      </c>
      <c r="N22" t="str">
        <f>IF(LEN(G22)&gt;0,VLOOKUP(G22,'Deed Log Page Tabs'!A$2:C$35,2,FALSE),"")</f>
        <v/>
      </c>
      <c r="O22">
        <f>IF(LEN(G22)&gt;0,VLOOKUP(G22,'Deed Log Page Tabs'!A$2:C$35,3,FALSE),)</f>
        <v>0</v>
      </c>
      <c r="Q22" t="str">
        <f>IF(LEN(H22)&gt;0,VLOOKUP(H22,'Deed Log Page Tabs'!A$2:C$35,2,FALSE),"")</f>
        <v/>
      </c>
      <c r="R22" t="str">
        <f>IF(LEN(H22)&gt;0,VLOOKUP(H22,'Deed Log Page Tabs'!A$2:C$35,3,FALSE),"")</f>
        <v/>
      </c>
      <c r="T22" t="str">
        <f>IF(LEN(I22)&gt;0,VLOOKUP(I22,'Deed Log Page Tabs'!A$2:C$35,2,FALSE),"")</f>
        <v/>
      </c>
      <c r="U22" t="str">
        <f>IF(LEN(I22)&gt;0,VLOOKUP(I22,'Deed Log Page Tabs'!A$2:C$35,3,FALSE),"")</f>
        <v/>
      </c>
      <c r="W22" t="str">
        <f t="shared" si="0"/>
        <v xml:space="preserve">        -- Southern Mirkwood
        [3] = { };</v>
      </c>
      <c r="X22" t="str">
        <f t="shared" si="1"/>
        <v/>
      </c>
      <c r="Y22" t="str">
        <f t="shared" si="2"/>
        <v/>
      </c>
      <c r="Z22" t="str">
        <f t="shared" si="3"/>
        <v xml:space="preserve">        -- Southern Mirkwood
        [3] = { };</v>
      </c>
      <c r="AA22" t="str">
        <f t="shared" si="4"/>
        <v xml:space="preserve">        -- Southern Mirkwood
</v>
      </c>
      <c r="AB22" t="str">
        <f t="shared" si="5"/>
        <v xml:space="preserve">        [3] = { </v>
      </c>
      <c r="AC22" t="str">
        <f t="shared" si="6"/>
        <v/>
      </c>
      <c r="AD22" t="str">
        <f t="shared" si="7"/>
        <v/>
      </c>
      <c r="AE22" t="str">
        <f t="shared" si="8"/>
        <v/>
      </c>
      <c r="AF22" t="str">
        <f t="shared" si="9"/>
        <v/>
      </c>
      <c r="AG22" t="str">
        <f t="shared" si="10"/>
        <v/>
      </c>
      <c r="AH22" t="str">
        <f t="shared" si="11"/>
        <v/>
      </c>
      <c r="AI22" t="str">
        <f t="shared" si="12"/>
        <v xml:space="preserve">["j"] = 0; </v>
      </c>
      <c r="AJ22" t="str">
        <f t="shared" si="13"/>
        <v/>
      </c>
      <c r="AK22" t="str">
        <f t="shared" si="14"/>
        <v/>
      </c>
      <c r="AL22" t="str">
        <f t="shared" si="15"/>
        <v/>
      </c>
      <c r="AM22" t="str">
        <f t="shared" si="16"/>
        <v/>
      </c>
      <c r="AN22" t="str">
        <f t="shared" si="17"/>
        <v/>
      </c>
      <c r="AO22" t="str">
        <f t="shared" si="18"/>
        <v/>
      </c>
      <c r="AP22" t="str">
        <f t="shared" si="19"/>
        <v>};</v>
      </c>
    </row>
    <row r="23" spans="1:42" x14ac:dyDescent="0.25">
      <c r="C23">
        <f>VLOOKUP(E23,'Deed Log Page Tabs'!A$2:C$35,2,FALSE)</f>
        <v>7</v>
      </c>
      <c r="D23">
        <f>VLOOKUP(E23,'Deed Log Page Tabs'!A$2:C$35,3,FALSE)</f>
        <v>4</v>
      </c>
      <c r="E23" t="s">
        <v>15</v>
      </c>
      <c r="F23" t="s">
        <v>16</v>
      </c>
      <c r="G23" t="s">
        <v>30</v>
      </c>
      <c r="K23">
        <f>IF(LEN(F23)&gt;0,VLOOKUP(F23,'Deed Log Page Tabs'!A$2:C$35,2,FALSE),"")</f>
        <v>7</v>
      </c>
      <c r="L23">
        <f>IF(LEN(F23)&gt;0,VLOOKUP(F23,'Deed Log Page Tabs'!A$2:C$35,3,FALSE),"")</f>
        <v>1</v>
      </c>
      <c r="N23">
        <f>IF(LEN(G23)&gt;0,VLOOKUP(G23,'Deed Log Page Tabs'!A$2:C$35,2,FALSE),"")</f>
        <v>7</v>
      </c>
      <c r="O23">
        <f>IF(LEN(G23)&gt;0,VLOOKUP(G23,'Deed Log Page Tabs'!A$2:C$35,3,FALSE),)</f>
        <v>5</v>
      </c>
      <c r="Q23" t="str">
        <f>IF(LEN(H23)&gt;0,VLOOKUP(H23,'Deed Log Page Tabs'!A$2:C$35,2,FALSE),"")</f>
        <v/>
      </c>
      <c r="R23" t="str">
        <f>IF(LEN(H23)&gt;0,VLOOKUP(H23,'Deed Log Page Tabs'!A$2:C$35,3,FALSE),"")</f>
        <v/>
      </c>
      <c r="T23" t="str">
        <f>IF(LEN(I23)&gt;0,VLOOKUP(I23,'Deed Log Page Tabs'!A$2:C$35,2,FALSE),"")</f>
        <v/>
      </c>
      <c r="U23" t="str">
        <f>IF(LEN(I23)&gt;0,VLOOKUP(I23,'Deed Log Page Tabs'!A$2:C$35,3,FALSE),"")</f>
        <v/>
      </c>
      <c r="W23" t="str">
        <f t="shared" si="0"/>
        <v xml:space="preserve">        -- Great River
        [4] = { [1] = { ["i"] = 7; ["j"] = 1; }; [2] = { ["i"] = 7; ["j"] = 5; }; };</v>
      </c>
      <c r="X23" t="str">
        <f t="shared" si="1"/>
        <v/>
      </c>
      <c r="Y23" t="str">
        <f t="shared" si="2"/>
        <v/>
      </c>
      <c r="Z23" t="str">
        <f t="shared" si="3"/>
        <v xml:space="preserve">        -- Great River
        [4] = { [1] = { ["i"] = 7; ["j"] = 1; }; [2] = { ["i"] = 7; ["j"] = 5; }; };</v>
      </c>
      <c r="AA23" t="str">
        <f t="shared" si="4"/>
        <v xml:space="preserve">        -- Great River
</v>
      </c>
      <c r="AB23" t="str">
        <f t="shared" si="5"/>
        <v xml:space="preserve">        [4] = { </v>
      </c>
      <c r="AC23" t="str">
        <f t="shared" si="6"/>
        <v xml:space="preserve">[1] = { ["i"] = 7; ["j"] = 1; }; [2] = { ["i"] = 7; ["j"] = 5; }; </v>
      </c>
      <c r="AD23" t="str">
        <f t="shared" si="7"/>
        <v xml:space="preserve">[1] = { ["i"] = 7; ["j"] = 1; }; </v>
      </c>
      <c r="AE23" t="str">
        <f t="shared" si="8"/>
        <v xml:space="preserve">["i"] = 7; </v>
      </c>
      <c r="AF23" t="str">
        <f t="shared" si="9"/>
        <v xml:space="preserve">["j"] = 1; </v>
      </c>
      <c r="AG23" t="str">
        <f t="shared" si="10"/>
        <v xml:space="preserve">[2] = { ["i"] = 7; ["j"] = 5; }; </v>
      </c>
      <c r="AH23" t="str">
        <f t="shared" si="11"/>
        <v xml:space="preserve">["i"] = 7; </v>
      </c>
      <c r="AI23" t="str">
        <f t="shared" si="12"/>
        <v xml:space="preserve">["j"] = 5; </v>
      </c>
      <c r="AJ23" t="str">
        <f t="shared" si="13"/>
        <v/>
      </c>
      <c r="AK23" t="str">
        <f t="shared" si="14"/>
        <v/>
      </c>
      <c r="AL23" t="str">
        <f t="shared" si="15"/>
        <v/>
      </c>
      <c r="AM23" t="str">
        <f t="shared" si="16"/>
        <v/>
      </c>
      <c r="AN23" t="str">
        <f t="shared" si="17"/>
        <v/>
      </c>
      <c r="AO23" t="str">
        <f t="shared" si="18"/>
        <v/>
      </c>
      <c r="AP23" t="str">
        <f t="shared" si="19"/>
        <v>};</v>
      </c>
    </row>
    <row r="24" spans="1:42" x14ac:dyDescent="0.25">
      <c r="C24">
        <f>VLOOKUP(E24,'Deed Log Page Tabs'!A$2:C$35,2,FALSE)</f>
        <v>7</v>
      </c>
      <c r="D24">
        <f>VLOOKUP(E24,'Deed Log Page Tabs'!A$2:C$35,3,FALSE)</f>
        <v>5</v>
      </c>
      <c r="E24" t="s">
        <v>30</v>
      </c>
      <c r="F24" t="s">
        <v>15</v>
      </c>
      <c r="G24" t="s">
        <v>97</v>
      </c>
      <c r="K24">
        <f>IF(LEN(F24)&gt;0,VLOOKUP(F24,'Deed Log Page Tabs'!A$2:C$35,2,FALSE),"")</f>
        <v>7</v>
      </c>
      <c r="L24">
        <f>IF(LEN(F24)&gt;0,VLOOKUP(F24,'Deed Log Page Tabs'!A$2:C$35,3,FALSE),"")</f>
        <v>4</v>
      </c>
      <c r="N24">
        <f>IF(LEN(G24)&gt;0,VLOOKUP(G24,'Deed Log Page Tabs'!A$2:C$35,2,FALSE),"")</f>
        <v>7</v>
      </c>
      <c r="O24">
        <f>IF(LEN(G24)&gt;0,VLOOKUP(G24,'Deed Log Page Tabs'!A$2:C$35,3,FALSE),)</f>
        <v>7</v>
      </c>
      <c r="Q24" t="str">
        <f>IF(LEN(H24)&gt;0,VLOOKUP(H24,'Deed Log Page Tabs'!A$2:C$35,2,FALSE),"")</f>
        <v/>
      </c>
      <c r="R24" t="str">
        <f>IF(LEN(H24)&gt;0,VLOOKUP(H24,'Deed Log Page Tabs'!A$2:C$35,3,FALSE),"")</f>
        <v/>
      </c>
      <c r="T24" t="str">
        <f>IF(LEN(I24)&gt;0,VLOOKUP(I24,'Deed Log Page Tabs'!A$2:C$35,2,FALSE),"")</f>
        <v/>
      </c>
      <c r="U24" t="str">
        <f>IF(LEN(I24)&gt;0,VLOOKUP(I24,'Deed Log Page Tabs'!A$2:C$35,3,FALSE),"")</f>
        <v/>
      </c>
      <c r="W24" t="str">
        <f t="shared" si="0"/>
        <v xml:space="preserve">        -- Eastern Rohan
        [5] = { [1] = { ["i"] = 7; ["j"] = 4; }; [2] = { ["i"] = 7; ["j"] = 7; }; };</v>
      </c>
      <c r="X24" t="str">
        <f t="shared" si="1"/>
        <v/>
      </c>
      <c r="Y24" t="str">
        <f t="shared" si="2"/>
        <v/>
      </c>
      <c r="Z24" t="str">
        <f t="shared" si="3"/>
        <v xml:space="preserve">        -- Eastern Rohan
        [5] = { [1] = { ["i"] = 7; ["j"] = 4; }; [2] = { ["i"] = 7; ["j"] = 7; }; };</v>
      </c>
      <c r="AA24" t="str">
        <f t="shared" si="4"/>
        <v xml:space="preserve">        -- Eastern Rohan
</v>
      </c>
      <c r="AB24" t="str">
        <f t="shared" si="5"/>
        <v xml:space="preserve">        [5] = { </v>
      </c>
      <c r="AC24" t="str">
        <f t="shared" si="6"/>
        <v xml:space="preserve">[1] = { ["i"] = 7; ["j"] = 4; }; [2] = { ["i"] = 7; ["j"] = 7; }; </v>
      </c>
      <c r="AD24" t="str">
        <f t="shared" si="7"/>
        <v xml:space="preserve">[1] = { ["i"] = 7; ["j"] = 4; }; </v>
      </c>
      <c r="AE24" t="str">
        <f t="shared" si="8"/>
        <v xml:space="preserve">["i"] = 7; </v>
      </c>
      <c r="AF24" t="str">
        <f t="shared" si="9"/>
        <v xml:space="preserve">["j"] = 4; </v>
      </c>
      <c r="AG24" t="str">
        <f t="shared" si="10"/>
        <v xml:space="preserve">[2] = { ["i"] = 7; ["j"] = 7; }; </v>
      </c>
      <c r="AH24" t="str">
        <f t="shared" si="11"/>
        <v xml:space="preserve">["i"] = 7; </v>
      </c>
      <c r="AI24" t="str">
        <f t="shared" si="12"/>
        <v xml:space="preserve">["j"] = 7; </v>
      </c>
      <c r="AJ24" t="str">
        <f t="shared" si="13"/>
        <v/>
      </c>
      <c r="AK24" t="str">
        <f t="shared" si="14"/>
        <v/>
      </c>
      <c r="AL24" t="str">
        <f t="shared" si="15"/>
        <v/>
      </c>
      <c r="AM24" t="str">
        <f t="shared" si="16"/>
        <v/>
      </c>
      <c r="AN24" t="str">
        <f t="shared" si="17"/>
        <v/>
      </c>
      <c r="AO24" t="str">
        <f t="shared" si="18"/>
        <v/>
      </c>
      <c r="AP24" t="str">
        <f t="shared" si="19"/>
        <v>};</v>
      </c>
    </row>
    <row r="25" spans="1:42" x14ac:dyDescent="0.25">
      <c r="C25">
        <f>VLOOKUP(E25,'Deed Log Page Tabs'!A$2:C$35,2,FALSE)</f>
        <v>7</v>
      </c>
      <c r="D25">
        <f>VLOOKUP(E25,'Deed Log Page Tabs'!A$2:C$35,3,FALSE)</f>
        <v>6</v>
      </c>
      <c r="E25" t="s">
        <v>35</v>
      </c>
      <c r="F25" t="s">
        <v>30</v>
      </c>
      <c r="K25">
        <f>IF(LEN(F25)&gt;0,VLOOKUP(F25,'Deed Log Page Tabs'!A$2:C$35,2,FALSE),"")</f>
        <v>7</v>
      </c>
      <c r="L25">
        <f>IF(LEN(F25)&gt;0,VLOOKUP(F25,'Deed Log Page Tabs'!A$2:C$35,3,FALSE),"")</f>
        <v>5</v>
      </c>
      <c r="N25" t="str">
        <f>IF(LEN(G25)&gt;0,VLOOKUP(G25,'Deed Log Page Tabs'!A$2:C$35,2,FALSE),"")</f>
        <v/>
      </c>
      <c r="O25">
        <f>IF(LEN(G25)&gt;0,VLOOKUP(G25,'Deed Log Page Tabs'!A$2:C$35,3,FALSE),)</f>
        <v>0</v>
      </c>
      <c r="Q25" t="str">
        <f>IF(LEN(H25)&gt;0,VLOOKUP(H25,'Deed Log Page Tabs'!A$2:C$35,2,FALSE),"")</f>
        <v/>
      </c>
      <c r="R25" t="str">
        <f>IF(LEN(H25)&gt;0,VLOOKUP(H25,'Deed Log Page Tabs'!A$2:C$35,3,FALSE),"")</f>
        <v/>
      </c>
      <c r="T25" t="str">
        <f>IF(LEN(I25)&gt;0,VLOOKUP(I25,'Deed Log Page Tabs'!A$2:C$35,2,FALSE),"")</f>
        <v/>
      </c>
      <c r="U25" t="str">
        <f>IF(LEN(I25)&gt;0,VLOOKUP(I25,'Deed Log Page Tabs'!A$2:C$35,3,FALSE),"")</f>
        <v/>
      </c>
      <c r="W25" t="str">
        <f t="shared" si="0"/>
        <v xml:space="preserve">        -- Wildermore
        [6] = { [1] = { ["i"] = 7; ["j"] = 5; }; };</v>
      </c>
      <c r="X25" t="str">
        <f t="shared" si="1"/>
        <v/>
      </c>
      <c r="Y25" t="str">
        <f t="shared" si="2"/>
        <v/>
      </c>
      <c r="Z25" t="str">
        <f t="shared" si="3"/>
        <v xml:space="preserve">        -- Wildermore
        [6] = { [1] = { ["i"] = 7; ["j"] = 5; }; };</v>
      </c>
      <c r="AA25" t="str">
        <f t="shared" si="4"/>
        <v xml:space="preserve">        -- Wildermore
</v>
      </c>
      <c r="AB25" t="str">
        <f t="shared" si="5"/>
        <v xml:space="preserve">        [6] = { </v>
      </c>
      <c r="AC25" t="str">
        <f t="shared" si="6"/>
        <v xml:space="preserve">[1] = { ["i"] = 7; ["j"] = 5; }; </v>
      </c>
      <c r="AD25" t="str">
        <f t="shared" si="7"/>
        <v xml:space="preserve">[1] = { ["i"] = 7; ["j"] = 5; }; </v>
      </c>
      <c r="AE25" t="str">
        <f t="shared" si="8"/>
        <v xml:space="preserve">["i"] = 7; </v>
      </c>
      <c r="AF25" t="str">
        <f t="shared" si="9"/>
        <v xml:space="preserve">["j"] = 5; </v>
      </c>
      <c r="AG25" t="str">
        <f t="shared" si="10"/>
        <v/>
      </c>
      <c r="AH25" t="str">
        <f t="shared" si="11"/>
        <v/>
      </c>
      <c r="AI25" t="str">
        <f t="shared" si="12"/>
        <v xml:space="preserve">["j"] = 0; </v>
      </c>
      <c r="AJ25" t="str">
        <f t="shared" si="13"/>
        <v/>
      </c>
      <c r="AK25" t="str">
        <f t="shared" si="14"/>
        <v/>
      </c>
      <c r="AL25" t="str">
        <f t="shared" si="15"/>
        <v/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9"/>
        <v>};</v>
      </c>
    </row>
    <row r="26" spans="1:42" x14ac:dyDescent="0.25">
      <c r="C26">
        <f>VLOOKUP(E26,'Deed Log Page Tabs'!A$2:C$35,2,FALSE)</f>
        <v>7</v>
      </c>
      <c r="D26">
        <f>VLOOKUP(E26,'Deed Log Page Tabs'!A$2:C$35,3,FALSE)</f>
        <v>7</v>
      </c>
      <c r="E26" t="s">
        <v>97</v>
      </c>
      <c r="F26" t="s">
        <v>30</v>
      </c>
      <c r="K26">
        <f>IF(LEN(F26)&gt;0,VLOOKUP(F26,'Deed Log Page Tabs'!A$2:C$35,2,FALSE),"")</f>
        <v>7</v>
      </c>
      <c r="L26">
        <f>IF(LEN(F26)&gt;0,VLOOKUP(F26,'Deed Log Page Tabs'!A$2:C$35,3,FALSE),"")</f>
        <v>5</v>
      </c>
      <c r="N26" t="str">
        <f>IF(LEN(G26)&gt;0,VLOOKUP(G26,'Deed Log Page Tabs'!A$2:C$35,2,FALSE),"")</f>
        <v/>
      </c>
      <c r="O26">
        <f>IF(LEN(G26)&gt;0,VLOOKUP(G26,'Deed Log Page Tabs'!A$2:C$35,3,FALSE),)</f>
        <v>0</v>
      </c>
      <c r="Q26" t="str">
        <f>IF(LEN(H26)&gt;0,VLOOKUP(H26,'Deed Log Page Tabs'!A$2:C$35,2,FALSE),"")</f>
        <v/>
      </c>
      <c r="R26" t="str">
        <f>IF(LEN(H26)&gt;0,VLOOKUP(H26,'Deed Log Page Tabs'!A$2:C$35,3,FALSE),"")</f>
        <v/>
      </c>
      <c r="T26" t="str">
        <f>IF(LEN(I26)&gt;0,VLOOKUP(I26,'Deed Log Page Tabs'!A$2:C$35,2,FALSE),"")</f>
        <v/>
      </c>
      <c r="U26" t="str">
        <f>IF(LEN(I26)&gt;0,VLOOKUP(I26,'Deed Log Page Tabs'!A$2:C$35,3,FALSE),"")</f>
        <v/>
      </c>
      <c r="W26" t="str">
        <f t="shared" si="0"/>
        <v xml:space="preserve">        -- Western Rohan
        [7] = { [1] = { ["i"] = 7; ["j"] = 5; }; };</v>
      </c>
      <c r="X26" t="str">
        <f t="shared" si="1"/>
        <v/>
      </c>
      <c r="Y26" t="str">
        <f t="shared" si="2"/>
        <v/>
      </c>
      <c r="Z26" t="str">
        <f t="shared" si="3"/>
        <v xml:space="preserve">        -- Western Rohan
        [7] = { [1] = { ["i"] = 7; ["j"] = 5; }; };</v>
      </c>
      <c r="AA26" t="str">
        <f t="shared" si="4"/>
        <v xml:space="preserve">        -- Western Rohan
</v>
      </c>
      <c r="AB26" t="str">
        <f t="shared" si="5"/>
        <v xml:space="preserve">        [7] = { </v>
      </c>
      <c r="AC26" t="str">
        <f t="shared" si="6"/>
        <v xml:space="preserve">[1] = { ["i"] = 7; ["j"] = 5; }; </v>
      </c>
      <c r="AD26" t="str">
        <f t="shared" si="7"/>
        <v xml:space="preserve">[1] = { ["i"] = 7; ["j"] = 5; }; </v>
      </c>
      <c r="AE26" t="str">
        <f t="shared" si="8"/>
        <v xml:space="preserve">["i"] = 7; </v>
      </c>
      <c r="AF26" t="str">
        <f t="shared" si="9"/>
        <v xml:space="preserve">["j"] = 5; </v>
      </c>
      <c r="AG26" t="str">
        <f t="shared" si="10"/>
        <v/>
      </c>
      <c r="AH26" t="str">
        <f t="shared" si="11"/>
        <v/>
      </c>
      <c r="AI26" t="str">
        <f t="shared" si="12"/>
        <v xml:space="preserve">["j"] = 0; </v>
      </c>
      <c r="AJ26" t="str">
        <f t="shared" si="13"/>
        <v/>
      </c>
      <c r="AK26" t="str">
        <f t="shared" si="14"/>
        <v/>
      </c>
      <c r="AL26" t="str">
        <f t="shared" si="15"/>
        <v/>
      </c>
      <c r="AM26" t="str">
        <f t="shared" si="16"/>
        <v/>
      </c>
      <c r="AN26" t="str">
        <f t="shared" si="17"/>
        <v/>
      </c>
      <c r="AO26" t="str">
        <f t="shared" si="18"/>
        <v/>
      </c>
      <c r="AP26" t="str">
        <f t="shared" si="19"/>
        <v>};</v>
      </c>
    </row>
    <row r="27" spans="1:42" x14ac:dyDescent="0.25">
      <c r="C27">
        <f>VLOOKUP(E27,'Deed Log Page Tabs'!A$2:C$35,2,FALSE)</f>
        <v>7</v>
      </c>
      <c r="D27">
        <f>VLOOKUP(E27,'Deed Log Page Tabs'!A$2:C$35,3,FALSE)</f>
        <v>8</v>
      </c>
      <c r="E27" t="s">
        <v>38</v>
      </c>
      <c r="F27" t="s">
        <v>19</v>
      </c>
      <c r="G27" t="s">
        <v>39</v>
      </c>
      <c r="K27">
        <f>IF(LEN(F27)&gt;0,VLOOKUP(F27,'Deed Log Page Tabs'!A$2:C$35,2,FALSE),"")</f>
        <v>7</v>
      </c>
      <c r="L27">
        <f>IF(LEN(F27)&gt;0,VLOOKUP(F27,'Deed Log Page Tabs'!A$2:C$35,3,FALSE),"")</f>
        <v>10</v>
      </c>
      <c r="N27">
        <f>IF(LEN(G27)&gt;0,VLOOKUP(G27,'Deed Log Page Tabs'!A$2:C$35,2,FALSE),"")</f>
        <v>7</v>
      </c>
      <c r="O27">
        <f>IF(LEN(G27)&gt;0,VLOOKUP(G27,'Deed Log Page Tabs'!A$2:C$35,3,FALSE),)</f>
        <v>9</v>
      </c>
      <c r="Q27" t="str">
        <f>IF(LEN(H27)&gt;0,VLOOKUP(H27,'Deed Log Page Tabs'!A$2:C$35,2,FALSE),"")</f>
        <v/>
      </c>
      <c r="R27" t="str">
        <f>IF(LEN(H27)&gt;0,VLOOKUP(H27,'Deed Log Page Tabs'!A$2:C$35,3,FALSE),"")</f>
        <v/>
      </c>
      <c r="T27" t="str">
        <f>IF(LEN(I27)&gt;0,VLOOKUP(I27,'Deed Log Page Tabs'!A$2:C$35,2,FALSE),"")</f>
        <v/>
      </c>
      <c r="U27" t="str">
        <f>IF(LEN(I27)&gt;0,VLOOKUP(I27,'Deed Log Page Tabs'!A$2:C$35,3,FALSE),"")</f>
        <v/>
      </c>
      <c r="W27" t="str">
        <f t="shared" si="0"/>
        <v xml:space="preserve">        -- Strongholds of the North
        [8] = { [1] = { ["i"] = 7; ["j"] = 10; }; [2] = { ["i"] = 7; ["j"] = 9; }; };</v>
      </c>
      <c r="X27" t="str">
        <f t="shared" si="1"/>
        <v/>
      </c>
      <c r="Y27" t="str">
        <f t="shared" si="2"/>
        <v/>
      </c>
      <c r="Z27" t="str">
        <f t="shared" si="3"/>
        <v xml:space="preserve">        -- Strongholds of the North
        [8] = { [1] = { ["i"] = 7; ["j"] = 10; }; [2] = { ["i"] = 7; ["j"] = 9; }; };</v>
      </c>
      <c r="AA27" t="str">
        <f t="shared" si="4"/>
        <v xml:space="preserve">        -- Strongholds of the North
</v>
      </c>
      <c r="AB27" t="str">
        <f t="shared" si="5"/>
        <v xml:space="preserve">        [8] = { </v>
      </c>
      <c r="AC27" t="str">
        <f t="shared" si="6"/>
        <v xml:space="preserve">[1] = { ["i"] = 7; ["j"] = 10; }; [2] = { ["i"] = 7; ["j"] = 9; }; </v>
      </c>
      <c r="AD27" t="str">
        <f t="shared" si="7"/>
        <v xml:space="preserve">[1] = { ["i"] = 7; ["j"] = 10; }; </v>
      </c>
      <c r="AE27" t="str">
        <f t="shared" si="8"/>
        <v xml:space="preserve">["i"] = 7; </v>
      </c>
      <c r="AF27" t="str">
        <f t="shared" si="9"/>
        <v xml:space="preserve">["j"] = 10; </v>
      </c>
      <c r="AG27" t="str">
        <f t="shared" si="10"/>
        <v xml:space="preserve">[2] = { ["i"] = 7; ["j"] = 9; }; </v>
      </c>
      <c r="AH27" t="str">
        <f t="shared" si="11"/>
        <v xml:space="preserve">["i"] = 7; </v>
      </c>
      <c r="AI27" t="str">
        <f t="shared" si="12"/>
        <v xml:space="preserve">["j"] = 9; </v>
      </c>
      <c r="AJ27" t="str">
        <f t="shared" si="13"/>
        <v/>
      </c>
      <c r="AK27" t="str">
        <f t="shared" si="14"/>
        <v/>
      </c>
      <c r="AL27" t="str">
        <f t="shared" si="15"/>
        <v/>
      </c>
      <c r="AM27" t="str">
        <f t="shared" si="16"/>
        <v/>
      </c>
      <c r="AN27" t="str">
        <f t="shared" si="17"/>
        <v/>
      </c>
      <c r="AO27" t="str">
        <f t="shared" si="18"/>
        <v/>
      </c>
      <c r="AP27" t="str">
        <f t="shared" si="19"/>
        <v>};</v>
      </c>
    </row>
    <row r="28" spans="1:42" x14ac:dyDescent="0.25">
      <c r="C28">
        <f>VLOOKUP(E28,'Deed Log Page Tabs'!A$2:C$35,2,FALSE)</f>
        <v>7</v>
      </c>
      <c r="D28">
        <f>VLOOKUP(E28,'Deed Log Page Tabs'!A$2:C$35,3,FALSE)</f>
        <v>9</v>
      </c>
      <c r="E28" t="s">
        <v>39</v>
      </c>
      <c r="F28" t="s">
        <v>32</v>
      </c>
      <c r="G28" t="s">
        <v>20</v>
      </c>
      <c r="H28" t="s">
        <v>38</v>
      </c>
      <c r="K28">
        <f>IF(LEN(F28)&gt;0,VLOOKUP(F28,'Deed Log Page Tabs'!A$2:C$35,2,FALSE),"")</f>
        <v>7</v>
      </c>
      <c r="L28">
        <f>IF(LEN(F28)&gt;0,VLOOKUP(F28,'Deed Log Page Tabs'!A$2:C$35,3,FALSE),"")</f>
        <v>12</v>
      </c>
      <c r="N28">
        <f>IF(LEN(G28)&gt;0,VLOOKUP(G28,'Deed Log Page Tabs'!A$2:C$35,2,FALSE),"")</f>
        <v>7</v>
      </c>
      <c r="O28">
        <f>IF(LEN(G28)&gt;0,VLOOKUP(G28,'Deed Log Page Tabs'!A$2:C$35,3,FALSE),)</f>
        <v>11</v>
      </c>
      <c r="Q28">
        <f>IF(LEN(H28)&gt;0,VLOOKUP(H28,'Deed Log Page Tabs'!A$2:C$35,2,FALSE),"")</f>
        <v>7</v>
      </c>
      <c r="R28">
        <f>IF(LEN(H28)&gt;0,VLOOKUP(H28,'Deed Log Page Tabs'!A$2:C$35,3,FALSE),"")</f>
        <v>8</v>
      </c>
      <c r="T28" t="str">
        <f>IF(LEN(I28)&gt;0,VLOOKUP(I28,'Deed Log Page Tabs'!A$2:C$35,2,FALSE),"")</f>
        <v/>
      </c>
      <c r="U28" t="str">
        <f>IF(LEN(I28)&gt;0,VLOOKUP(I28,'Deed Log Page Tabs'!A$2:C$35,3,FALSE),"")</f>
        <v/>
      </c>
      <c r="W28" t="str">
        <f t="shared" si="0"/>
        <v xml:space="preserve">        -- The Dwarf-holds
        [9] = { [1] = { ["i"] = 7; ["j"] = 12; }; [2] = { ["i"] = 7; ["j"] = 11; }; [3] = { ["i"] = 7; ["j"] = 8; }; };</v>
      </c>
      <c r="X28" t="str">
        <f t="shared" si="1"/>
        <v/>
      </c>
      <c r="Y28" t="str">
        <f t="shared" si="2"/>
        <v/>
      </c>
      <c r="Z28" t="str">
        <f t="shared" si="3"/>
        <v xml:space="preserve">        -- The Dwarf-holds
        [9] = { [1] = { ["i"] = 7; ["j"] = 12; }; [2] = { ["i"] = 7; ["j"] = 11; }; [3] = { ["i"] = 7; ["j"] = 8; }; };</v>
      </c>
      <c r="AA28" t="str">
        <f t="shared" si="4"/>
        <v xml:space="preserve">        -- The Dwarf-holds
</v>
      </c>
      <c r="AB28" t="str">
        <f t="shared" si="5"/>
        <v xml:space="preserve">        [9] = { </v>
      </c>
      <c r="AC28" t="str">
        <f t="shared" si="6"/>
        <v xml:space="preserve">[1] = { ["i"] = 7; ["j"] = 12; }; [2] = { ["i"] = 7; ["j"] = 11; }; [3] = { ["i"] = 7; ["j"] = 8; }; </v>
      </c>
      <c r="AD28" t="str">
        <f t="shared" si="7"/>
        <v xml:space="preserve">[1] = { ["i"] = 7; ["j"] = 12; }; </v>
      </c>
      <c r="AE28" t="str">
        <f t="shared" si="8"/>
        <v xml:space="preserve">["i"] = 7; </v>
      </c>
      <c r="AF28" t="str">
        <f t="shared" si="9"/>
        <v xml:space="preserve">["j"] = 12; </v>
      </c>
      <c r="AG28" t="str">
        <f t="shared" si="10"/>
        <v xml:space="preserve">[2] = { ["i"] = 7; ["j"] = 11; }; </v>
      </c>
      <c r="AH28" t="str">
        <f t="shared" si="11"/>
        <v xml:space="preserve">["i"] = 7; </v>
      </c>
      <c r="AI28" t="str">
        <f t="shared" si="12"/>
        <v xml:space="preserve">["j"] = 11; </v>
      </c>
      <c r="AJ28" t="str">
        <f t="shared" si="13"/>
        <v xml:space="preserve">[3] = { ["i"] = 7; ["j"] = 8; }; </v>
      </c>
      <c r="AK28" t="str">
        <f t="shared" si="14"/>
        <v xml:space="preserve">["i"] = 7; </v>
      </c>
      <c r="AL28" t="str">
        <f t="shared" si="15"/>
        <v xml:space="preserve">["j"] = 8; </v>
      </c>
      <c r="AM28" t="str">
        <f t="shared" si="16"/>
        <v/>
      </c>
      <c r="AN28" t="str">
        <f t="shared" si="17"/>
        <v/>
      </c>
      <c r="AO28" t="str">
        <f t="shared" si="18"/>
        <v/>
      </c>
      <c r="AP28" t="str">
        <f t="shared" si="19"/>
        <v>};</v>
      </c>
    </row>
    <row r="29" spans="1:42" x14ac:dyDescent="0.25">
      <c r="C29">
        <f>VLOOKUP(E29,'Deed Log Page Tabs'!A$2:C$35,2,FALSE)</f>
        <v>7</v>
      </c>
      <c r="D29">
        <f>VLOOKUP(E29,'Deed Log Page Tabs'!A$2:C$35,3,FALSE)</f>
        <v>10</v>
      </c>
      <c r="E29" t="s">
        <v>19</v>
      </c>
      <c r="F29" t="s">
        <v>38</v>
      </c>
      <c r="G29" t="s">
        <v>16</v>
      </c>
      <c r="H29" t="s">
        <v>20</v>
      </c>
      <c r="K29">
        <f>IF(LEN(F29)&gt;0,VLOOKUP(F29,'Deed Log Page Tabs'!A$2:C$35,2,FALSE),"")</f>
        <v>7</v>
      </c>
      <c r="L29">
        <f>IF(LEN(F29)&gt;0,VLOOKUP(F29,'Deed Log Page Tabs'!A$2:C$35,3,FALSE),"")</f>
        <v>8</v>
      </c>
      <c r="N29">
        <f>IF(LEN(G29)&gt;0,VLOOKUP(G29,'Deed Log Page Tabs'!A$2:C$35,2,FALSE),"")</f>
        <v>7</v>
      </c>
      <c r="O29">
        <f>IF(LEN(G29)&gt;0,VLOOKUP(G29,'Deed Log Page Tabs'!A$2:C$35,3,FALSE),)</f>
        <v>1</v>
      </c>
      <c r="Q29">
        <f>IF(LEN(H29)&gt;0,VLOOKUP(H29,'Deed Log Page Tabs'!A$2:C$35,2,FALSE),"")</f>
        <v>7</v>
      </c>
      <c r="R29">
        <f>IF(LEN(H29)&gt;0,VLOOKUP(H29,'Deed Log Page Tabs'!A$2:C$35,3,FALSE),"")</f>
        <v>11</v>
      </c>
      <c r="T29" t="str">
        <f>IF(LEN(I29)&gt;0,VLOOKUP(I29,'Deed Log Page Tabs'!A$2:C$35,2,FALSE),"")</f>
        <v/>
      </c>
      <c r="U29" t="str">
        <f>IF(LEN(I29)&gt;0,VLOOKUP(I29,'Deed Log Page Tabs'!A$2:C$35,3,FALSE),"")</f>
        <v/>
      </c>
      <c r="W29" t="str">
        <f t="shared" si="0"/>
        <v xml:space="preserve">        -- Vales of Anduin
        [10] = { [1] = { ["i"] = 7; ["j"] = 8; }; [2] = { ["i"] = 7; ["j"] = 1; }; [3] = { ["i"] = 7; ["j"] = 11; }; };</v>
      </c>
      <c r="X29" t="str">
        <f t="shared" si="1"/>
        <v/>
      </c>
      <c r="Y29" t="str">
        <f t="shared" si="2"/>
        <v/>
      </c>
      <c r="Z29" t="str">
        <f t="shared" si="3"/>
        <v xml:space="preserve">        -- Vales of Anduin
        [10] = { [1] = { ["i"] = 7; ["j"] = 8; }; [2] = { ["i"] = 7; ["j"] = 1; }; [3] = { ["i"] = 7; ["j"] = 11; }; };</v>
      </c>
      <c r="AA29" t="str">
        <f t="shared" si="4"/>
        <v xml:space="preserve">        -- Vales of Anduin
</v>
      </c>
      <c r="AB29" t="str">
        <f t="shared" si="5"/>
        <v xml:space="preserve">        [10] = { </v>
      </c>
      <c r="AC29" t="str">
        <f t="shared" si="6"/>
        <v xml:space="preserve">[1] = { ["i"] = 7; ["j"] = 8; }; [2] = { ["i"] = 7; ["j"] = 1; }; [3] = { ["i"] = 7; ["j"] = 11; }; </v>
      </c>
      <c r="AD29" t="str">
        <f t="shared" si="7"/>
        <v xml:space="preserve">[1] = { ["i"] = 7; ["j"] = 8; }; </v>
      </c>
      <c r="AE29" t="str">
        <f t="shared" si="8"/>
        <v xml:space="preserve">["i"] = 7; </v>
      </c>
      <c r="AF29" t="str">
        <f t="shared" si="9"/>
        <v xml:space="preserve">["j"] = 8; </v>
      </c>
      <c r="AG29" t="str">
        <f t="shared" si="10"/>
        <v xml:space="preserve">[2] = { ["i"] = 7; ["j"] = 1; }; </v>
      </c>
      <c r="AH29" t="str">
        <f t="shared" si="11"/>
        <v xml:space="preserve">["i"] = 7; </v>
      </c>
      <c r="AI29" t="str">
        <f t="shared" si="12"/>
        <v xml:space="preserve">["j"] = 1; </v>
      </c>
      <c r="AJ29" t="str">
        <f t="shared" si="13"/>
        <v xml:space="preserve">[3] = { ["i"] = 7; ["j"] = 11; }; </v>
      </c>
      <c r="AK29" t="str">
        <f t="shared" si="14"/>
        <v xml:space="preserve">["i"] = 7; </v>
      </c>
      <c r="AL29" t="str">
        <f t="shared" si="15"/>
        <v xml:space="preserve">["j"] = 11; </v>
      </c>
      <c r="AM29" t="str">
        <f t="shared" si="16"/>
        <v/>
      </c>
      <c r="AN29" t="str">
        <f t="shared" si="17"/>
        <v/>
      </c>
      <c r="AO29" t="str">
        <f t="shared" si="18"/>
        <v/>
      </c>
      <c r="AP29" t="str">
        <f t="shared" si="19"/>
        <v>};</v>
      </c>
    </row>
    <row r="30" spans="1:42" x14ac:dyDescent="0.25">
      <c r="C30">
        <f>VLOOKUP(E30,'Deed Log Page Tabs'!A$2:C$35,2,FALSE)</f>
        <v>7</v>
      </c>
      <c r="D30">
        <f>VLOOKUP(E30,'Deed Log Page Tabs'!A$2:C$35,3,FALSE)</f>
        <v>11</v>
      </c>
      <c r="E30" t="s">
        <v>20</v>
      </c>
      <c r="F30" t="s">
        <v>32</v>
      </c>
      <c r="G30" t="s">
        <v>38</v>
      </c>
      <c r="H30" t="s">
        <v>19</v>
      </c>
      <c r="K30">
        <f>IF(LEN(F30)&gt;0,VLOOKUP(F30,'Deed Log Page Tabs'!A$2:C$35,2,FALSE),"")</f>
        <v>7</v>
      </c>
      <c r="L30">
        <f>IF(LEN(F30)&gt;0,VLOOKUP(F30,'Deed Log Page Tabs'!A$2:C$35,3,FALSE),"")</f>
        <v>12</v>
      </c>
      <c r="N30">
        <f>IF(LEN(G30)&gt;0,VLOOKUP(G30,'Deed Log Page Tabs'!A$2:C$35,2,FALSE),"")</f>
        <v>7</v>
      </c>
      <c r="O30">
        <f>IF(LEN(G30)&gt;0,VLOOKUP(G30,'Deed Log Page Tabs'!A$2:C$35,3,FALSE),)</f>
        <v>8</v>
      </c>
      <c r="Q30">
        <f>IF(LEN(H30)&gt;0,VLOOKUP(H30,'Deed Log Page Tabs'!A$2:C$35,2,FALSE),"")</f>
        <v>7</v>
      </c>
      <c r="R30">
        <f>IF(LEN(H30)&gt;0,VLOOKUP(H30,'Deed Log Page Tabs'!A$2:C$35,3,FALSE),"")</f>
        <v>10</v>
      </c>
      <c r="T30" t="str">
        <f>IF(LEN(I30)&gt;0,VLOOKUP(I30,'Deed Log Page Tabs'!A$2:C$35,2,FALSE),"")</f>
        <v/>
      </c>
      <c r="U30" t="str">
        <f>IF(LEN(I30)&gt;0,VLOOKUP(I30,'Deed Log Page Tabs'!A$2:C$35,3,FALSE),"")</f>
        <v/>
      </c>
      <c r="W30" t="str">
        <f t="shared" si="0"/>
        <v xml:space="preserve">        -- Wells of Langflood
        [11] = { [1] = { ["i"] = 7; ["j"] = 12; }; [2] = { ["i"] = 7; ["j"] = 8; }; [3] = { ["i"] = 7; ["j"] = 10; }; };</v>
      </c>
      <c r="X30" t="str">
        <f t="shared" si="1"/>
        <v/>
      </c>
      <c r="Y30" t="str">
        <f t="shared" si="2"/>
        <v/>
      </c>
      <c r="Z30" t="str">
        <f t="shared" si="3"/>
        <v xml:space="preserve">        -- Wells of Langflood
        [11] = { [1] = { ["i"] = 7; ["j"] = 12; }; [2] = { ["i"] = 7; ["j"] = 8; }; [3] = { ["i"] = 7; ["j"] = 10; }; };</v>
      </c>
      <c r="AA30" t="str">
        <f t="shared" si="4"/>
        <v xml:space="preserve">        -- Wells of Langflood
</v>
      </c>
      <c r="AB30" t="str">
        <f t="shared" si="5"/>
        <v xml:space="preserve">        [11] = { </v>
      </c>
      <c r="AC30" t="str">
        <f t="shared" si="6"/>
        <v xml:space="preserve">[1] = { ["i"] = 7; ["j"] = 12; }; [2] = { ["i"] = 7; ["j"] = 8; }; [3] = { ["i"] = 7; ["j"] = 10; }; </v>
      </c>
      <c r="AD30" t="str">
        <f t="shared" si="7"/>
        <v xml:space="preserve">[1] = { ["i"] = 7; ["j"] = 12; }; </v>
      </c>
      <c r="AE30" t="str">
        <f t="shared" si="8"/>
        <v xml:space="preserve">["i"] = 7; </v>
      </c>
      <c r="AF30" t="str">
        <f t="shared" si="9"/>
        <v xml:space="preserve">["j"] = 12; </v>
      </c>
      <c r="AG30" t="str">
        <f t="shared" si="10"/>
        <v xml:space="preserve">[2] = { ["i"] = 7; ["j"] = 8; }; </v>
      </c>
      <c r="AH30" t="str">
        <f t="shared" si="11"/>
        <v xml:space="preserve">["i"] = 7; </v>
      </c>
      <c r="AI30" t="str">
        <f t="shared" si="12"/>
        <v xml:space="preserve">["j"] = 8; </v>
      </c>
      <c r="AJ30" t="str">
        <f t="shared" si="13"/>
        <v xml:space="preserve">[3] = { ["i"] = 7; ["j"] = 10; }; </v>
      </c>
      <c r="AK30" t="str">
        <f t="shared" si="14"/>
        <v xml:space="preserve">["i"] = 7; </v>
      </c>
      <c r="AL30" t="str">
        <f t="shared" si="15"/>
        <v xml:space="preserve">["j"] = 10; </v>
      </c>
      <c r="AM30" t="str">
        <f t="shared" si="16"/>
        <v/>
      </c>
      <c r="AN30" t="str">
        <f t="shared" si="17"/>
        <v/>
      </c>
      <c r="AO30" t="str">
        <f t="shared" si="18"/>
        <v/>
      </c>
      <c r="AP30" t="str">
        <f t="shared" si="19"/>
        <v>};</v>
      </c>
    </row>
    <row r="31" spans="1:42" x14ac:dyDescent="0.25">
      <c r="C31">
        <f>VLOOKUP(E31,'Deed Log Page Tabs'!A$2:C$35,2,FALSE)</f>
        <v>7</v>
      </c>
      <c r="D31">
        <f>VLOOKUP(E31,'Deed Log Page Tabs'!A$2:C$35,3,FALSE)</f>
        <v>12</v>
      </c>
      <c r="E31" t="s">
        <v>32</v>
      </c>
      <c r="F31" t="s">
        <v>39</v>
      </c>
      <c r="G31" t="s">
        <v>20</v>
      </c>
      <c r="K31">
        <f>IF(LEN(F31)&gt;0,VLOOKUP(F31,'Deed Log Page Tabs'!A$2:C$35,2,FALSE),"")</f>
        <v>7</v>
      </c>
      <c r="L31">
        <f>IF(LEN(F31)&gt;0,VLOOKUP(F31,'Deed Log Page Tabs'!A$2:C$35,3,FALSE),"")</f>
        <v>9</v>
      </c>
      <c r="N31">
        <f>IF(LEN(G31)&gt;0,VLOOKUP(G31,'Deed Log Page Tabs'!A$2:C$35,2,FALSE),"")</f>
        <v>7</v>
      </c>
      <c r="O31">
        <f>IF(LEN(G31)&gt;0,VLOOKUP(G31,'Deed Log Page Tabs'!A$2:C$35,3,FALSE),)</f>
        <v>11</v>
      </c>
      <c r="Q31" t="str">
        <f>IF(LEN(H31)&gt;0,VLOOKUP(H31,'Deed Log Page Tabs'!A$2:C$35,2,FALSE),"")</f>
        <v/>
      </c>
      <c r="R31" t="str">
        <f>IF(LEN(H31)&gt;0,VLOOKUP(H31,'Deed Log Page Tabs'!A$2:C$35,3,FALSE),"")</f>
        <v/>
      </c>
      <c r="T31" t="str">
        <f>IF(LEN(I31)&gt;0,VLOOKUP(I31,'Deed Log Page Tabs'!A$2:C$35,2,FALSE),"")</f>
        <v/>
      </c>
      <c r="U31" t="str">
        <f>IF(LEN(I31)&gt;0,VLOOKUP(I31,'Deed Log Page Tabs'!A$2:C$35,3,FALSE),"")</f>
        <v/>
      </c>
      <c r="W31" t="str">
        <f t="shared" si="0"/>
        <v xml:space="preserve">        -- Elderslade
        [12] = { [1] = { ["i"] = 7; ["j"] = 9; }; [2] = { ["i"] = 7; ["j"] = 11; }; };</v>
      </c>
      <c r="X31" t="str">
        <f t="shared" si="1"/>
        <v/>
      </c>
      <c r="Y31" t="str">
        <f t="shared" si="2"/>
        <v/>
      </c>
      <c r="Z31" t="str">
        <f t="shared" si="3"/>
        <v xml:space="preserve">        -- Elderslade
        [12] = { [1] = { ["i"] = 7; ["j"] = 9; }; [2] = { ["i"] = 7; ["j"] = 11; }; };</v>
      </c>
      <c r="AA31" t="str">
        <f t="shared" si="4"/>
        <v xml:space="preserve">        -- Elderslade
</v>
      </c>
      <c r="AB31" t="str">
        <f t="shared" si="5"/>
        <v xml:space="preserve">        [12] = { </v>
      </c>
      <c r="AC31" t="str">
        <f t="shared" si="6"/>
        <v xml:space="preserve">[1] = { ["i"] = 7; ["j"] = 9; }; [2] = { ["i"] = 7; ["j"] = 11; }; </v>
      </c>
      <c r="AD31" t="str">
        <f t="shared" si="7"/>
        <v xml:space="preserve">[1] = { ["i"] = 7; ["j"] = 9; }; </v>
      </c>
      <c r="AE31" t="str">
        <f t="shared" si="8"/>
        <v xml:space="preserve">["i"] = 7; </v>
      </c>
      <c r="AF31" t="str">
        <f t="shared" si="9"/>
        <v xml:space="preserve">["j"] = 9; </v>
      </c>
      <c r="AG31" t="str">
        <f t="shared" si="10"/>
        <v xml:space="preserve">[2] = { ["i"] = 7; ["j"] = 11; }; </v>
      </c>
      <c r="AH31" t="str">
        <f t="shared" si="11"/>
        <v xml:space="preserve">["i"] = 7; </v>
      </c>
      <c r="AI31" t="str">
        <f t="shared" si="12"/>
        <v xml:space="preserve">["j"] = 11; </v>
      </c>
      <c r="AJ31" t="str">
        <f t="shared" si="13"/>
        <v/>
      </c>
      <c r="AK31" t="str">
        <f t="shared" si="14"/>
        <v/>
      </c>
      <c r="AL31" t="str">
        <f t="shared" si="15"/>
        <v/>
      </c>
      <c r="AM31" t="str">
        <f t="shared" si="16"/>
        <v/>
      </c>
      <c r="AN31" t="str">
        <f t="shared" si="17"/>
        <v/>
      </c>
      <c r="AO31" t="str">
        <f t="shared" si="18"/>
        <v/>
      </c>
      <c r="AP31" t="str">
        <f t="shared" si="19"/>
        <v>};</v>
      </c>
    </row>
    <row r="32" spans="1:42" x14ac:dyDescent="0.25">
      <c r="B32" t="s">
        <v>142</v>
      </c>
      <c r="W32" t="str">
        <f t="shared" si="0"/>
        <v xml:space="preserve">    };</v>
      </c>
      <c r="Y32" t="str">
        <f t="shared" si="2"/>
        <v xml:space="preserve">    };</v>
      </c>
      <c r="Z32" t="str">
        <f t="shared" si="3"/>
        <v/>
      </c>
      <c r="AA32" t="str">
        <f t="shared" si="4"/>
        <v/>
      </c>
      <c r="AB32" t="str">
        <f t="shared" si="5"/>
        <v/>
      </c>
    </row>
    <row r="33" spans="1:42" x14ac:dyDescent="0.25">
      <c r="A33" t="s">
        <v>109</v>
      </c>
      <c r="W33" t="str">
        <f t="shared" si="0"/>
        <v xml:space="preserve">    --Gondor</v>
      </c>
      <c r="X33" t="str">
        <f t="shared" si="1"/>
        <v xml:space="preserve">    --Gondor</v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14"/>
        <v/>
      </c>
      <c r="AL33" t="str">
        <f t="shared" si="15"/>
        <v/>
      </c>
      <c r="AM33" t="str">
        <f t="shared" si="16"/>
        <v/>
      </c>
      <c r="AN33" t="str">
        <f t="shared" si="17"/>
        <v/>
      </c>
      <c r="AO33" t="str">
        <f t="shared" si="18"/>
        <v/>
      </c>
      <c r="AP33" t="str">
        <f t="shared" si="19"/>
        <v/>
      </c>
    </row>
    <row r="34" spans="1:42" x14ac:dyDescent="0.25">
      <c r="B34">
        <f>C35</f>
        <v>8</v>
      </c>
      <c r="W34" t="str">
        <f t="shared" si="0"/>
        <v xml:space="preserve">    [8] = {</v>
      </c>
      <c r="X34" t="str">
        <f t="shared" si="1"/>
        <v/>
      </c>
      <c r="Y34" t="str">
        <f t="shared" si="2"/>
        <v xml:space="preserve">    [8] = {</v>
      </c>
      <c r="Z34" t="str">
        <f t="shared" si="3"/>
        <v/>
      </c>
      <c r="AA34" t="str">
        <f t="shared" si="4"/>
        <v/>
      </c>
      <c r="AB34" t="str">
        <f t="shared" si="5"/>
        <v/>
      </c>
      <c r="AC34" t="str">
        <f t="shared" si="6"/>
        <v/>
      </c>
    </row>
    <row r="35" spans="1:42" x14ac:dyDescent="0.25">
      <c r="C35">
        <f>VLOOKUP(E35,'Deed Log Page Tabs'!A$2:C$35,2,FALSE)</f>
        <v>8</v>
      </c>
      <c r="D35">
        <f>VLOOKUP(E35,'Deed Log Page Tabs'!A$2:C$35,3,FALSE)</f>
        <v>1</v>
      </c>
      <c r="E35" t="s">
        <v>26</v>
      </c>
      <c r="F35" t="s">
        <v>21</v>
      </c>
      <c r="K35">
        <f>IF(LEN(F35)&gt;0,VLOOKUP(F35,'Deed Log Page Tabs'!A$2:C$35,2,FALSE),"")</f>
        <v>8</v>
      </c>
      <c r="L35">
        <f>IF(LEN(F35)&gt;0,VLOOKUP(F35,'Deed Log Page Tabs'!A$2:C$35,3,FALSE),"")</f>
        <v>2</v>
      </c>
      <c r="N35" t="str">
        <f>IF(LEN(G35)&gt;0,VLOOKUP(G35,'Deed Log Page Tabs'!A$2:C$35,2,FALSE),"")</f>
        <v/>
      </c>
      <c r="O35">
        <f>IF(LEN(G35)&gt;0,VLOOKUP(G35,'Deed Log Page Tabs'!A$2:C$35,3,FALSE),)</f>
        <v>0</v>
      </c>
      <c r="Q35" t="str">
        <f>IF(LEN(H35)&gt;0,VLOOKUP(H35,'Deed Log Page Tabs'!A$2:C$35,2,FALSE),"")</f>
        <v/>
      </c>
      <c r="R35" t="str">
        <f>IF(LEN(H35)&gt;0,VLOOKUP(H35,'Deed Log Page Tabs'!A$2:C$35,3,FALSE),"")</f>
        <v/>
      </c>
      <c r="T35" t="str">
        <f>IF(LEN(I35)&gt;0,VLOOKUP(I35,'Deed Log Page Tabs'!A$2:C$35,2,FALSE),"")</f>
        <v/>
      </c>
      <c r="U35" t="str">
        <f>IF(LEN(I35)&gt;0,VLOOKUP(I35,'Deed Log Page Tabs'!A$2:C$35,3,FALSE),"")</f>
        <v/>
      </c>
      <c r="W35" t="str">
        <f t="shared" si="0"/>
        <v xml:space="preserve">        -- Western Gondor
        [1] = { [1] = { ["i"] = 8; ["j"] = 2; }; };</v>
      </c>
      <c r="X35" t="str">
        <f t="shared" si="1"/>
        <v/>
      </c>
      <c r="Y35" t="str">
        <f t="shared" si="2"/>
        <v/>
      </c>
      <c r="Z35" t="str">
        <f t="shared" si="3"/>
        <v xml:space="preserve">        -- Western Gondor
        [1] = { [1] = { ["i"] = 8; ["j"] = 2; }; };</v>
      </c>
      <c r="AA35" t="str">
        <f t="shared" si="4"/>
        <v xml:space="preserve">        -- Western Gondor
</v>
      </c>
      <c r="AB35" t="str">
        <f t="shared" si="5"/>
        <v xml:space="preserve">        [1] = { </v>
      </c>
      <c r="AC35" t="str">
        <f t="shared" si="6"/>
        <v xml:space="preserve">[1] = { ["i"] = 8; ["j"] = 2; }; </v>
      </c>
      <c r="AD35" t="str">
        <f t="shared" si="7"/>
        <v xml:space="preserve">[1] = { ["i"] = 8; ["j"] = 2; }; </v>
      </c>
      <c r="AE35" t="str">
        <f t="shared" si="8"/>
        <v xml:space="preserve">["i"] = 8; </v>
      </c>
      <c r="AF35" t="str">
        <f t="shared" si="9"/>
        <v xml:space="preserve">["j"] = 2; </v>
      </c>
      <c r="AG35" t="str">
        <f t="shared" si="10"/>
        <v/>
      </c>
      <c r="AH35" t="str">
        <f t="shared" si="11"/>
        <v/>
      </c>
      <c r="AI35" t="str">
        <f t="shared" si="12"/>
        <v xml:space="preserve">["j"] = 0; </v>
      </c>
      <c r="AJ35" t="str">
        <f t="shared" si="13"/>
        <v/>
      </c>
      <c r="AK35" t="str">
        <f t="shared" si="14"/>
        <v/>
      </c>
      <c r="AL35" t="str">
        <f t="shared" si="15"/>
        <v/>
      </c>
      <c r="AM35" t="str">
        <f t="shared" si="16"/>
        <v/>
      </c>
      <c r="AN35" t="str">
        <f t="shared" si="17"/>
        <v/>
      </c>
      <c r="AO35" t="str">
        <f t="shared" si="18"/>
        <v/>
      </c>
      <c r="AP35" t="str">
        <f t="shared" si="19"/>
        <v>};</v>
      </c>
    </row>
    <row r="36" spans="1:42" x14ac:dyDescent="0.25">
      <c r="C36">
        <f>VLOOKUP(E36,'Deed Log Page Tabs'!A$2:C$35,2,FALSE)</f>
        <v>8</v>
      </c>
      <c r="D36">
        <f>VLOOKUP(E36,'Deed Log Page Tabs'!A$2:C$35,3,FALSE)</f>
        <v>2</v>
      </c>
      <c r="E36" t="s">
        <v>21</v>
      </c>
      <c r="F36" t="s">
        <v>26</v>
      </c>
      <c r="G36" t="s">
        <v>22</v>
      </c>
      <c r="K36">
        <f>IF(LEN(F36)&gt;0,VLOOKUP(F36,'Deed Log Page Tabs'!A$2:C$35,2,FALSE),"")</f>
        <v>8</v>
      </c>
      <c r="L36">
        <f>IF(LEN(F36)&gt;0,VLOOKUP(F36,'Deed Log Page Tabs'!A$2:C$35,3,FALSE),"")</f>
        <v>1</v>
      </c>
      <c r="N36">
        <f>IF(LEN(G36)&gt;0,VLOOKUP(G36,'Deed Log Page Tabs'!A$2:C$35,2,FALSE),"")</f>
        <v>8</v>
      </c>
      <c r="O36">
        <f>IF(LEN(G36)&gt;0,VLOOKUP(G36,'Deed Log Page Tabs'!A$2:C$35,3,FALSE),)</f>
        <v>3</v>
      </c>
      <c r="Q36" t="str">
        <f>IF(LEN(H36)&gt;0,VLOOKUP(H36,'Deed Log Page Tabs'!A$2:C$35,2,FALSE),"")</f>
        <v/>
      </c>
      <c r="R36" t="str">
        <f>IF(LEN(H36)&gt;0,VLOOKUP(H36,'Deed Log Page Tabs'!A$2:C$35,3,FALSE),"")</f>
        <v/>
      </c>
      <c r="T36" t="str">
        <f>IF(LEN(I36)&gt;0,VLOOKUP(I36,'Deed Log Page Tabs'!A$2:C$35,2,FALSE),"")</f>
        <v/>
      </c>
      <c r="U36" t="str">
        <f>IF(LEN(I36)&gt;0,VLOOKUP(I36,'Deed Log Page Tabs'!A$2:C$35,3,FALSE),"")</f>
        <v/>
      </c>
      <c r="W36" t="str">
        <f t="shared" si="0"/>
        <v xml:space="preserve">        -- Central Gondor
        [2] = { [1] = { ["i"] = 8; ["j"] = 1; }; [2] = { ["i"] = 8; ["j"] = 3; }; };</v>
      </c>
      <c r="X36" t="str">
        <f t="shared" si="1"/>
        <v/>
      </c>
      <c r="Y36" t="str">
        <f t="shared" si="2"/>
        <v/>
      </c>
      <c r="Z36" t="str">
        <f t="shared" si="3"/>
        <v xml:space="preserve">        -- Central Gondor
        [2] = { [1] = { ["i"] = 8; ["j"] = 1; }; [2] = { ["i"] = 8; ["j"] = 3; }; };</v>
      </c>
      <c r="AA36" t="str">
        <f t="shared" si="4"/>
        <v xml:space="preserve">        -- Central Gondor
</v>
      </c>
      <c r="AB36" t="str">
        <f t="shared" si="5"/>
        <v xml:space="preserve">        [2] = { </v>
      </c>
      <c r="AC36" t="str">
        <f t="shared" si="6"/>
        <v xml:space="preserve">[1] = { ["i"] = 8; ["j"] = 1; }; [2] = { ["i"] = 8; ["j"] = 3; }; </v>
      </c>
      <c r="AD36" t="str">
        <f t="shared" si="7"/>
        <v xml:space="preserve">[1] = { ["i"] = 8; ["j"] = 1; }; </v>
      </c>
      <c r="AE36" t="str">
        <f t="shared" si="8"/>
        <v xml:space="preserve">["i"] = 8; </v>
      </c>
      <c r="AF36" t="str">
        <f t="shared" si="9"/>
        <v xml:space="preserve">["j"] = 1; </v>
      </c>
      <c r="AG36" t="str">
        <f t="shared" si="10"/>
        <v xml:space="preserve">[2] = { ["i"] = 8; ["j"] = 3; }; </v>
      </c>
      <c r="AH36" t="str">
        <f t="shared" si="11"/>
        <v xml:space="preserve">["i"] = 8; </v>
      </c>
      <c r="AI36" t="str">
        <f t="shared" si="12"/>
        <v xml:space="preserve">["j"] = 3; </v>
      </c>
      <c r="AJ36" t="str">
        <f t="shared" si="13"/>
        <v/>
      </c>
      <c r="AK36" t="str">
        <f t="shared" si="14"/>
        <v/>
      </c>
      <c r="AL36" t="str">
        <f t="shared" si="15"/>
        <v/>
      </c>
      <c r="AM36" t="str">
        <f t="shared" si="16"/>
        <v/>
      </c>
      <c r="AN36" t="str">
        <f t="shared" si="17"/>
        <v/>
      </c>
      <c r="AO36" t="str">
        <f t="shared" si="18"/>
        <v/>
      </c>
      <c r="AP36" t="str">
        <f t="shared" si="19"/>
        <v>};</v>
      </c>
    </row>
    <row r="37" spans="1:42" x14ac:dyDescent="0.25">
      <c r="C37">
        <f>VLOOKUP(E37,'Deed Log Page Tabs'!A$2:C$35,2,FALSE)</f>
        <v>8</v>
      </c>
      <c r="D37">
        <f>VLOOKUP(E37,'Deed Log Page Tabs'!A$2:C$35,3,FALSE)</f>
        <v>3</v>
      </c>
      <c r="E37" t="s">
        <v>22</v>
      </c>
      <c r="F37" t="s">
        <v>21</v>
      </c>
      <c r="G37" t="s">
        <v>41</v>
      </c>
      <c r="K37">
        <f>IF(LEN(F37)&gt;0,VLOOKUP(F37,'Deed Log Page Tabs'!A$2:C$35,2,FALSE),"")</f>
        <v>8</v>
      </c>
      <c r="L37">
        <f>IF(LEN(F37)&gt;0,VLOOKUP(F37,'Deed Log Page Tabs'!A$2:C$35,3,FALSE),"")</f>
        <v>2</v>
      </c>
      <c r="N37">
        <f>IF(LEN(G37)&gt;0,VLOOKUP(G37,'Deed Log Page Tabs'!A$2:C$35,2,FALSE),"")</f>
        <v>8</v>
      </c>
      <c r="O37">
        <f>IF(LEN(G37)&gt;0,VLOOKUP(G37,'Deed Log Page Tabs'!A$2:C$35,3,FALSE),)</f>
        <v>4</v>
      </c>
      <c r="Q37" t="str">
        <f>IF(LEN(H37)&gt;0,VLOOKUP(H37,'Deed Log Page Tabs'!A$2:C$35,2,FALSE),"")</f>
        <v/>
      </c>
      <c r="R37" t="str">
        <f>IF(LEN(H37)&gt;0,VLOOKUP(H37,'Deed Log Page Tabs'!A$2:C$35,3,FALSE),"")</f>
        <v/>
      </c>
      <c r="T37" t="str">
        <f>IF(LEN(I37)&gt;0,VLOOKUP(I37,'Deed Log Page Tabs'!A$2:C$35,2,FALSE),"")</f>
        <v/>
      </c>
      <c r="U37" t="str">
        <f>IF(LEN(I37)&gt;0,VLOOKUP(I37,'Deed Log Page Tabs'!A$2:C$35,3,FALSE),"")</f>
        <v/>
      </c>
      <c r="W37" t="str">
        <f t="shared" si="0"/>
        <v xml:space="preserve">        -- Eastern Gondor
        [3] = { [1] = { ["i"] = 8; ["j"] = 2; }; [2] = { ["i"] = 8; ["j"] = 4; }; };</v>
      </c>
      <c r="X37" t="str">
        <f t="shared" si="1"/>
        <v/>
      </c>
      <c r="Y37" t="str">
        <f t="shared" si="2"/>
        <v/>
      </c>
      <c r="Z37" t="str">
        <f t="shared" si="3"/>
        <v xml:space="preserve">        -- Eastern Gondor
        [3] = { [1] = { ["i"] = 8; ["j"] = 2; }; [2] = { ["i"] = 8; ["j"] = 4; }; };</v>
      </c>
      <c r="AA37" t="str">
        <f t="shared" si="4"/>
        <v xml:space="preserve">        -- Eastern Gondor
</v>
      </c>
      <c r="AB37" t="str">
        <f t="shared" si="5"/>
        <v xml:space="preserve">        [3] = { </v>
      </c>
      <c r="AC37" t="str">
        <f t="shared" si="6"/>
        <v xml:space="preserve">[1] = { ["i"] = 8; ["j"] = 2; }; [2] = { ["i"] = 8; ["j"] = 4; }; </v>
      </c>
      <c r="AD37" t="str">
        <f t="shared" si="7"/>
        <v xml:space="preserve">[1] = { ["i"] = 8; ["j"] = 2; }; </v>
      </c>
      <c r="AE37" t="str">
        <f t="shared" si="8"/>
        <v xml:space="preserve">["i"] = 8; </v>
      </c>
      <c r="AF37" t="str">
        <f t="shared" si="9"/>
        <v xml:space="preserve">["j"] = 2; </v>
      </c>
      <c r="AG37" t="str">
        <f t="shared" si="10"/>
        <v xml:space="preserve">[2] = { ["i"] = 8; ["j"] = 4; }; </v>
      </c>
      <c r="AH37" t="str">
        <f t="shared" si="11"/>
        <v xml:space="preserve">["i"] = 8; </v>
      </c>
      <c r="AI37" t="str">
        <f t="shared" si="12"/>
        <v xml:space="preserve">["j"] = 4; </v>
      </c>
      <c r="AJ37" t="str">
        <f t="shared" si="13"/>
        <v/>
      </c>
      <c r="AK37" t="str">
        <f t="shared" si="14"/>
        <v/>
      </c>
      <c r="AL37" t="str">
        <f t="shared" si="15"/>
        <v/>
      </c>
      <c r="AM37" t="str">
        <f t="shared" si="16"/>
        <v/>
      </c>
      <c r="AN37" t="str">
        <f t="shared" si="17"/>
        <v/>
      </c>
      <c r="AO37" t="str">
        <f t="shared" si="18"/>
        <v/>
      </c>
      <c r="AP37" t="str">
        <f t="shared" si="19"/>
        <v>};</v>
      </c>
    </row>
    <row r="38" spans="1:42" x14ac:dyDescent="0.25">
      <c r="C38">
        <f>VLOOKUP(E38,'Deed Log Page Tabs'!A$2:C$35,2,FALSE)</f>
        <v>8</v>
      </c>
      <c r="D38">
        <f>VLOOKUP(E38,'Deed Log Page Tabs'!A$2:C$35,3,FALSE)</f>
        <v>4</v>
      </c>
      <c r="E38" t="s">
        <v>41</v>
      </c>
      <c r="F38" t="s">
        <v>22</v>
      </c>
      <c r="G38" t="s">
        <v>23</v>
      </c>
      <c r="K38">
        <f>IF(LEN(F38)&gt;0,VLOOKUP(F38,'Deed Log Page Tabs'!A$2:C$35,2,FALSE),"")</f>
        <v>8</v>
      </c>
      <c r="L38">
        <f>IF(LEN(F38)&gt;0,VLOOKUP(F38,'Deed Log Page Tabs'!A$2:C$35,3,FALSE),"")</f>
        <v>3</v>
      </c>
      <c r="N38">
        <f>IF(LEN(G38)&gt;0,VLOOKUP(G38,'Deed Log Page Tabs'!A$2:C$35,2,FALSE),"")</f>
        <v>8</v>
      </c>
      <c r="O38">
        <f>IF(LEN(G38)&gt;0,VLOOKUP(G38,'Deed Log Page Tabs'!A$2:C$35,3,FALSE),)</f>
        <v>5</v>
      </c>
      <c r="Q38" t="str">
        <f>IF(LEN(H38)&gt;0,VLOOKUP(H38,'Deed Log Page Tabs'!A$2:C$35,2,FALSE),"")</f>
        <v/>
      </c>
      <c r="R38" t="str">
        <f>IF(LEN(H38)&gt;0,VLOOKUP(H38,'Deed Log Page Tabs'!A$2:C$35,3,FALSE),"")</f>
        <v/>
      </c>
      <c r="T38" t="str">
        <f>IF(LEN(I38)&gt;0,VLOOKUP(I38,'Deed Log Page Tabs'!A$2:C$35,2,FALSE),"")</f>
        <v/>
      </c>
      <c r="U38" t="str">
        <f>IF(LEN(I38)&gt;0,VLOOKUP(I38,'Deed Log Page Tabs'!A$2:C$35,3,FALSE),"")</f>
        <v/>
      </c>
      <c r="W38" t="str">
        <f t="shared" si="0"/>
        <v xml:space="preserve">        -- Old Anórien
        [4] = { [1] = { ["i"] = 8; ["j"] = 3; }; [2] = { ["i"] = 8; ["j"] = 5; }; };</v>
      </c>
      <c r="X38" t="str">
        <f t="shared" si="1"/>
        <v/>
      </c>
      <c r="Y38" t="str">
        <f t="shared" si="2"/>
        <v/>
      </c>
      <c r="Z38" t="str">
        <f t="shared" si="3"/>
        <v xml:space="preserve">        -- Old Anórien
        [4] = { [1] = { ["i"] = 8; ["j"] = 3; }; [2] = { ["i"] = 8; ["j"] = 5; }; };</v>
      </c>
      <c r="AA38" t="str">
        <f t="shared" si="4"/>
        <v xml:space="preserve">        -- Old Anórien
</v>
      </c>
      <c r="AB38" t="str">
        <f t="shared" si="5"/>
        <v xml:space="preserve">        [4] = { </v>
      </c>
      <c r="AC38" t="str">
        <f t="shared" si="6"/>
        <v xml:space="preserve">[1] = { ["i"] = 8; ["j"] = 3; }; [2] = { ["i"] = 8; ["j"] = 5; }; </v>
      </c>
      <c r="AD38" t="str">
        <f t="shared" si="7"/>
        <v xml:space="preserve">[1] = { ["i"] = 8; ["j"] = 3; }; </v>
      </c>
      <c r="AE38" t="str">
        <f t="shared" si="8"/>
        <v xml:space="preserve">["i"] = 8; </v>
      </c>
      <c r="AF38" t="str">
        <f t="shared" si="9"/>
        <v xml:space="preserve">["j"] = 3; </v>
      </c>
      <c r="AG38" t="str">
        <f t="shared" si="10"/>
        <v xml:space="preserve">[2] = { ["i"] = 8; ["j"] = 5; }; </v>
      </c>
      <c r="AH38" t="str">
        <f t="shared" si="11"/>
        <v xml:space="preserve">["i"] = 8; </v>
      </c>
      <c r="AI38" t="str">
        <f t="shared" si="12"/>
        <v xml:space="preserve">["j"] = 5; </v>
      </c>
      <c r="AJ38" t="str">
        <f t="shared" si="13"/>
        <v/>
      </c>
      <c r="AK38" t="str">
        <f t="shared" si="14"/>
        <v/>
      </c>
      <c r="AL38" t="str">
        <f t="shared" si="15"/>
        <v/>
      </c>
      <c r="AM38" t="str">
        <f t="shared" si="16"/>
        <v/>
      </c>
      <c r="AN38" t="str">
        <f t="shared" si="17"/>
        <v/>
      </c>
      <c r="AO38" t="str">
        <f t="shared" si="18"/>
        <v/>
      </c>
      <c r="AP38" t="str">
        <f t="shared" si="19"/>
        <v>};</v>
      </c>
    </row>
    <row r="39" spans="1:42" x14ac:dyDescent="0.25">
      <c r="C39">
        <f>VLOOKUP(E39,'Deed Log Page Tabs'!A$2:C$35,2,FALSE)</f>
        <v>8</v>
      </c>
      <c r="D39">
        <f>VLOOKUP(E39,'Deed Log Page Tabs'!A$2:C$35,3,FALSE)</f>
        <v>5</v>
      </c>
      <c r="E39" t="s">
        <v>23</v>
      </c>
      <c r="F39" t="s">
        <v>41</v>
      </c>
      <c r="K39">
        <f>IF(LEN(F39)&gt;0,VLOOKUP(F39,'Deed Log Page Tabs'!A$2:C$35,2,FALSE),"")</f>
        <v>8</v>
      </c>
      <c r="L39">
        <f>IF(LEN(F39)&gt;0,VLOOKUP(F39,'Deed Log Page Tabs'!A$2:C$35,3,FALSE),"")</f>
        <v>4</v>
      </c>
      <c r="N39" t="str">
        <f>IF(LEN(G39)&gt;0,VLOOKUP(G39,'Deed Log Page Tabs'!A$2:C$35,2,FALSE),"")</f>
        <v/>
      </c>
      <c r="O39">
        <f>IF(LEN(G39)&gt;0,VLOOKUP(G39,'Deed Log Page Tabs'!A$2:C$35,3,FALSE),)</f>
        <v>0</v>
      </c>
      <c r="Q39" t="str">
        <f>IF(LEN(H39)&gt;0,VLOOKUP(H39,'Deed Log Page Tabs'!A$2:C$35,2,FALSE),"")</f>
        <v/>
      </c>
      <c r="R39" t="str">
        <f>IF(LEN(H39)&gt;0,VLOOKUP(H39,'Deed Log Page Tabs'!A$2:C$35,3,FALSE),"")</f>
        <v/>
      </c>
      <c r="T39" t="str">
        <f>IF(LEN(I39)&gt;0,VLOOKUP(I39,'Deed Log Page Tabs'!A$2:C$35,2,FALSE),"")</f>
        <v/>
      </c>
      <c r="U39" t="str">
        <f>IF(LEN(I39)&gt;0,VLOOKUP(I39,'Deed Log Page Tabs'!A$2:C$35,3,FALSE),"")</f>
        <v/>
      </c>
      <c r="W39" t="str">
        <f t="shared" si="0"/>
        <v xml:space="preserve">        -- Far Anórien
        [5] = { [1] = { ["i"] = 8; ["j"] = 4; }; };</v>
      </c>
      <c r="X39" t="str">
        <f t="shared" si="1"/>
        <v/>
      </c>
      <c r="Y39" t="str">
        <f t="shared" si="2"/>
        <v/>
      </c>
      <c r="Z39" t="str">
        <f t="shared" si="3"/>
        <v xml:space="preserve">        -- Far Anórien
        [5] = { [1] = { ["i"] = 8; ["j"] = 4; }; };</v>
      </c>
      <c r="AA39" t="str">
        <f t="shared" si="4"/>
        <v xml:space="preserve">        -- Far Anórien
</v>
      </c>
      <c r="AB39" t="str">
        <f t="shared" si="5"/>
        <v xml:space="preserve">        [5] = { </v>
      </c>
      <c r="AC39" t="str">
        <f t="shared" si="6"/>
        <v xml:space="preserve">[1] = { ["i"] = 8; ["j"] = 4; }; </v>
      </c>
      <c r="AD39" t="str">
        <f t="shared" si="7"/>
        <v xml:space="preserve">[1] = { ["i"] = 8; ["j"] = 4; }; </v>
      </c>
      <c r="AE39" t="str">
        <f t="shared" si="8"/>
        <v xml:space="preserve">["i"] = 8; </v>
      </c>
      <c r="AF39" t="str">
        <f t="shared" si="9"/>
        <v xml:space="preserve">["j"] = 4; </v>
      </c>
      <c r="AG39" t="str">
        <f t="shared" si="10"/>
        <v/>
      </c>
      <c r="AH39" t="str">
        <f t="shared" si="11"/>
        <v/>
      </c>
      <c r="AI39" t="str">
        <f t="shared" si="12"/>
        <v xml:space="preserve">["j"] = 0; </v>
      </c>
      <c r="AJ39" t="str">
        <f t="shared" si="13"/>
        <v/>
      </c>
      <c r="AK39" t="str">
        <f t="shared" si="14"/>
        <v/>
      </c>
      <c r="AL39" t="str">
        <f t="shared" si="15"/>
        <v/>
      </c>
      <c r="AM39" t="str">
        <f t="shared" si="16"/>
        <v/>
      </c>
      <c r="AN39" t="str">
        <f t="shared" si="17"/>
        <v/>
      </c>
      <c r="AO39" t="str">
        <f t="shared" si="18"/>
        <v/>
      </c>
      <c r="AP39" t="str">
        <f t="shared" si="19"/>
        <v>};</v>
      </c>
    </row>
    <row r="40" spans="1:42" x14ac:dyDescent="0.25">
      <c r="C40">
        <f>VLOOKUP(E40,'Deed Log Page Tabs'!A$2:C$35,2,FALSE)</f>
        <v>8</v>
      </c>
      <c r="D40">
        <f>VLOOKUP(E40,'Deed Log Page Tabs'!A$2:C$35,3,FALSE)</f>
        <v>6</v>
      </c>
      <c r="E40" t="s">
        <v>24</v>
      </c>
      <c r="F40" t="s">
        <v>25</v>
      </c>
      <c r="G40" t="s">
        <v>99</v>
      </c>
      <c r="K40">
        <f>IF(LEN(F40)&gt;0,VLOOKUP(F40,'Deed Log Page Tabs'!A$2:C$35,2,FALSE),"")</f>
        <v>8</v>
      </c>
      <c r="L40">
        <f>IF(LEN(F40)&gt;0,VLOOKUP(F40,'Deed Log Page Tabs'!A$2:C$35,3,FALSE),"")</f>
        <v>7</v>
      </c>
      <c r="N40">
        <f>IF(LEN(G40)&gt;0,VLOOKUP(G40,'Deed Log Page Tabs'!A$2:C$35,2,FALSE),"")</f>
        <v>9</v>
      </c>
      <c r="O40">
        <f>IF(LEN(G40)&gt;0,VLOOKUP(G40,'Deed Log Page Tabs'!A$2:C$35,3,FALSE),)</f>
        <v>2</v>
      </c>
      <c r="Q40" t="str">
        <f>IF(LEN(H40)&gt;0,VLOOKUP(H40,'Deed Log Page Tabs'!A$2:C$35,2,FALSE),"")</f>
        <v/>
      </c>
      <c r="R40" t="str">
        <f>IF(LEN(H40)&gt;0,VLOOKUP(H40,'Deed Log Page Tabs'!A$2:C$35,3,FALSE),"")</f>
        <v/>
      </c>
      <c r="T40" t="str">
        <f>IF(LEN(I40)&gt;0,VLOOKUP(I40,'Deed Log Page Tabs'!A$2:C$35,2,FALSE),"")</f>
        <v/>
      </c>
      <c r="U40" t="str">
        <f>IF(LEN(I40)&gt;0,VLOOKUP(I40,'Deed Log Page Tabs'!A$2:C$35,3,FALSE),"")</f>
        <v/>
      </c>
      <c r="W40" t="str">
        <f t="shared" si="0"/>
        <v xml:space="preserve">        -- March of the King
        [6] = { [1] = { ["i"] = 8; ["j"] = 7; }; [2] = { ["i"] = 9; ["j"] = 2; }; };</v>
      </c>
      <c r="X40" t="str">
        <f t="shared" si="1"/>
        <v/>
      </c>
      <c r="Y40" t="str">
        <f t="shared" si="2"/>
        <v/>
      </c>
      <c r="Z40" t="str">
        <f t="shared" si="3"/>
        <v xml:space="preserve">        -- March of the King
        [6] = { [1] = { ["i"] = 8; ["j"] = 7; }; [2] = { ["i"] = 9; ["j"] = 2; }; };</v>
      </c>
      <c r="AA40" t="str">
        <f t="shared" si="4"/>
        <v xml:space="preserve">        -- March of the King
</v>
      </c>
      <c r="AB40" t="str">
        <f t="shared" si="5"/>
        <v xml:space="preserve">        [6] = { </v>
      </c>
      <c r="AC40" t="str">
        <f t="shared" si="6"/>
        <v xml:space="preserve">[1] = { ["i"] = 8; ["j"] = 7; }; [2] = { ["i"] = 9; ["j"] = 2; }; </v>
      </c>
      <c r="AD40" t="str">
        <f t="shared" si="7"/>
        <v xml:space="preserve">[1] = { ["i"] = 8; ["j"] = 7; }; </v>
      </c>
      <c r="AE40" t="str">
        <f t="shared" si="8"/>
        <v xml:space="preserve">["i"] = 8; </v>
      </c>
      <c r="AF40" t="str">
        <f t="shared" si="9"/>
        <v xml:space="preserve">["j"] = 7; </v>
      </c>
      <c r="AG40" t="str">
        <f t="shared" si="10"/>
        <v xml:space="preserve">[2] = { ["i"] = 9; ["j"] = 2; }; </v>
      </c>
      <c r="AH40" t="str">
        <f t="shared" si="11"/>
        <v xml:space="preserve">["i"] = 9; </v>
      </c>
      <c r="AI40" t="str">
        <f t="shared" si="12"/>
        <v xml:space="preserve">["j"] = 2; </v>
      </c>
      <c r="AJ40" t="str">
        <f t="shared" si="13"/>
        <v/>
      </c>
      <c r="AK40" t="str">
        <f t="shared" si="14"/>
        <v/>
      </c>
      <c r="AL40" t="str">
        <f t="shared" si="15"/>
        <v/>
      </c>
      <c r="AM40" t="str">
        <f t="shared" si="16"/>
        <v/>
      </c>
      <c r="AN40" t="str">
        <f t="shared" si="17"/>
        <v/>
      </c>
      <c r="AO40" t="str">
        <f t="shared" si="18"/>
        <v/>
      </c>
      <c r="AP40" t="str">
        <f t="shared" si="19"/>
        <v>};</v>
      </c>
    </row>
    <row r="41" spans="1:42" x14ac:dyDescent="0.25">
      <c r="C41">
        <f>VLOOKUP(E41,'Deed Log Page Tabs'!A$2:C$35,2,FALSE)</f>
        <v>8</v>
      </c>
      <c r="D41">
        <f>VLOOKUP(E41,'Deed Log Page Tabs'!A$2:C$35,3,FALSE)</f>
        <v>7</v>
      </c>
      <c r="E41" t="s">
        <v>25</v>
      </c>
      <c r="F41" t="s">
        <v>24</v>
      </c>
      <c r="G41" t="s">
        <v>98</v>
      </c>
      <c r="K41">
        <f>IF(LEN(F41)&gt;0,VLOOKUP(F41,'Deed Log Page Tabs'!A$2:C$35,2,FALSE),"")</f>
        <v>8</v>
      </c>
      <c r="L41">
        <f>IF(LEN(F41)&gt;0,VLOOKUP(F41,'Deed Log Page Tabs'!A$2:C$35,3,FALSE),"")</f>
        <v>6</v>
      </c>
      <c r="N41">
        <f>IF(LEN(G41)&gt;0,VLOOKUP(G41,'Deed Log Page Tabs'!A$2:C$35,2,FALSE),"")</f>
        <v>9</v>
      </c>
      <c r="O41">
        <f>IF(LEN(G41)&gt;0,VLOOKUP(G41,'Deed Log Page Tabs'!A$2:C$35,3,FALSE),)</f>
        <v>1</v>
      </c>
      <c r="Q41" t="str">
        <f>IF(LEN(H41)&gt;0,VLOOKUP(H41,'Deed Log Page Tabs'!A$2:C$35,2,FALSE),"")</f>
        <v/>
      </c>
      <c r="R41" t="str">
        <f>IF(LEN(H41)&gt;0,VLOOKUP(H41,'Deed Log Page Tabs'!A$2:C$35,3,FALSE),"")</f>
        <v/>
      </c>
      <c r="T41" t="str">
        <f>IF(LEN(I41)&gt;0,VLOOKUP(I41,'Deed Log Page Tabs'!A$2:C$35,2,FALSE),"")</f>
        <v/>
      </c>
      <c r="U41" t="str">
        <f>IF(LEN(I41)&gt;0,VLOOKUP(I41,'Deed Log Page Tabs'!A$2:C$35,3,FALSE),"")</f>
        <v/>
      </c>
      <c r="W41" t="str">
        <f t="shared" si="0"/>
        <v xml:space="preserve">        -- The Wastes
        [7] = { [1] = { ["i"] = 8; ["j"] = 6; }; [2] = { ["i"] = 9; ["j"] = 1; }; };</v>
      </c>
      <c r="X41" t="str">
        <f t="shared" si="1"/>
        <v/>
      </c>
      <c r="Y41" t="str">
        <f t="shared" si="2"/>
        <v/>
      </c>
      <c r="Z41" t="str">
        <f t="shared" si="3"/>
        <v xml:space="preserve">        -- The Wastes
        [7] = { [1] = { ["i"] = 8; ["j"] = 6; }; [2] = { ["i"] = 9; ["j"] = 1; }; };</v>
      </c>
      <c r="AA41" t="str">
        <f t="shared" si="4"/>
        <v xml:space="preserve">        -- The Wastes
</v>
      </c>
      <c r="AB41" t="str">
        <f t="shared" si="5"/>
        <v xml:space="preserve">        [7] = { </v>
      </c>
      <c r="AC41" t="str">
        <f t="shared" si="6"/>
        <v xml:space="preserve">[1] = { ["i"] = 8; ["j"] = 6; }; [2] = { ["i"] = 9; ["j"] = 1; }; </v>
      </c>
      <c r="AD41" t="str">
        <f t="shared" si="7"/>
        <v xml:space="preserve">[1] = { ["i"] = 8; ["j"] = 6; }; </v>
      </c>
      <c r="AE41" t="str">
        <f t="shared" si="8"/>
        <v xml:space="preserve">["i"] = 8; </v>
      </c>
      <c r="AF41" t="str">
        <f t="shared" si="9"/>
        <v xml:space="preserve">["j"] = 6; </v>
      </c>
      <c r="AG41" t="str">
        <f t="shared" si="10"/>
        <v xml:space="preserve">[2] = { ["i"] = 9; ["j"] = 1; }; </v>
      </c>
      <c r="AH41" t="str">
        <f t="shared" si="11"/>
        <v xml:space="preserve">["i"] = 9; </v>
      </c>
      <c r="AI41" t="str">
        <f t="shared" si="12"/>
        <v xml:space="preserve">["j"] = 1; </v>
      </c>
      <c r="AJ41" t="str">
        <f t="shared" si="13"/>
        <v/>
      </c>
      <c r="AK41" t="str">
        <f t="shared" si="14"/>
        <v/>
      </c>
      <c r="AL41" t="str">
        <f t="shared" si="15"/>
        <v/>
      </c>
      <c r="AM41" t="str">
        <f t="shared" si="16"/>
        <v/>
      </c>
      <c r="AN41" t="str">
        <f t="shared" si="17"/>
        <v/>
      </c>
      <c r="AO41" t="str">
        <f t="shared" si="18"/>
        <v/>
      </c>
      <c r="AP41" t="str">
        <f t="shared" si="19"/>
        <v>};</v>
      </c>
    </row>
    <row r="42" spans="1:42" x14ac:dyDescent="0.25">
      <c r="B42" t="s">
        <v>142</v>
      </c>
      <c r="W42" t="str">
        <f t="shared" si="0"/>
        <v xml:space="preserve">    };</v>
      </c>
      <c r="Y42" t="str">
        <f t="shared" si="2"/>
        <v xml:space="preserve">    };</v>
      </c>
      <c r="Z42" t="str">
        <f t="shared" si="3"/>
        <v/>
      </c>
      <c r="AA42" t="str">
        <f t="shared" si="4"/>
        <v/>
      </c>
      <c r="AB42" t="str">
        <f t="shared" si="5"/>
        <v/>
      </c>
    </row>
    <row r="43" spans="1:42" x14ac:dyDescent="0.25">
      <c r="A43" t="s">
        <v>43</v>
      </c>
      <c r="W43" t="str">
        <f t="shared" si="0"/>
        <v xml:space="preserve">    --Mordor</v>
      </c>
      <c r="X43" t="str">
        <f t="shared" si="1"/>
        <v xml:space="preserve">    --Mordor</v>
      </c>
      <c r="Y43" t="str">
        <f t="shared" si="2"/>
        <v/>
      </c>
      <c r="Z43" t="str">
        <f t="shared" si="3"/>
        <v/>
      </c>
      <c r="AA43" t="str">
        <f t="shared" si="4"/>
        <v/>
      </c>
      <c r="AB43" t="str">
        <f t="shared" si="5"/>
        <v/>
      </c>
      <c r="AC43" t="str">
        <f t="shared" si="6"/>
        <v/>
      </c>
      <c r="AD43" t="str">
        <f t="shared" si="7"/>
        <v/>
      </c>
      <c r="AE43" t="str">
        <f t="shared" si="8"/>
        <v/>
      </c>
      <c r="AF43" t="str">
        <f t="shared" si="9"/>
        <v/>
      </c>
      <c r="AG43" t="str">
        <f t="shared" si="10"/>
        <v/>
      </c>
      <c r="AH43" t="str">
        <f t="shared" si="11"/>
        <v/>
      </c>
      <c r="AI43" t="str">
        <f t="shared" si="12"/>
        <v/>
      </c>
      <c r="AJ43" t="str">
        <f t="shared" si="13"/>
        <v/>
      </c>
      <c r="AK43" t="str">
        <f t="shared" si="14"/>
        <v/>
      </c>
      <c r="AL43" t="str">
        <f t="shared" si="15"/>
        <v/>
      </c>
      <c r="AM43" t="str">
        <f t="shared" si="16"/>
        <v/>
      </c>
      <c r="AN43" t="str">
        <f t="shared" si="17"/>
        <v/>
      </c>
      <c r="AO43" t="str">
        <f t="shared" si="18"/>
        <v/>
      </c>
      <c r="AP43" t="str">
        <f t="shared" si="19"/>
        <v/>
      </c>
    </row>
    <row r="44" spans="1:42" x14ac:dyDescent="0.25">
      <c r="B44">
        <f>C45</f>
        <v>9</v>
      </c>
      <c r="W44" t="str">
        <f t="shared" si="0"/>
        <v xml:space="preserve">    [9] = {</v>
      </c>
      <c r="X44" t="str">
        <f t="shared" si="1"/>
        <v/>
      </c>
      <c r="Y44" t="str">
        <f t="shared" si="2"/>
        <v xml:space="preserve">    [9] = {</v>
      </c>
      <c r="Z44" t="str">
        <f t="shared" si="3"/>
        <v/>
      </c>
      <c r="AA44" t="str">
        <f t="shared" si="4"/>
        <v/>
      </c>
      <c r="AB44" t="str">
        <f t="shared" si="5"/>
        <v/>
      </c>
      <c r="AC44" t="str">
        <f t="shared" si="6"/>
        <v/>
      </c>
    </row>
    <row r="45" spans="1:42" x14ac:dyDescent="0.25">
      <c r="C45">
        <f>VLOOKUP(E45,'Deed Log Page Tabs'!A$2:C$35,2,FALSE)</f>
        <v>9</v>
      </c>
      <c r="D45">
        <f>VLOOKUP(E45,'Deed Log Page Tabs'!A$2:C$35,3,FALSE)</f>
        <v>1</v>
      </c>
      <c r="E45" t="s">
        <v>98</v>
      </c>
      <c r="F45" t="s">
        <v>25</v>
      </c>
      <c r="G45" t="s">
        <v>99</v>
      </c>
      <c r="K45">
        <f>IF(LEN(F45)&gt;0,VLOOKUP(F45,'Deed Log Page Tabs'!A$2:C$35,2,FALSE),"")</f>
        <v>8</v>
      </c>
      <c r="L45">
        <f>IF(LEN(F45)&gt;0,VLOOKUP(F45,'Deed Log Page Tabs'!A$2:C$35,3,FALSE),"")</f>
        <v>7</v>
      </c>
      <c r="N45">
        <f>IF(LEN(G45)&gt;0,VLOOKUP(G45,'Deed Log Page Tabs'!A$2:C$35,2,FALSE),"")</f>
        <v>9</v>
      </c>
      <c r="O45">
        <f>IF(LEN(G45)&gt;0,VLOOKUP(G45,'Deed Log Page Tabs'!A$2:C$35,3,FALSE),)</f>
        <v>2</v>
      </c>
      <c r="Q45" t="str">
        <f>IF(LEN(H45)&gt;0,VLOOKUP(H45,'Deed Log Page Tabs'!A$2:C$35,2,FALSE),"")</f>
        <v/>
      </c>
      <c r="R45" t="str">
        <f>IF(LEN(H45)&gt;0,VLOOKUP(H45,'Deed Log Page Tabs'!A$2:C$35,3,FALSE),"")</f>
        <v/>
      </c>
      <c r="T45" t="str">
        <f>IF(LEN(I45)&gt;0,VLOOKUP(I45,'Deed Log Page Tabs'!A$2:C$35,2,FALSE),"")</f>
        <v/>
      </c>
      <c r="U45" t="str">
        <f>IF(LEN(I45)&gt;0,VLOOKUP(I45,'Deed Log Page Tabs'!A$2:C$35,3,FALSE),"")</f>
        <v/>
      </c>
      <c r="W45" t="str">
        <f t="shared" si="0"/>
        <v xml:space="preserve">        -- Gorgoroth
        [1] = { [1] = { ["i"] = 8; ["j"] = 7; }; [2] = { ["i"] = 9; ["j"] = 2; }; };</v>
      </c>
      <c r="X45" t="str">
        <f t="shared" si="1"/>
        <v/>
      </c>
      <c r="Y45" t="str">
        <f t="shared" si="2"/>
        <v/>
      </c>
      <c r="Z45" t="str">
        <f t="shared" si="3"/>
        <v xml:space="preserve">        -- Gorgoroth
        [1] = { [1] = { ["i"] = 8; ["j"] = 7; }; [2] = { ["i"] = 9; ["j"] = 2; }; };</v>
      </c>
      <c r="AA45" t="str">
        <f t="shared" si="4"/>
        <v xml:space="preserve">        -- Gorgoroth
</v>
      </c>
      <c r="AB45" t="str">
        <f t="shared" si="5"/>
        <v xml:space="preserve">        [1] = { </v>
      </c>
      <c r="AC45" t="str">
        <f t="shared" si="6"/>
        <v xml:space="preserve">[1] = { ["i"] = 8; ["j"] = 7; }; [2] = { ["i"] = 9; ["j"] = 2; }; </v>
      </c>
      <c r="AD45" t="str">
        <f t="shared" si="7"/>
        <v xml:space="preserve">[1] = { ["i"] = 8; ["j"] = 7; }; </v>
      </c>
      <c r="AE45" t="str">
        <f t="shared" si="8"/>
        <v xml:space="preserve">["i"] = 8; </v>
      </c>
      <c r="AF45" t="str">
        <f t="shared" si="9"/>
        <v xml:space="preserve">["j"] = 7; </v>
      </c>
      <c r="AG45" t="str">
        <f t="shared" si="10"/>
        <v xml:space="preserve">[2] = { ["i"] = 9; ["j"] = 2; }; </v>
      </c>
      <c r="AH45" t="str">
        <f t="shared" si="11"/>
        <v xml:space="preserve">["i"] = 9; </v>
      </c>
      <c r="AI45" t="str">
        <f t="shared" si="12"/>
        <v xml:space="preserve">["j"] = 2; </v>
      </c>
      <c r="AJ45" t="str">
        <f t="shared" si="13"/>
        <v/>
      </c>
      <c r="AK45" t="str">
        <f t="shared" si="14"/>
        <v/>
      </c>
      <c r="AL45" t="str">
        <f t="shared" si="15"/>
        <v/>
      </c>
      <c r="AM45" t="str">
        <f t="shared" si="16"/>
        <v/>
      </c>
      <c r="AN45" t="str">
        <f t="shared" si="17"/>
        <v/>
      </c>
      <c r="AO45" t="str">
        <f t="shared" si="18"/>
        <v/>
      </c>
      <c r="AP45" t="str">
        <f t="shared" si="19"/>
        <v>};</v>
      </c>
    </row>
    <row r="46" spans="1:42" x14ac:dyDescent="0.25">
      <c r="C46">
        <f>VLOOKUP(E46,'Deed Log Page Tabs'!A$2:C$35,2,FALSE)</f>
        <v>9</v>
      </c>
      <c r="D46">
        <f>VLOOKUP(E46,'Deed Log Page Tabs'!A$2:C$35,3,FALSE)</f>
        <v>2</v>
      </c>
      <c r="E46" t="s">
        <v>99</v>
      </c>
      <c r="F46" t="s">
        <v>24</v>
      </c>
      <c r="G46" t="s">
        <v>98</v>
      </c>
      <c r="K46">
        <f>IF(LEN(F46)&gt;0,VLOOKUP(F46,'Deed Log Page Tabs'!A$2:C$35,2,FALSE),"")</f>
        <v>8</v>
      </c>
      <c r="L46">
        <f>IF(LEN(F46)&gt;0,VLOOKUP(F46,'Deed Log Page Tabs'!A$2:C$35,3,FALSE),"")</f>
        <v>6</v>
      </c>
      <c r="N46">
        <f>IF(LEN(G46)&gt;0,VLOOKUP(G46,'Deed Log Page Tabs'!A$2:C$35,2,FALSE),"")</f>
        <v>9</v>
      </c>
      <c r="O46">
        <f>IF(LEN(G46)&gt;0,VLOOKUP(G46,'Deed Log Page Tabs'!A$2:C$35,3,FALSE),)</f>
        <v>1</v>
      </c>
      <c r="Q46" t="str">
        <f>IF(LEN(H46)&gt;0,VLOOKUP(H46,'Deed Log Page Tabs'!A$2:C$35,2,FALSE),"")</f>
        <v/>
      </c>
      <c r="R46" t="str">
        <f>IF(LEN(H46)&gt;0,VLOOKUP(H46,'Deed Log Page Tabs'!A$2:C$35,3,FALSE),"")</f>
        <v/>
      </c>
      <c r="T46" t="str">
        <f>IF(LEN(I46)&gt;0,VLOOKUP(I46,'Deed Log Page Tabs'!A$2:C$35,2,FALSE),"")</f>
        <v/>
      </c>
      <c r="U46" t="str">
        <f>IF(LEN(I46)&gt;0,VLOOKUP(I46,'Deed Log Page Tabs'!A$2:C$35,3,FALSE),"")</f>
        <v/>
      </c>
      <c r="W46" t="str">
        <f t="shared" si="0"/>
        <v xml:space="preserve">        -- Imlad Morgul
        [2] = { [1] = { ["i"] = 8; ["j"] = 6; }; [2] = { ["i"] = 9; ["j"] = 1; }; };</v>
      </c>
      <c r="X46" t="str">
        <f t="shared" si="1"/>
        <v/>
      </c>
      <c r="Y46" t="str">
        <f t="shared" si="2"/>
        <v/>
      </c>
      <c r="Z46" t="str">
        <f t="shared" si="3"/>
        <v xml:space="preserve">        -- Imlad Morgul
        [2] = { [1] = { ["i"] = 8; ["j"] = 6; }; [2] = { ["i"] = 9; ["j"] = 1; }; };</v>
      </c>
      <c r="AA46" t="str">
        <f t="shared" si="4"/>
        <v xml:space="preserve">        -- Imlad Morgul
</v>
      </c>
      <c r="AB46" t="str">
        <f t="shared" si="5"/>
        <v xml:space="preserve">        [2] = { </v>
      </c>
      <c r="AC46" t="str">
        <f t="shared" si="6"/>
        <v xml:space="preserve">[1] = { ["i"] = 8; ["j"] = 6; }; [2] = { ["i"] = 9; ["j"] = 1; }; </v>
      </c>
      <c r="AD46" t="str">
        <f t="shared" si="7"/>
        <v xml:space="preserve">[1] = { ["i"] = 8; ["j"] = 6; }; </v>
      </c>
      <c r="AE46" t="str">
        <f t="shared" si="8"/>
        <v xml:space="preserve">["i"] = 8; </v>
      </c>
      <c r="AF46" t="str">
        <f t="shared" si="9"/>
        <v xml:space="preserve">["j"] = 6; </v>
      </c>
      <c r="AG46" t="str">
        <f t="shared" si="10"/>
        <v xml:space="preserve">[2] = { ["i"] = 9; ["j"] = 1; }; </v>
      </c>
      <c r="AH46" t="str">
        <f t="shared" si="11"/>
        <v xml:space="preserve">["i"] = 9; </v>
      </c>
      <c r="AI46" t="str">
        <f t="shared" si="12"/>
        <v xml:space="preserve">["j"] = 1; </v>
      </c>
      <c r="AJ46" t="str">
        <f t="shared" si="13"/>
        <v/>
      </c>
      <c r="AK46" t="str">
        <f t="shared" si="14"/>
        <v/>
      </c>
      <c r="AL46" t="str">
        <f t="shared" si="15"/>
        <v/>
      </c>
      <c r="AM46" t="str">
        <f t="shared" si="16"/>
        <v/>
      </c>
      <c r="AN46" t="str">
        <f t="shared" si="17"/>
        <v/>
      </c>
      <c r="AO46" t="str">
        <f t="shared" si="18"/>
        <v/>
      </c>
      <c r="AP46" t="str">
        <f t="shared" si="19"/>
        <v>};</v>
      </c>
    </row>
    <row r="47" spans="1:42" x14ac:dyDescent="0.25">
      <c r="B47" t="s">
        <v>142</v>
      </c>
      <c r="W47" t="str">
        <f t="shared" si="0"/>
        <v xml:space="preserve">    };</v>
      </c>
      <c r="Y47" t="str">
        <f t="shared" si="2"/>
        <v xml:space="preserve">    };</v>
      </c>
    </row>
    <row r="48" spans="1:42" x14ac:dyDescent="0.25">
      <c r="Y48" t="str">
        <f>IF(AND(LEN(B48)&gt;0,B48&lt;&gt;"/"),CONCATENATE("    [",B48,"] = {"),IF(B48="/","    };",""))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Deed Log Page Tabs</vt:lpstr>
      <vt:lpstr>Chat Regions</vt:lpstr>
      <vt:lpstr>Instances</vt:lpstr>
      <vt:lpstr>Adjacent 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 Ark</dc:creator>
  <cp:lastModifiedBy>bkckx</cp:lastModifiedBy>
  <dcterms:created xsi:type="dcterms:W3CDTF">2015-06-05T18:19:34Z</dcterms:created>
  <dcterms:modified xsi:type="dcterms:W3CDTF">2021-04-16T23:22:04Z</dcterms:modified>
</cp:coreProperties>
</file>