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620" windowWidth="12510" windowHeight="7920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</sheets>
  <definedNames>
    <definedName name="_xlnm.Print_Area" localSheetId="0">'Сводная таблица'!$A$2:$AO$30</definedName>
  </definedNames>
  <calcPr calcId="125725"/>
</workbook>
</file>

<file path=xl/calcChain.xml><?xml version="1.0" encoding="utf-8"?>
<calcChain xmlns="http://schemas.openxmlformats.org/spreadsheetml/2006/main">
  <c r="H46" i="13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A26"/>
  <c r="H25"/>
  <c r="F25"/>
  <c r="E25"/>
  <c r="D25"/>
  <c r="A25"/>
  <c r="H24"/>
  <c r="F24"/>
  <c r="E24"/>
  <c r="D24"/>
  <c r="A24"/>
  <c r="H23"/>
  <c r="F23"/>
  <c r="E23"/>
  <c r="D23"/>
  <c r="A23"/>
  <c r="H22"/>
  <c r="F22"/>
  <c r="E22"/>
  <c r="D22"/>
  <c r="A22"/>
  <c r="H21"/>
  <c r="F21"/>
  <c r="E21"/>
  <c r="D21"/>
  <c r="A21"/>
  <c r="H20"/>
  <c r="F20"/>
  <c r="E20"/>
  <c r="D20"/>
  <c r="A20"/>
  <c r="F19"/>
  <c r="E19"/>
  <c r="D19"/>
  <c r="A19"/>
  <c r="H18"/>
  <c r="F18"/>
  <c r="E18"/>
  <c r="D18"/>
  <c r="A18"/>
  <c r="H17"/>
  <c r="F17"/>
  <c r="E17"/>
  <c r="D17"/>
  <c r="A17"/>
  <c r="H16"/>
  <c r="F16"/>
  <c r="E16"/>
  <c r="D16"/>
  <c r="A16"/>
  <c r="H15"/>
  <c r="F15"/>
  <c r="E15"/>
  <c r="D15"/>
  <c r="A15"/>
  <c r="H14"/>
  <c r="F14"/>
  <c r="E14"/>
  <c r="D14"/>
  <c r="A14"/>
  <c r="H13"/>
  <c r="F13"/>
  <c r="E13"/>
  <c r="D13"/>
  <c r="A13"/>
  <c r="H12"/>
  <c r="F12"/>
  <c r="E12"/>
  <c r="D12"/>
  <c r="A12"/>
  <c r="H11"/>
  <c r="F11"/>
  <c r="E11"/>
  <c r="D11"/>
  <c r="A11"/>
  <c r="H10"/>
  <c r="F10"/>
  <c r="E10"/>
  <c r="D10"/>
  <c r="A10"/>
  <c r="H9"/>
  <c r="F9"/>
  <c r="E9"/>
  <c r="D9"/>
  <c r="A9"/>
  <c r="H8"/>
  <c r="F8"/>
  <c r="E8"/>
  <c r="D8"/>
  <c r="A8"/>
  <c r="H7"/>
  <c r="F7"/>
  <c r="E7"/>
  <c r="D7"/>
  <c r="A7"/>
  <c r="H6"/>
  <c r="F6"/>
  <c r="E6"/>
  <c r="D6"/>
  <c r="A6"/>
  <c r="H5"/>
  <c r="F5"/>
  <c r="E5"/>
  <c r="D5"/>
  <c r="A5"/>
  <c r="F3"/>
  <c r="E3"/>
  <c r="D3"/>
  <c r="C3"/>
  <c r="B3"/>
  <c r="A3"/>
  <c r="H46" i="12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A26"/>
  <c r="H25"/>
  <c r="F25"/>
  <c r="E25"/>
  <c r="D25"/>
  <c r="A25"/>
  <c r="H24"/>
  <c r="F24"/>
  <c r="E24"/>
  <c r="D24"/>
  <c r="A24"/>
  <c r="H23"/>
  <c r="F23"/>
  <c r="E23"/>
  <c r="D23"/>
  <c r="A23"/>
  <c r="H22"/>
  <c r="F22"/>
  <c r="E22"/>
  <c r="D22"/>
  <c r="A22"/>
  <c r="H21"/>
  <c r="F21"/>
  <c r="E21"/>
  <c r="D21"/>
  <c r="A21"/>
  <c r="H20"/>
  <c r="F20"/>
  <c r="E20"/>
  <c r="D20"/>
  <c r="A20"/>
  <c r="F19"/>
  <c r="E19"/>
  <c r="D19"/>
  <c r="A19"/>
  <c r="H18"/>
  <c r="F18"/>
  <c r="E18"/>
  <c r="D18"/>
  <c r="A18"/>
  <c r="H17"/>
  <c r="F17"/>
  <c r="E17"/>
  <c r="D17"/>
  <c r="A17"/>
  <c r="H16"/>
  <c r="F16"/>
  <c r="E16"/>
  <c r="D16"/>
  <c r="A16"/>
  <c r="H15"/>
  <c r="F15"/>
  <c r="E15"/>
  <c r="D15"/>
  <c r="A15"/>
  <c r="H14"/>
  <c r="F14"/>
  <c r="E14"/>
  <c r="D14"/>
  <c r="A14"/>
  <c r="H13"/>
  <c r="F13"/>
  <c r="E13"/>
  <c r="D13"/>
  <c r="A13"/>
  <c r="H12"/>
  <c r="F12"/>
  <c r="E12"/>
  <c r="D12"/>
  <c r="A12"/>
  <c r="H11"/>
  <c r="F11"/>
  <c r="E11"/>
  <c r="D11"/>
  <c r="A11"/>
  <c r="H10"/>
  <c r="F10"/>
  <c r="E10"/>
  <c r="D10"/>
  <c r="A10"/>
  <c r="H9"/>
  <c r="F9"/>
  <c r="E9"/>
  <c r="D9"/>
  <c r="A9"/>
  <c r="H8"/>
  <c r="F8"/>
  <c r="E8"/>
  <c r="D8"/>
  <c r="A8"/>
  <c r="H7"/>
  <c r="F7"/>
  <c r="E7"/>
  <c r="D7"/>
  <c r="A7"/>
  <c r="H6"/>
  <c r="F6"/>
  <c r="E6"/>
  <c r="D6"/>
  <c r="A6"/>
  <c r="H5"/>
  <c r="F5"/>
  <c r="E5"/>
  <c r="D5"/>
  <c r="A5"/>
  <c r="F3"/>
  <c r="E3"/>
  <c r="D3"/>
  <c r="C3"/>
  <c r="B3"/>
  <c r="A3"/>
  <c r="H26" i="11"/>
  <c r="F26"/>
  <c r="E26"/>
  <c r="D26"/>
  <c r="A26"/>
  <c r="H25"/>
  <c r="F25"/>
  <c r="E25"/>
  <c r="D25"/>
  <c r="A25"/>
  <c r="H24"/>
  <c r="F24"/>
  <c r="E24"/>
  <c r="D24"/>
  <c r="A24"/>
  <c r="H23"/>
  <c r="F23"/>
  <c r="E23"/>
  <c r="D23"/>
  <c r="A23"/>
  <c r="H22"/>
  <c r="F22"/>
  <c r="E22"/>
  <c r="D22"/>
  <c r="A22"/>
  <c r="H21"/>
  <c r="F21"/>
  <c r="E21"/>
  <c r="D21"/>
  <c r="A21"/>
  <c r="H20"/>
  <c r="F20"/>
  <c r="E20"/>
  <c r="D20"/>
  <c r="A20"/>
  <c r="F19"/>
  <c r="E19"/>
  <c r="D19"/>
  <c r="A19"/>
  <c r="H18"/>
  <c r="F18"/>
  <c r="E18"/>
  <c r="D18"/>
  <c r="A18"/>
  <c r="H17"/>
  <c r="F17"/>
  <c r="E17"/>
  <c r="D17"/>
  <c r="A17"/>
  <c r="H16"/>
  <c r="F16"/>
  <c r="E16"/>
  <c r="D16"/>
  <c r="A16"/>
  <c r="H15"/>
  <c r="F15"/>
  <c r="E15"/>
  <c r="D15"/>
  <c r="A15"/>
  <c r="H14"/>
  <c r="F14"/>
  <c r="E14"/>
  <c r="D14"/>
  <c r="A14"/>
  <c r="H13"/>
  <c r="F13"/>
  <c r="E13"/>
  <c r="D13"/>
  <c r="A13"/>
  <c r="H12"/>
  <c r="F12"/>
  <c r="E12"/>
  <c r="D12"/>
  <c r="A12"/>
  <c r="H11"/>
  <c r="F11"/>
  <c r="E11"/>
  <c r="D11"/>
  <c r="A11"/>
  <c r="H10"/>
  <c r="F10"/>
  <c r="E10"/>
  <c r="D10"/>
  <c r="A10"/>
  <c r="H9"/>
  <c r="F9"/>
  <c r="E9"/>
  <c r="D9"/>
  <c r="A9"/>
  <c r="H8"/>
  <c r="F8"/>
  <c r="E8"/>
  <c r="D8"/>
  <c r="A8"/>
  <c r="H7"/>
  <c r="F7"/>
  <c r="E7"/>
  <c r="D7"/>
  <c r="A7"/>
  <c r="H6"/>
  <c r="F6"/>
  <c r="E6"/>
  <c r="D6"/>
  <c r="A6"/>
  <c r="H5"/>
  <c r="F5"/>
  <c r="E5"/>
  <c r="D5"/>
  <c r="A5"/>
  <c r="F3"/>
  <c r="E3"/>
  <c r="D3"/>
  <c r="C3"/>
  <c r="B3"/>
  <c r="A3"/>
  <c r="H46" i="10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A26"/>
  <c r="H25"/>
  <c r="F25"/>
  <c r="E25"/>
  <c r="D25"/>
  <c r="A25"/>
  <c r="H24"/>
  <c r="F24"/>
  <c r="E24"/>
  <c r="D24"/>
  <c r="A24"/>
  <c r="H23"/>
  <c r="F23"/>
  <c r="E23"/>
  <c r="D23"/>
  <c r="A23"/>
  <c r="H22"/>
  <c r="F22"/>
  <c r="E22"/>
  <c r="D22"/>
  <c r="A22"/>
  <c r="H21"/>
  <c r="F21"/>
  <c r="E21"/>
  <c r="D21"/>
  <c r="A21"/>
  <c r="H20"/>
  <c r="F20"/>
  <c r="E20"/>
  <c r="D20"/>
  <c r="A20"/>
  <c r="F19"/>
  <c r="E19"/>
  <c r="D19"/>
  <c r="A19"/>
  <c r="H18"/>
  <c r="F18"/>
  <c r="E18"/>
  <c r="D18"/>
  <c r="A18"/>
  <c r="H17"/>
  <c r="F17"/>
  <c r="E17"/>
  <c r="D17"/>
  <c r="A17"/>
  <c r="H16"/>
  <c r="F16"/>
  <c r="E16"/>
  <c r="D16"/>
  <c r="A16"/>
  <c r="H15"/>
  <c r="F15"/>
  <c r="E15"/>
  <c r="D15"/>
  <c r="A15"/>
  <c r="H14"/>
  <c r="F14"/>
  <c r="E14"/>
  <c r="D14"/>
  <c r="A14"/>
  <c r="H13"/>
  <c r="F13"/>
  <c r="E13"/>
  <c r="D13"/>
  <c r="A13"/>
  <c r="H12"/>
  <c r="F12"/>
  <c r="E12"/>
  <c r="D12"/>
  <c r="A12"/>
  <c r="H11"/>
  <c r="F11"/>
  <c r="E11"/>
  <c r="D11"/>
  <c r="A11"/>
  <c r="H10"/>
  <c r="F10"/>
  <c r="E10"/>
  <c r="D10"/>
  <c r="A10"/>
  <c r="H9"/>
  <c r="F9"/>
  <c r="E9"/>
  <c r="D9"/>
  <c r="A9"/>
  <c r="H8"/>
  <c r="F8"/>
  <c r="E8"/>
  <c r="D8"/>
  <c r="A8"/>
  <c r="H7"/>
  <c r="F7"/>
  <c r="E7"/>
  <c r="D7"/>
  <c r="A7"/>
  <c r="H6"/>
  <c r="F6"/>
  <c r="E6"/>
  <c r="D6"/>
  <c r="A6"/>
  <c r="H5"/>
  <c r="F5"/>
  <c r="E5"/>
  <c r="D5"/>
  <c r="A5"/>
  <c r="F3"/>
  <c r="E3"/>
  <c r="D3"/>
  <c r="C3"/>
  <c r="B3"/>
  <c r="A3"/>
  <c r="H46" i="8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A26"/>
  <c r="H25"/>
  <c r="F25"/>
  <c r="E25"/>
  <c r="D25"/>
  <c r="A25"/>
  <c r="H24"/>
  <c r="F24"/>
  <c r="E24"/>
  <c r="D24"/>
  <c r="A24"/>
  <c r="H23"/>
  <c r="F23"/>
  <c r="E23"/>
  <c r="D23"/>
  <c r="A23"/>
  <c r="H22"/>
  <c r="F22"/>
  <c r="E22"/>
  <c r="D22"/>
  <c r="A22"/>
  <c r="H21"/>
  <c r="F21"/>
  <c r="E21"/>
  <c r="D21"/>
  <c r="A21"/>
  <c r="H20"/>
  <c r="F20"/>
  <c r="E20"/>
  <c r="D20"/>
  <c r="A20"/>
  <c r="F19"/>
  <c r="E19"/>
  <c r="D19"/>
  <c r="A19"/>
  <c r="H18"/>
  <c r="F18"/>
  <c r="E18"/>
  <c r="D18"/>
  <c r="A18"/>
  <c r="H17"/>
  <c r="F17"/>
  <c r="E17"/>
  <c r="D17"/>
  <c r="A17"/>
  <c r="H16"/>
  <c r="F16"/>
  <c r="E16"/>
  <c r="D16"/>
  <c r="A16"/>
  <c r="H15"/>
  <c r="F15"/>
  <c r="E15"/>
  <c r="D15"/>
  <c r="A15"/>
  <c r="H14"/>
  <c r="F14"/>
  <c r="E14"/>
  <c r="D14"/>
  <c r="A14"/>
  <c r="H13"/>
  <c r="F13"/>
  <c r="E13"/>
  <c r="D13"/>
  <c r="A13"/>
  <c r="H12"/>
  <c r="F12"/>
  <c r="E12"/>
  <c r="D12"/>
  <c r="A12"/>
  <c r="H11"/>
  <c r="F11"/>
  <c r="E11"/>
  <c r="D11"/>
  <c r="A11"/>
  <c r="H10"/>
  <c r="F10"/>
  <c r="E10"/>
  <c r="D10"/>
  <c r="A10"/>
  <c r="H9"/>
  <c r="F9"/>
  <c r="E9"/>
  <c r="D9"/>
  <c r="A9"/>
  <c r="H8"/>
  <c r="F8"/>
  <c r="E8"/>
  <c r="D8"/>
  <c r="A8"/>
  <c r="H7"/>
  <c r="F7"/>
  <c r="E7"/>
  <c r="D7"/>
  <c r="A7"/>
  <c r="H6"/>
  <c r="F6"/>
  <c r="E6"/>
  <c r="D6"/>
  <c r="A6"/>
  <c r="H5"/>
  <c r="F5"/>
  <c r="E5"/>
  <c r="D5"/>
  <c r="A5"/>
  <c r="F3"/>
  <c r="E3"/>
  <c r="D3"/>
  <c r="C3"/>
  <c r="B3"/>
  <c r="A3"/>
  <c r="H46" i="7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A26"/>
  <c r="H25"/>
  <c r="F25"/>
  <c r="E25"/>
  <c r="D25"/>
  <c r="A25"/>
  <c r="H24"/>
  <c r="F24"/>
  <c r="E24"/>
  <c r="D24"/>
  <c r="A24"/>
  <c r="H23"/>
  <c r="F23"/>
  <c r="E23"/>
  <c r="D23"/>
  <c r="A23"/>
  <c r="H22"/>
  <c r="F22"/>
  <c r="E22"/>
  <c r="D22"/>
  <c r="A22"/>
  <c r="H21"/>
  <c r="F21"/>
  <c r="E21"/>
  <c r="D21"/>
  <c r="A21"/>
  <c r="H20"/>
  <c r="F20"/>
  <c r="E20"/>
  <c r="D20"/>
  <c r="A20"/>
  <c r="F19"/>
  <c r="E19"/>
  <c r="D19"/>
  <c r="A19"/>
  <c r="H18"/>
  <c r="F18"/>
  <c r="E18"/>
  <c r="D18"/>
  <c r="A18"/>
  <c r="H17"/>
  <c r="F17"/>
  <c r="E17"/>
  <c r="D17"/>
  <c r="A17"/>
  <c r="H16"/>
  <c r="F16"/>
  <c r="E16"/>
  <c r="D16"/>
  <c r="A16"/>
  <c r="H15"/>
  <c r="F15"/>
  <c r="E15"/>
  <c r="D15"/>
  <c r="A15"/>
  <c r="H14"/>
  <c r="F14"/>
  <c r="E14"/>
  <c r="D14"/>
  <c r="A14"/>
  <c r="H13"/>
  <c r="F13"/>
  <c r="E13"/>
  <c r="D13"/>
  <c r="A13"/>
  <c r="H12"/>
  <c r="F12"/>
  <c r="E12"/>
  <c r="D12"/>
  <c r="A12"/>
  <c r="H11"/>
  <c r="F11"/>
  <c r="E11"/>
  <c r="D11"/>
  <c r="A11"/>
  <c r="H10"/>
  <c r="F10"/>
  <c r="E10"/>
  <c r="D10"/>
  <c r="A10"/>
  <c r="H9"/>
  <c r="F9"/>
  <c r="E9"/>
  <c r="D9"/>
  <c r="A9"/>
  <c r="H8"/>
  <c r="F8"/>
  <c r="E8"/>
  <c r="D8"/>
  <c r="A8"/>
  <c r="H7"/>
  <c r="F7"/>
  <c r="E7"/>
  <c r="D7"/>
  <c r="A7"/>
  <c r="H6"/>
  <c r="F6"/>
  <c r="E6"/>
  <c r="D6"/>
  <c r="A6"/>
  <c r="H5"/>
  <c r="F5"/>
  <c r="E5"/>
  <c r="D5"/>
  <c r="A5"/>
  <c r="F3"/>
  <c r="E3"/>
  <c r="D3"/>
  <c r="C3"/>
  <c r="B3"/>
  <c r="A3"/>
  <c r="H26" i="6"/>
  <c r="F26"/>
  <c r="E26"/>
  <c r="D26"/>
  <c r="A26"/>
  <c r="H25"/>
  <c r="F25"/>
  <c r="E25"/>
  <c r="D25"/>
  <c r="A25"/>
  <c r="H24"/>
  <c r="F24"/>
  <c r="E24"/>
  <c r="D24"/>
  <c r="A24"/>
  <c r="H23"/>
  <c r="F23"/>
  <c r="E23"/>
  <c r="D23"/>
  <c r="A23"/>
  <c r="H22"/>
  <c r="F22"/>
  <c r="E22"/>
  <c r="D22"/>
  <c r="A22"/>
  <c r="H21"/>
  <c r="F21"/>
  <c r="E21"/>
  <c r="D21"/>
  <c r="A21"/>
  <c r="H20"/>
  <c r="F20"/>
  <c r="E20"/>
  <c r="D20"/>
  <c r="A20"/>
  <c r="F19"/>
  <c r="E19"/>
  <c r="D19"/>
  <c r="A19"/>
  <c r="F18"/>
  <c r="E18"/>
  <c r="D18"/>
  <c r="A18"/>
  <c r="H17"/>
  <c r="F17"/>
  <c r="E17"/>
  <c r="D17"/>
  <c r="A17"/>
  <c r="H16"/>
  <c r="F16"/>
  <c r="E16"/>
  <c r="D16"/>
  <c r="A16"/>
  <c r="H15"/>
  <c r="F15"/>
  <c r="E15"/>
  <c r="D15"/>
  <c r="A15"/>
  <c r="H14"/>
  <c r="F14"/>
  <c r="E14"/>
  <c r="D14"/>
  <c r="A14"/>
  <c r="F13"/>
  <c r="E13"/>
  <c r="D13"/>
  <c r="A13"/>
  <c r="H12"/>
  <c r="F12"/>
  <c r="E12"/>
  <c r="D12"/>
  <c r="A12"/>
  <c r="H11"/>
  <c r="F11"/>
  <c r="E11"/>
  <c r="D11"/>
  <c r="A11"/>
  <c r="H10"/>
  <c r="F10"/>
  <c r="E10"/>
  <c r="D10"/>
  <c r="A10"/>
  <c r="H9"/>
  <c r="F9"/>
  <c r="E9"/>
  <c r="D9"/>
  <c r="A9"/>
  <c r="H8"/>
  <c r="F8"/>
  <c r="E8"/>
  <c r="D8"/>
  <c r="A8"/>
  <c r="H7"/>
  <c r="F7"/>
  <c r="E7"/>
  <c r="D7"/>
  <c r="A7"/>
  <c r="H6"/>
  <c r="F6"/>
  <c r="E6"/>
  <c r="D6"/>
  <c r="A6"/>
  <c r="H5"/>
  <c r="F5"/>
  <c r="E5"/>
  <c r="D5"/>
  <c r="A5"/>
  <c r="F3"/>
  <c r="E3"/>
  <c r="D3"/>
  <c r="C3"/>
  <c r="B3"/>
  <c r="A3"/>
  <c r="A5" i="9"/>
  <c r="AZ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M27" i="1"/>
  <c r="AL27"/>
  <c r="AK27"/>
  <c r="AJ27"/>
  <c r="AI27"/>
  <c r="AH27"/>
  <c r="AG27"/>
  <c r="AF27"/>
  <c r="AE27"/>
  <c r="AD27"/>
  <c r="AC27"/>
  <c r="AB27"/>
  <c r="AA27"/>
  <c r="Z27"/>
  <c r="Y27"/>
  <c r="X27"/>
  <c r="W27"/>
  <c r="V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V4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X3"/>
  <c r="Z3" s="1"/>
  <c r="AB3" s="1"/>
  <c r="AD3" s="1"/>
  <c r="AF3" s="1"/>
  <c r="AH3" s="1"/>
  <c r="AJ3" s="1"/>
  <c r="AL3" s="1"/>
  <c r="W3"/>
  <c r="Y3" s="1"/>
  <c r="AA3" s="1"/>
  <c r="AC3" s="1"/>
  <c r="AE3" s="1"/>
  <c r="AG3" s="1"/>
  <c r="AI3" s="1"/>
  <c r="AK3" s="1"/>
  <c r="AM3" s="1"/>
  <c r="B2"/>
  <c r="C5" i="9" l="1"/>
  <c r="E5"/>
  <c r="G5"/>
  <c r="I5"/>
  <c r="K5"/>
  <c r="M5"/>
  <c r="O5"/>
  <c r="Q5"/>
  <c r="S5"/>
  <c r="U5"/>
  <c r="W5"/>
  <c r="Y5"/>
  <c r="AA5"/>
  <c r="AC5"/>
  <c r="AE5"/>
  <c r="AG5"/>
  <c r="AI5"/>
  <c r="AK5"/>
  <c r="AM5"/>
  <c r="AO5"/>
  <c r="AQ5"/>
  <c r="AS5"/>
  <c r="AU5"/>
  <c r="AW5"/>
  <c r="AY5"/>
  <c r="A6"/>
  <c r="I25" i="12"/>
  <c r="K25" s="1"/>
  <c r="I23"/>
  <c r="K23" s="1"/>
  <c r="I21"/>
  <c r="K21" s="1"/>
  <c r="I19"/>
  <c r="K19" s="1"/>
  <c r="I18"/>
  <c r="K18" s="1"/>
  <c r="I16"/>
  <c r="K16" s="1"/>
  <c r="I14"/>
  <c r="K14" s="1"/>
  <c r="I12"/>
  <c r="K12" s="1"/>
  <c r="I10"/>
  <c r="K10" s="1"/>
  <c r="I8"/>
  <c r="K8" s="1"/>
  <c r="I6"/>
  <c r="K6" s="1"/>
  <c r="I26" i="11"/>
  <c r="K26" s="1"/>
  <c r="I24"/>
  <c r="K24" s="1"/>
  <c r="I22"/>
  <c r="K22" s="1"/>
  <c r="I20"/>
  <c r="K20" s="1"/>
  <c r="I17"/>
  <c r="K17" s="1"/>
  <c r="I15"/>
  <c r="K15" s="1"/>
  <c r="I13"/>
  <c r="K13" s="1"/>
  <c r="I11"/>
  <c r="K11" s="1"/>
  <c r="I9"/>
  <c r="K9" s="1"/>
  <c r="I7"/>
  <c r="K7" s="1"/>
  <c r="I5"/>
  <c r="K5" s="1"/>
  <c r="I25" i="10"/>
  <c r="K25" s="1"/>
  <c r="I23"/>
  <c r="K23" s="1"/>
  <c r="I21"/>
  <c r="K21" s="1"/>
  <c r="I19"/>
  <c r="K19" s="1"/>
  <c r="I18"/>
  <c r="K18" s="1"/>
  <c r="I16"/>
  <c r="K16" s="1"/>
  <c r="I14"/>
  <c r="K14" s="1"/>
  <c r="I12"/>
  <c r="K12" s="1"/>
  <c r="I10"/>
  <c r="K10" s="1"/>
  <c r="I8"/>
  <c r="K8" s="1"/>
  <c r="I6"/>
  <c r="K6" s="1"/>
  <c r="I46" i="8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4"/>
  <c r="K24" s="1"/>
  <c r="I22"/>
  <c r="K22" s="1"/>
  <c r="I20"/>
  <c r="K20" s="1"/>
  <c r="I17"/>
  <c r="K17" s="1"/>
  <c r="I15"/>
  <c r="K15" s="1"/>
  <c r="I13"/>
  <c r="K13" s="1"/>
  <c r="I11"/>
  <c r="K11" s="1"/>
  <c r="I9"/>
  <c r="K9" s="1"/>
  <c r="I7"/>
  <c r="K7" s="1"/>
  <c r="I5"/>
  <c r="K5" s="1"/>
  <c r="I25" i="7"/>
  <c r="K25" s="1"/>
  <c r="I23"/>
  <c r="K23" s="1"/>
  <c r="I21"/>
  <c r="K21" s="1"/>
  <c r="I19"/>
  <c r="K19" s="1"/>
  <c r="I18"/>
  <c r="K18" s="1"/>
  <c r="I16"/>
  <c r="K16" s="1"/>
  <c r="I14"/>
  <c r="K14" s="1"/>
  <c r="I12"/>
  <c r="K12" s="1"/>
  <c r="I10"/>
  <c r="K10" s="1"/>
  <c r="I8"/>
  <c r="K8" s="1"/>
  <c r="I6"/>
  <c r="K6" s="1"/>
  <c r="I26" i="6"/>
  <c r="K26" s="1"/>
  <c r="G26" i="1" s="1"/>
  <c r="AN26" s="1"/>
  <c r="I24" i="6"/>
  <c r="K24" s="1"/>
  <c r="G24" i="1" s="1"/>
  <c r="AN24" s="1"/>
  <c r="I22" i="6"/>
  <c r="K22" s="1"/>
  <c r="G22" i="1" s="1"/>
  <c r="AN22" s="1"/>
  <c r="I20" i="6"/>
  <c r="K20" s="1"/>
  <c r="G20" i="1" s="1"/>
  <c r="AN20" s="1"/>
  <c r="I16" i="6"/>
  <c r="K16" s="1"/>
  <c r="G16" i="1" s="1"/>
  <c r="AN16" s="1"/>
  <c r="I14" i="6"/>
  <c r="K14" s="1"/>
  <c r="G14" i="1" s="1"/>
  <c r="AN14" s="1"/>
  <c r="I11" i="6"/>
  <c r="K11" s="1"/>
  <c r="G11" i="1" s="1"/>
  <c r="AN11" s="1"/>
  <c r="I9" i="6"/>
  <c r="K9" s="1"/>
  <c r="G9" i="1" s="1"/>
  <c r="AN9" s="1"/>
  <c r="I7" i="6"/>
  <c r="K7" s="1"/>
  <c r="G7" i="1" s="1"/>
  <c r="AN7" s="1"/>
  <c r="I5" i="6"/>
  <c r="K5" s="1"/>
  <c r="G5" i="1" s="1"/>
  <c r="AN5" s="1"/>
  <c r="I25" i="13"/>
  <c r="K25" s="1"/>
  <c r="I23"/>
  <c r="K23" s="1"/>
  <c r="I21"/>
  <c r="K21" s="1"/>
  <c r="I19"/>
  <c r="K19" s="1"/>
  <c r="I18"/>
  <c r="K18" s="1"/>
  <c r="I16"/>
  <c r="K16" s="1"/>
  <c r="I14"/>
  <c r="K14" s="1"/>
  <c r="I12"/>
  <c r="K12" s="1"/>
  <c r="I10"/>
  <c r="K10" s="1"/>
  <c r="I8"/>
  <c r="K8" s="1"/>
  <c r="I6"/>
  <c r="K6" s="1"/>
  <c r="I46" i="12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19" i="11"/>
  <c r="K19" s="1"/>
  <c r="I19" i="8"/>
  <c r="K19" s="1"/>
  <c r="I19" i="6"/>
  <c r="K19" s="1"/>
  <c r="G19" i="1" s="1"/>
  <c r="AN19" s="1"/>
  <c r="I18" i="6"/>
  <c r="I13"/>
  <c r="D5" i="9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I5" i="13"/>
  <c r="K5" s="1"/>
  <c r="I7"/>
  <c r="K7" s="1"/>
  <c r="I9"/>
  <c r="K9" s="1"/>
  <c r="I11"/>
  <c r="K11" s="1"/>
  <c r="I13"/>
  <c r="K13" s="1"/>
  <c r="I15"/>
  <c r="K15" s="1"/>
  <c r="I17"/>
  <c r="K17" s="1"/>
  <c r="I20"/>
  <c r="K20" s="1"/>
  <c r="I22"/>
  <c r="K22" s="1"/>
  <c r="I24"/>
  <c r="K24" s="1"/>
  <c r="I26"/>
  <c r="K26" s="1"/>
  <c r="I27"/>
  <c r="K27" s="1"/>
  <c r="I28"/>
  <c r="K28" s="1"/>
  <c r="I29"/>
  <c r="K29" s="1"/>
  <c r="I30"/>
  <c r="K30" s="1"/>
  <c r="I31"/>
  <c r="K31" s="1"/>
  <c r="I32"/>
  <c r="K32" s="1"/>
  <c r="I33"/>
  <c r="K33" s="1"/>
  <c r="I34"/>
  <c r="K34" s="1"/>
  <c r="I35"/>
  <c r="K35" s="1"/>
  <c r="I36"/>
  <c r="K36" s="1"/>
  <c r="I37"/>
  <c r="K37" s="1"/>
  <c r="I38"/>
  <c r="K38" s="1"/>
  <c r="I39"/>
  <c r="K39" s="1"/>
  <c r="I40"/>
  <c r="K40" s="1"/>
  <c r="I41"/>
  <c r="K41" s="1"/>
  <c r="I42"/>
  <c r="K42" s="1"/>
  <c r="I43"/>
  <c r="K43" s="1"/>
  <c r="I44"/>
  <c r="K44" s="1"/>
  <c r="I45"/>
  <c r="K45" s="1"/>
  <c r="I46"/>
  <c r="K46" s="1"/>
  <c r="I6" i="6"/>
  <c r="K6" s="1"/>
  <c r="G6" i="1" s="1"/>
  <c r="AN6" s="1"/>
  <c r="I8" i="6"/>
  <c r="K8" s="1"/>
  <c r="G8" i="1" s="1"/>
  <c r="AN8" s="1"/>
  <c r="I10" i="6"/>
  <c r="K10" s="1"/>
  <c r="G10" i="1" s="1"/>
  <c r="AN10" s="1"/>
  <c r="I12" i="6"/>
  <c r="K12" s="1"/>
  <c r="G12" i="1" s="1"/>
  <c r="AN12" s="1"/>
  <c r="I15" i="6"/>
  <c r="K15" s="1"/>
  <c r="G15" i="1" s="1"/>
  <c r="AN15" s="1"/>
  <c r="I17" i="6"/>
  <c r="K17" s="1"/>
  <c r="G17" i="1" s="1"/>
  <c r="AN17" s="1"/>
  <c r="I21" i="6"/>
  <c r="K21" s="1"/>
  <c r="G21" i="1" s="1"/>
  <c r="AN21" s="1"/>
  <c r="I23" i="6"/>
  <c r="K23" s="1"/>
  <c r="G23" i="1" s="1"/>
  <c r="AN23" s="1"/>
  <c r="I25" i="6"/>
  <c r="K25" s="1"/>
  <c r="G25" i="1" s="1"/>
  <c r="AN25" s="1"/>
  <c r="I5" i="7"/>
  <c r="K5" s="1"/>
  <c r="I7"/>
  <c r="K7" s="1"/>
  <c r="I9"/>
  <c r="K9" s="1"/>
  <c r="I11"/>
  <c r="K11" s="1"/>
  <c r="I13"/>
  <c r="K13" s="1"/>
  <c r="I15"/>
  <c r="K15" s="1"/>
  <c r="I17"/>
  <c r="K17" s="1"/>
  <c r="I20"/>
  <c r="K20" s="1"/>
  <c r="I22"/>
  <c r="K22" s="1"/>
  <c r="I24"/>
  <c r="K24" s="1"/>
  <c r="I26"/>
  <c r="K26" s="1"/>
  <c r="I27"/>
  <c r="K27" s="1"/>
  <c r="I28"/>
  <c r="K28" s="1"/>
  <c r="I29"/>
  <c r="K29" s="1"/>
  <c r="I30"/>
  <c r="K30" s="1"/>
  <c r="I31"/>
  <c r="K31" s="1"/>
  <c r="I32"/>
  <c r="K32" s="1"/>
  <c r="I33"/>
  <c r="K33" s="1"/>
  <c r="I34"/>
  <c r="K34" s="1"/>
  <c r="I35"/>
  <c r="K35" s="1"/>
  <c r="I36"/>
  <c r="K36" s="1"/>
  <c r="I37"/>
  <c r="K37" s="1"/>
  <c r="I38"/>
  <c r="K38" s="1"/>
  <c r="I39"/>
  <c r="K39" s="1"/>
  <c r="I40"/>
  <c r="K40" s="1"/>
  <c r="I41"/>
  <c r="K41" s="1"/>
  <c r="I42"/>
  <c r="K42" s="1"/>
  <c r="I43"/>
  <c r="K43" s="1"/>
  <c r="I44"/>
  <c r="K44" s="1"/>
  <c r="I45"/>
  <c r="K45" s="1"/>
  <c r="I46"/>
  <c r="K46" s="1"/>
  <c r="I6" i="8"/>
  <c r="K6" s="1"/>
  <c r="I8"/>
  <c r="K8" s="1"/>
  <c r="I10"/>
  <c r="K10" s="1"/>
  <c r="I12"/>
  <c r="K12" s="1"/>
  <c r="I14"/>
  <c r="K14" s="1"/>
  <c r="I16"/>
  <c r="K16" s="1"/>
  <c r="I18"/>
  <c r="K18" s="1"/>
  <c r="I21"/>
  <c r="K21" s="1"/>
  <c r="I23"/>
  <c r="K23" s="1"/>
  <c r="I25"/>
  <c r="K25" s="1"/>
  <c r="I5" i="10"/>
  <c r="K5" s="1"/>
  <c r="I7"/>
  <c r="K7" s="1"/>
  <c r="I9"/>
  <c r="K9" s="1"/>
  <c r="I11"/>
  <c r="K11" s="1"/>
  <c r="I13"/>
  <c r="K13" s="1"/>
  <c r="I15"/>
  <c r="K15" s="1"/>
  <c r="I17"/>
  <c r="K17" s="1"/>
  <c r="I20"/>
  <c r="K20" s="1"/>
  <c r="I22"/>
  <c r="K22" s="1"/>
  <c r="I24"/>
  <c r="K24" s="1"/>
  <c r="I26"/>
  <c r="K26" s="1"/>
  <c r="I27"/>
  <c r="K27" s="1"/>
  <c r="I28"/>
  <c r="K28" s="1"/>
  <c r="I29"/>
  <c r="K29" s="1"/>
  <c r="I30"/>
  <c r="K30" s="1"/>
  <c r="I31"/>
  <c r="K31" s="1"/>
  <c r="I32"/>
  <c r="K32" s="1"/>
  <c r="I33"/>
  <c r="K33" s="1"/>
  <c r="I34"/>
  <c r="K34" s="1"/>
  <c r="I35"/>
  <c r="K35" s="1"/>
  <c r="I36"/>
  <c r="K36" s="1"/>
  <c r="I37"/>
  <c r="K37" s="1"/>
  <c r="I38"/>
  <c r="K38" s="1"/>
  <c r="I39"/>
  <c r="K39" s="1"/>
  <c r="I40"/>
  <c r="K40" s="1"/>
  <c r="I41"/>
  <c r="K41" s="1"/>
  <c r="I42"/>
  <c r="K42" s="1"/>
  <c r="I43"/>
  <c r="K43" s="1"/>
  <c r="I44"/>
  <c r="K44" s="1"/>
  <c r="I45"/>
  <c r="K45" s="1"/>
  <c r="I46"/>
  <c r="K46" s="1"/>
  <c r="I6" i="11"/>
  <c r="K6" s="1"/>
  <c r="I8"/>
  <c r="K8" s="1"/>
  <c r="I10"/>
  <c r="K10" s="1"/>
  <c r="I12"/>
  <c r="K12" s="1"/>
  <c r="I14"/>
  <c r="K14" s="1"/>
  <c r="I16"/>
  <c r="K16" s="1"/>
  <c r="I18"/>
  <c r="K18" s="1"/>
  <c r="I21"/>
  <c r="K21" s="1"/>
  <c r="I23"/>
  <c r="K23" s="1"/>
  <c r="I25"/>
  <c r="K25" s="1"/>
  <c r="I5" i="12"/>
  <c r="K5" s="1"/>
  <c r="I7"/>
  <c r="K7" s="1"/>
  <c r="I9"/>
  <c r="K9" s="1"/>
  <c r="I11"/>
  <c r="K11" s="1"/>
  <c r="I13"/>
  <c r="K13" s="1"/>
  <c r="I15"/>
  <c r="K15" s="1"/>
  <c r="I17"/>
  <c r="K17" s="1"/>
  <c r="I20"/>
  <c r="K20" s="1"/>
  <c r="I22"/>
  <c r="K22" s="1"/>
  <c r="I24"/>
  <c r="K24" s="1"/>
  <c r="I26"/>
  <c r="K26" s="1"/>
  <c r="I27"/>
  <c r="K27" s="1"/>
  <c r="I28"/>
  <c r="K28" s="1"/>
  <c r="I29"/>
  <c r="K29" s="1"/>
  <c r="I30"/>
  <c r="K30" s="1"/>
  <c r="I31"/>
  <c r="K31" s="1"/>
  <c r="I32"/>
  <c r="K32" s="1"/>
  <c r="I33"/>
  <c r="K33" s="1"/>
  <c r="I34"/>
  <c r="K34" s="1"/>
  <c r="I35"/>
  <c r="K35" s="1"/>
  <c r="I36"/>
  <c r="K36" s="1"/>
  <c r="I37"/>
  <c r="K37" s="1"/>
  <c r="I38"/>
  <c r="K38" s="1"/>
  <c r="A7" i="9" l="1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C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D6"/>
  <c r="AZ7" l="1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D7"/>
  <c r="A8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C7"/>
  <c r="A9" l="1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C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D8"/>
  <c r="AZ9" l="1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D9"/>
  <c r="A10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C9"/>
  <c r="A11" l="1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C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D10"/>
  <c r="AZ11" l="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D11"/>
  <c r="A12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C11"/>
  <c r="A13" l="1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C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D12"/>
  <c r="AZ13" l="1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D13"/>
  <c r="A14"/>
  <c r="AY13"/>
  <c r="AW13"/>
  <c r="AU13"/>
  <c r="AS13"/>
  <c r="AQ13"/>
  <c r="AO13"/>
  <c r="AM13"/>
  <c r="AK13"/>
  <c r="AI13"/>
  <c r="AG13"/>
  <c r="AE13"/>
  <c r="AC13"/>
  <c r="AA13"/>
  <c r="Y13"/>
  <c r="W13"/>
  <c r="U13"/>
  <c r="S13"/>
  <c r="Q13"/>
  <c r="O13"/>
  <c r="M13"/>
  <c r="K13"/>
  <c r="I13"/>
  <c r="G13"/>
  <c r="E13"/>
  <c r="C13"/>
  <c r="A15" l="1"/>
  <c r="AZ14"/>
  <c r="AY14"/>
  <c r="AW14"/>
  <c r="AU14"/>
  <c r="AS14"/>
  <c r="AQ14"/>
  <c r="AO14"/>
  <c r="AM14"/>
  <c r="AK14"/>
  <c r="AI14"/>
  <c r="AG14"/>
  <c r="AE14"/>
  <c r="AC14"/>
  <c r="AA14"/>
  <c r="Y14"/>
  <c r="W14"/>
  <c r="U14"/>
  <c r="S14"/>
  <c r="Q14"/>
  <c r="O14"/>
  <c r="M14"/>
  <c r="K14"/>
  <c r="I14"/>
  <c r="G14"/>
  <c r="E14"/>
  <c r="C14"/>
  <c r="AX14"/>
  <c r="AV14"/>
  <c r="AT14"/>
  <c r="AR14"/>
  <c r="AP14"/>
  <c r="AN14"/>
  <c r="AL14"/>
  <c r="AJ14"/>
  <c r="AH14"/>
  <c r="AF14"/>
  <c r="AD14"/>
  <c r="AB14"/>
  <c r="Z14"/>
  <c r="X14"/>
  <c r="V14"/>
  <c r="T14"/>
  <c r="R14"/>
  <c r="P14"/>
  <c r="N14"/>
  <c r="L14"/>
  <c r="J14"/>
  <c r="H14"/>
  <c r="F14"/>
  <c r="D14"/>
  <c r="AZ15" l="1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D15"/>
  <c r="A16"/>
  <c r="AY15"/>
  <c r="AW15"/>
  <c r="AU15"/>
  <c r="AS15"/>
  <c r="AQ15"/>
  <c r="AO15"/>
  <c r="AM15"/>
  <c r="AK15"/>
  <c r="AI15"/>
  <c r="AG15"/>
  <c r="AE15"/>
  <c r="AC15"/>
  <c r="AA15"/>
  <c r="Y15"/>
  <c r="W15"/>
  <c r="U15"/>
  <c r="S15"/>
  <c r="Q15"/>
  <c r="O15"/>
  <c r="M15"/>
  <c r="K15"/>
  <c r="I15"/>
  <c r="G15"/>
  <c r="E15"/>
  <c r="C15"/>
  <c r="A17" l="1"/>
  <c r="AY16"/>
  <c r="AW16"/>
  <c r="AU16"/>
  <c r="AS16"/>
  <c r="AQ16"/>
  <c r="AO16"/>
  <c r="AM16"/>
  <c r="AK16"/>
  <c r="AI16"/>
  <c r="AG16"/>
  <c r="AE16"/>
  <c r="AC16"/>
  <c r="AA16"/>
  <c r="Y16"/>
  <c r="W16"/>
  <c r="U16"/>
  <c r="S16"/>
  <c r="Q16"/>
  <c r="O16"/>
  <c r="M16"/>
  <c r="K16"/>
  <c r="I16"/>
  <c r="G16"/>
  <c r="E16"/>
  <c r="C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D16"/>
  <c r="AZ17" l="1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D17"/>
  <c r="A18"/>
  <c r="AY17"/>
  <c r="AW17"/>
  <c r="AU17"/>
  <c r="AS17"/>
  <c r="AQ17"/>
  <c r="AO17"/>
  <c r="AM17"/>
  <c r="AK17"/>
  <c r="AI17"/>
  <c r="AG17"/>
  <c r="AE17"/>
  <c r="AC17"/>
  <c r="AA17"/>
  <c r="Y17"/>
  <c r="W17"/>
  <c r="U17"/>
  <c r="S17"/>
  <c r="Q17"/>
  <c r="O17"/>
  <c r="M17"/>
  <c r="K17"/>
  <c r="I17"/>
  <c r="G17"/>
  <c r="E17"/>
  <c r="C17"/>
  <c r="A19" l="1"/>
  <c r="AY18"/>
  <c r="AW18"/>
  <c r="AU18"/>
  <c r="AS18"/>
  <c r="AQ18"/>
  <c r="AO18"/>
  <c r="AM18"/>
  <c r="AK18"/>
  <c r="AI18"/>
  <c r="AG18"/>
  <c r="AE18"/>
  <c r="AC18"/>
  <c r="AA18"/>
  <c r="Y18"/>
  <c r="W18"/>
  <c r="U18"/>
  <c r="S18"/>
  <c r="Q18"/>
  <c r="O18"/>
  <c r="M18"/>
  <c r="K18"/>
  <c r="I18"/>
  <c r="G18"/>
  <c r="E18"/>
  <c r="C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D18"/>
  <c r="AZ19" l="1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D19"/>
  <c r="A20"/>
  <c r="AY19"/>
  <c r="AW19"/>
  <c r="AU19"/>
  <c r="AS19"/>
  <c r="AQ19"/>
  <c r="AO19"/>
  <c r="AM19"/>
  <c r="AK19"/>
  <c r="AI19"/>
  <c r="AG19"/>
  <c r="AE19"/>
  <c r="AC19"/>
  <c r="AA19"/>
  <c r="Y19"/>
  <c r="W19"/>
  <c r="U19"/>
  <c r="S19"/>
  <c r="Q19"/>
  <c r="O19"/>
  <c r="M19"/>
  <c r="K19"/>
  <c r="I19"/>
  <c r="G19"/>
  <c r="E19"/>
  <c r="C19"/>
  <c r="A21" l="1"/>
  <c r="AY20"/>
  <c r="AW20"/>
  <c r="AU20"/>
  <c r="AS20"/>
  <c r="AQ20"/>
  <c r="AO20"/>
  <c r="AM20"/>
  <c r="AK20"/>
  <c r="AI20"/>
  <c r="AG20"/>
  <c r="AE20"/>
  <c r="AC20"/>
  <c r="AA20"/>
  <c r="Y20"/>
  <c r="W20"/>
  <c r="U20"/>
  <c r="S20"/>
  <c r="Q20"/>
  <c r="O20"/>
  <c r="M20"/>
  <c r="K20"/>
  <c r="I20"/>
  <c r="G20"/>
  <c r="E20"/>
  <c r="C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D20"/>
  <c r="AZ21" l="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H21"/>
  <c r="F21"/>
  <c r="D21"/>
  <c r="A22"/>
  <c r="AY21"/>
  <c r="AW21"/>
  <c r="AU21"/>
  <c r="AS21"/>
  <c r="AQ21"/>
  <c r="AO21"/>
  <c r="AM21"/>
  <c r="AK21"/>
  <c r="AI21"/>
  <c r="AG21"/>
  <c r="AE21"/>
  <c r="AC21"/>
  <c r="AA21"/>
  <c r="Y21"/>
  <c r="W21"/>
  <c r="U21"/>
  <c r="S21"/>
  <c r="Q21"/>
  <c r="O21"/>
  <c r="M21"/>
  <c r="K21"/>
  <c r="I21"/>
  <c r="G21"/>
  <c r="E21"/>
  <c r="C21"/>
  <c r="A23" l="1"/>
  <c r="AY22"/>
  <c r="AW22"/>
  <c r="AU22"/>
  <c r="AS22"/>
  <c r="AQ22"/>
  <c r="AO22"/>
  <c r="AM22"/>
  <c r="AK22"/>
  <c r="AI22"/>
  <c r="AG22"/>
  <c r="AE22"/>
  <c r="AC22"/>
  <c r="AA22"/>
  <c r="Y22"/>
  <c r="W22"/>
  <c r="U22"/>
  <c r="S22"/>
  <c r="Q22"/>
  <c r="O22"/>
  <c r="M22"/>
  <c r="K22"/>
  <c r="I22"/>
  <c r="G22"/>
  <c r="E22"/>
  <c r="C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D22"/>
  <c r="AZ23" l="1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D23"/>
  <c r="A24"/>
  <c r="AY23"/>
  <c r="AW23"/>
  <c r="AU23"/>
  <c r="AS23"/>
  <c r="AQ23"/>
  <c r="AO23"/>
  <c r="AM23"/>
  <c r="AK23"/>
  <c r="AI23"/>
  <c r="AG23"/>
  <c r="AE23"/>
  <c r="AC23"/>
  <c r="AA23"/>
  <c r="Y23"/>
  <c r="W23"/>
  <c r="U23"/>
  <c r="S23"/>
  <c r="Q23"/>
  <c r="O23"/>
  <c r="M23"/>
  <c r="K23"/>
  <c r="I23"/>
  <c r="G23"/>
  <c r="E23"/>
  <c r="C23"/>
  <c r="A25" l="1"/>
  <c r="AY24"/>
  <c r="AW24"/>
  <c r="AU24"/>
  <c r="AS24"/>
  <c r="AQ24"/>
  <c r="AO24"/>
  <c r="AM24"/>
  <c r="AK24"/>
  <c r="AI24"/>
  <c r="AG24"/>
  <c r="AE24"/>
  <c r="AC24"/>
  <c r="AA24"/>
  <c r="Y24"/>
  <c r="W24"/>
  <c r="U24"/>
  <c r="S24"/>
  <c r="Q24"/>
  <c r="O24"/>
  <c r="M24"/>
  <c r="K24"/>
  <c r="I24"/>
  <c r="G24"/>
  <c r="E24"/>
  <c r="C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D24"/>
  <c r="AZ25" l="1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D25"/>
  <c r="A26"/>
  <c r="AY25"/>
  <c r="AW25"/>
  <c r="AU25"/>
  <c r="AS25"/>
  <c r="AQ25"/>
  <c r="AO25"/>
  <c r="AM25"/>
  <c r="AK25"/>
  <c r="AI25"/>
  <c r="AG25"/>
  <c r="AE25"/>
  <c r="AC25"/>
  <c r="AA25"/>
  <c r="Y25"/>
  <c r="W25"/>
  <c r="U25"/>
  <c r="S25"/>
  <c r="Q25"/>
  <c r="O25"/>
  <c r="M25"/>
  <c r="K25"/>
  <c r="I25"/>
  <c r="G25"/>
  <c r="E25"/>
  <c r="C25"/>
  <c r="A27" l="1"/>
  <c r="AY26"/>
  <c r="AW26"/>
  <c r="AU26"/>
  <c r="AS26"/>
  <c r="AQ26"/>
  <c r="AO26"/>
  <c r="AM26"/>
  <c r="AK26"/>
  <c r="AI26"/>
  <c r="AG26"/>
  <c r="AE26"/>
  <c r="AC26"/>
  <c r="AA26"/>
  <c r="Y26"/>
  <c r="W26"/>
  <c r="U26"/>
  <c r="S26"/>
  <c r="Q26"/>
  <c r="O26"/>
  <c r="M26"/>
  <c r="K26"/>
  <c r="I26"/>
  <c r="G26"/>
  <c r="E26"/>
  <c r="C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D26"/>
  <c r="AZ27" l="1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D27"/>
  <c r="A28"/>
  <c r="AY27"/>
  <c r="AW27"/>
  <c r="AU27"/>
  <c r="AS27"/>
  <c r="AQ27"/>
  <c r="AO27"/>
  <c r="AM27"/>
  <c r="AK27"/>
  <c r="AI27"/>
  <c r="AG27"/>
  <c r="AE27"/>
  <c r="AC27"/>
  <c r="AA27"/>
  <c r="Y27"/>
  <c r="W27"/>
  <c r="U27"/>
  <c r="S27"/>
  <c r="Q27"/>
  <c r="O27"/>
  <c r="M27"/>
  <c r="K27"/>
  <c r="I27"/>
  <c r="G27"/>
  <c r="E27"/>
  <c r="C27"/>
  <c r="A29" l="1"/>
  <c r="AY28"/>
  <c r="AW28"/>
  <c r="AU28"/>
  <c r="AS28"/>
  <c r="AQ28"/>
  <c r="AO28"/>
  <c r="AM28"/>
  <c r="AK28"/>
  <c r="AI28"/>
  <c r="AG28"/>
  <c r="AE28"/>
  <c r="AC28"/>
  <c r="AA28"/>
  <c r="Y28"/>
  <c r="W28"/>
  <c r="U28"/>
  <c r="S28"/>
  <c r="Q28"/>
  <c r="O28"/>
  <c r="M28"/>
  <c r="K28"/>
  <c r="I28"/>
  <c r="G28"/>
  <c r="E28"/>
  <c r="C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D28"/>
  <c r="AZ29" l="1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D29"/>
  <c r="A30"/>
  <c r="AY29"/>
  <c r="AW29"/>
  <c r="AU29"/>
  <c r="AS29"/>
  <c r="AQ29"/>
  <c r="AO29"/>
  <c r="AM29"/>
  <c r="AK29"/>
  <c r="AI29"/>
  <c r="AG29"/>
  <c r="AE29"/>
  <c r="AC29"/>
  <c r="AA29"/>
  <c r="Y29"/>
  <c r="W29"/>
  <c r="U29"/>
  <c r="S29"/>
  <c r="Q29"/>
  <c r="O29"/>
  <c r="M29"/>
  <c r="K29"/>
  <c r="I29"/>
  <c r="G29"/>
  <c r="E29"/>
  <c r="C29"/>
  <c r="A31" l="1"/>
  <c r="AY30"/>
  <c r="AW30"/>
  <c r="AU30"/>
  <c r="AS30"/>
  <c r="AQ30"/>
  <c r="AO30"/>
  <c r="AM30"/>
  <c r="AK30"/>
  <c r="AI30"/>
  <c r="AG30"/>
  <c r="AE30"/>
  <c r="AC30"/>
  <c r="AA30"/>
  <c r="Y30"/>
  <c r="W30"/>
  <c r="U30"/>
  <c r="S30"/>
  <c r="Q30"/>
  <c r="O30"/>
  <c r="M30"/>
  <c r="K30"/>
  <c r="I30"/>
  <c r="G30"/>
  <c r="E30"/>
  <c r="C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D30"/>
  <c r="AZ31" l="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D31"/>
  <c r="A32"/>
  <c r="AY31"/>
  <c r="AW31"/>
  <c r="AU31"/>
  <c r="AS31"/>
  <c r="AQ31"/>
  <c r="AO31"/>
  <c r="AM31"/>
  <c r="AK31"/>
  <c r="AI31"/>
  <c r="AG31"/>
  <c r="AE31"/>
  <c r="AC31"/>
  <c r="AA31"/>
  <c r="Y31"/>
  <c r="W31"/>
  <c r="U31"/>
  <c r="S31"/>
  <c r="Q31"/>
  <c r="O31"/>
  <c r="M31"/>
  <c r="K31"/>
  <c r="I31"/>
  <c r="G31"/>
  <c r="E31"/>
  <c r="C31"/>
  <c r="A33" l="1"/>
  <c r="AY32"/>
  <c r="AW32"/>
  <c r="AU32"/>
  <c r="AS32"/>
  <c r="AQ32"/>
  <c r="AO32"/>
  <c r="AM32"/>
  <c r="AK32"/>
  <c r="AI32"/>
  <c r="AG32"/>
  <c r="AE32"/>
  <c r="AC32"/>
  <c r="AA32"/>
  <c r="Y32"/>
  <c r="W32"/>
  <c r="U32"/>
  <c r="S32"/>
  <c r="Q32"/>
  <c r="O32"/>
  <c r="M32"/>
  <c r="K32"/>
  <c r="I32"/>
  <c r="G32"/>
  <c r="E32"/>
  <c r="C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D32"/>
  <c r="AZ33" l="1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D33"/>
  <c r="A34"/>
  <c r="AY33"/>
  <c r="AW33"/>
  <c r="AU33"/>
  <c r="AS33"/>
  <c r="AQ33"/>
  <c r="AO33"/>
  <c r="AM33"/>
  <c r="AK33"/>
  <c r="AI33"/>
  <c r="AG33"/>
  <c r="AE33"/>
  <c r="AC33"/>
  <c r="AA33"/>
  <c r="Y33"/>
  <c r="W33"/>
  <c r="U33"/>
  <c r="S33"/>
  <c r="Q33"/>
  <c r="O33"/>
  <c r="M33"/>
  <c r="K33"/>
  <c r="I33"/>
  <c r="G33"/>
  <c r="E33"/>
  <c r="C33"/>
  <c r="A35" l="1"/>
  <c r="AY34"/>
  <c r="AW34"/>
  <c r="AU34"/>
  <c r="AS34"/>
  <c r="AQ34"/>
  <c r="AO34"/>
  <c r="AM34"/>
  <c r="AK34"/>
  <c r="AI34"/>
  <c r="AG34"/>
  <c r="AE34"/>
  <c r="AC34"/>
  <c r="AA34"/>
  <c r="Y34"/>
  <c r="W34"/>
  <c r="U34"/>
  <c r="S34"/>
  <c r="Q34"/>
  <c r="O34"/>
  <c r="M34"/>
  <c r="K34"/>
  <c r="I34"/>
  <c r="G34"/>
  <c r="E34"/>
  <c r="C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D34"/>
  <c r="AZ35" l="1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D35"/>
  <c r="A36"/>
  <c r="AY35"/>
  <c r="AW35"/>
  <c r="AU35"/>
  <c r="AS35"/>
  <c r="AQ35"/>
  <c r="AO35"/>
  <c r="AM35"/>
  <c r="AK35"/>
  <c r="AI35"/>
  <c r="AG35"/>
  <c r="AE35"/>
  <c r="AC35"/>
  <c r="AA35"/>
  <c r="Y35"/>
  <c r="W35"/>
  <c r="U35"/>
  <c r="S35"/>
  <c r="Q35"/>
  <c r="O35"/>
  <c r="M35"/>
  <c r="K35"/>
  <c r="I35"/>
  <c r="G35"/>
  <c r="E35"/>
  <c r="C35"/>
  <c r="A37" l="1"/>
  <c r="AY36"/>
  <c r="AW36"/>
  <c r="AU36"/>
  <c r="AS36"/>
  <c r="AQ36"/>
  <c r="AO36"/>
  <c r="AM36"/>
  <c r="AK36"/>
  <c r="AI36"/>
  <c r="AG36"/>
  <c r="AE36"/>
  <c r="AC36"/>
  <c r="AA36"/>
  <c r="Y36"/>
  <c r="W36"/>
  <c r="U36"/>
  <c r="S36"/>
  <c r="Q36"/>
  <c r="O36"/>
  <c r="M36"/>
  <c r="K36"/>
  <c r="I36"/>
  <c r="G36"/>
  <c r="E36"/>
  <c r="C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D36"/>
  <c r="AZ37" l="1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D37"/>
  <c r="A38"/>
  <c r="AY37"/>
  <c r="AW37"/>
  <c r="AU37"/>
  <c r="AS37"/>
  <c r="AQ37"/>
  <c r="AO37"/>
  <c r="AM37"/>
  <c r="AK37"/>
  <c r="AI37"/>
  <c r="AG37"/>
  <c r="AE37"/>
  <c r="AC37"/>
  <c r="AA37"/>
  <c r="Y37"/>
  <c r="W37"/>
  <c r="U37"/>
  <c r="S37"/>
  <c r="Q37"/>
  <c r="O37"/>
  <c r="M37"/>
  <c r="K37"/>
  <c r="I37"/>
  <c r="G37"/>
  <c r="E37"/>
  <c r="C37"/>
  <c r="A39" l="1"/>
  <c r="AY38"/>
  <c r="AW38"/>
  <c r="AU38"/>
  <c r="AS38"/>
  <c r="AQ38"/>
  <c r="AO38"/>
  <c r="AM38"/>
  <c r="AK38"/>
  <c r="AI38"/>
  <c r="AG38"/>
  <c r="AE38"/>
  <c r="AC38"/>
  <c r="AA38"/>
  <c r="Y38"/>
  <c r="W38"/>
  <c r="U38"/>
  <c r="S38"/>
  <c r="Q38"/>
  <c r="O38"/>
  <c r="M38"/>
  <c r="K38"/>
  <c r="I38"/>
  <c r="G38"/>
  <c r="E38"/>
  <c r="C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D38"/>
  <c r="AZ39" l="1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D39"/>
  <c r="A40"/>
  <c r="AY39"/>
  <c r="AW39"/>
  <c r="AU39"/>
  <c r="AS39"/>
  <c r="AQ39"/>
  <c r="AO39"/>
  <c r="AM39"/>
  <c r="AK39"/>
  <c r="AI39"/>
  <c r="AG39"/>
  <c r="AE39"/>
  <c r="AC39"/>
  <c r="AA39"/>
  <c r="Y39"/>
  <c r="W39"/>
  <c r="U39"/>
  <c r="S39"/>
  <c r="Q39"/>
  <c r="O39"/>
  <c r="M39"/>
  <c r="K39"/>
  <c r="I39"/>
  <c r="G39"/>
  <c r="E39"/>
  <c r="C39"/>
  <c r="A41" l="1"/>
  <c r="AY40"/>
  <c r="AW40"/>
  <c r="AU40"/>
  <c r="AS40"/>
  <c r="AQ40"/>
  <c r="AO40"/>
  <c r="AM40"/>
  <c r="AK40"/>
  <c r="AI40"/>
  <c r="AG40"/>
  <c r="AE40"/>
  <c r="AC40"/>
  <c r="AA40"/>
  <c r="Y40"/>
  <c r="W40"/>
  <c r="U40"/>
  <c r="S40"/>
  <c r="Q40"/>
  <c r="O40"/>
  <c r="M40"/>
  <c r="K40"/>
  <c r="I40"/>
  <c r="G40"/>
  <c r="E40"/>
  <c r="C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D40"/>
  <c r="AZ41" l="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D41"/>
  <c r="A42"/>
  <c r="AY41"/>
  <c r="AW41"/>
  <c r="AU41"/>
  <c r="AS41"/>
  <c r="AQ41"/>
  <c r="AO41"/>
  <c r="AM41"/>
  <c r="AK41"/>
  <c r="AI41"/>
  <c r="AG41"/>
  <c r="AE41"/>
  <c r="AC41"/>
  <c r="AA41"/>
  <c r="Y41"/>
  <c r="W41"/>
  <c r="U41"/>
  <c r="S41"/>
  <c r="Q41"/>
  <c r="O41"/>
  <c r="M41"/>
  <c r="K41"/>
  <c r="I41"/>
  <c r="G41"/>
  <c r="E41"/>
  <c r="C41"/>
  <c r="A43" l="1"/>
  <c r="AY42"/>
  <c r="AW42"/>
  <c r="AU42"/>
  <c r="AS42"/>
  <c r="AQ42"/>
  <c r="AO42"/>
  <c r="AM42"/>
  <c r="AK42"/>
  <c r="AI42"/>
  <c r="AG42"/>
  <c r="AE42"/>
  <c r="AC42"/>
  <c r="AA42"/>
  <c r="Y42"/>
  <c r="W42"/>
  <c r="U42"/>
  <c r="S42"/>
  <c r="Q42"/>
  <c r="O42"/>
  <c r="M42"/>
  <c r="K42"/>
  <c r="I42"/>
  <c r="G42"/>
  <c r="E42"/>
  <c r="C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D42"/>
  <c r="AZ43" l="1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D43"/>
  <c r="A44"/>
  <c r="AY43"/>
  <c r="AW43"/>
  <c r="AU43"/>
  <c r="AS43"/>
  <c r="AQ43"/>
  <c r="AO43"/>
  <c r="AM43"/>
  <c r="AK43"/>
  <c r="AI43"/>
  <c r="AG43"/>
  <c r="AE43"/>
  <c r="AC43"/>
  <c r="AA43"/>
  <c r="Y43"/>
  <c r="W43"/>
  <c r="U43"/>
  <c r="S43"/>
  <c r="Q43"/>
  <c r="O43"/>
  <c r="M43"/>
  <c r="K43"/>
  <c r="I43"/>
  <c r="G43"/>
  <c r="E43"/>
  <c r="C43"/>
  <c r="A45" l="1"/>
  <c r="AY44"/>
  <c r="AW44"/>
  <c r="AU44"/>
  <c r="AS44"/>
  <c r="AQ44"/>
  <c r="AO44"/>
  <c r="AM44"/>
  <c r="AK44"/>
  <c r="AI44"/>
  <c r="AG44"/>
  <c r="AE44"/>
  <c r="AC44"/>
  <c r="AA44"/>
  <c r="Y44"/>
  <c r="W44"/>
  <c r="U44"/>
  <c r="S44"/>
  <c r="Q44"/>
  <c r="O44"/>
  <c r="M44"/>
  <c r="K44"/>
  <c r="I44"/>
  <c r="G44"/>
  <c r="E44"/>
  <c r="C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D44"/>
  <c r="AZ45" l="1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D45"/>
  <c r="A46"/>
  <c r="AY45"/>
  <c r="AW45"/>
  <c r="AU45"/>
  <c r="AS45"/>
  <c r="AQ45"/>
  <c r="AO45"/>
  <c r="AM45"/>
  <c r="AK45"/>
  <c r="AI45"/>
  <c r="AG45"/>
  <c r="AE45"/>
  <c r="AC45"/>
  <c r="AA45"/>
  <c r="Y45"/>
  <c r="W45"/>
  <c r="U45"/>
  <c r="S45"/>
  <c r="Q45"/>
  <c r="O45"/>
  <c r="M45"/>
  <c r="K45"/>
  <c r="I45"/>
  <c r="G45"/>
  <c r="E45"/>
  <c r="C45"/>
  <c r="A47" l="1"/>
  <c r="AY46"/>
  <c r="AW46"/>
  <c r="AU46"/>
  <c r="AS46"/>
  <c r="AQ46"/>
  <c r="AO46"/>
  <c r="AM46"/>
  <c r="AK46"/>
  <c r="AI46"/>
  <c r="AG46"/>
  <c r="AE46"/>
  <c r="AC46"/>
  <c r="AA46"/>
  <c r="Y46"/>
  <c r="W46"/>
  <c r="U46"/>
  <c r="S46"/>
  <c r="Q46"/>
  <c r="O46"/>
  <c r="M46"/>
  <c r="K46"/>
  <c r="I46"/>
  <c r="G46"/>
  <c r="E46"/>
  <c r="C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D46"/>
  <c r="AZ47" l="1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D47"/>
  <c r="A48"/>
  <c r="AY47"/>
  <c r="AW47"/>
  <c r="AU47"/>
  <c r="AS47"/>
  <c r="AQ47"/>
  <c r="AO47"/>
  <c r="AM47"/>
  <c r="AK47"/>
  <c r="AI47"/>
  <c r="AG47"/>
  <c r="AE47"/>
  <c r="AC47"/>
  <c r="AA47"/>
  <c r="Y47"/>
  <c r="W47"/>
  <c r="U47"/>
  <c r="S47"/>
  <c r="Q47"/>
  <c r="O47"/>
  <c r="M47"/>
  <c r="K47"/>
  <c r="I47"/>
  <c r="G47"/>
  <c r="E47"/>
  <c r="C47"/>
  <c r="A49" l="1"/>
  <c r="AY48"/>
  <c r="AW48"/>
  <c r="AU48"/>
  <c r="AS48"/>
  <c r="AQ48"/>
  <c r="AO48"/>
  <c r="AM48"/>
  <c r="AK48"/>
  <c r="AI48"/>
  <c r="AG48"/>
  <c r="AE48"/>
  <c r="AC48"/>
  <c r="AA48"/>
  <c r="Y48"/>
  <c r="W48"/>
  <c r="U48"/>
  <c r="S48"/>
  <c r="Q48"/>
  <c r="O48"/>
  <c r="M48"/>
  <c r="K48"/>
  <c r="I48"/>
  <c r="G48"/>
  <c r="E48"/>
  <c r="C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D48"/>
  <c r="AZ49" l="1"/>
  <c r="AX49"/>
  <c r="AV49"/>
  <c r="AT49"/>
  <c r="AR49"/>
  <c r="AP49"/>
  <c r="AN49"/>
  <c r="AL49"/>
  <c r="AJ49"/>
  <c r="AH49"/>
  <c r="AF49"/>
  <c r="AD49"/>
  <c r="AB49"/>
  <c r="Z49"/>
  <c r="X49"/>
  <c r="V49"/>
  <c r="T49"/>
  <c r="R49"/>
  <c r="P49"/>
  <c r="N49"/>
  <c r="L49"/>
  <c r="J49"/>
  <c r="H49"/>
  <c r="F49"/>
  <c r="D49"/>
  <c r="A50"/>
  <c r="AY49"/>
  <c r="AW49"/>
  <c r="AU49"/>
  <c r="AS49"/>
  <c r="AQ49"/>
  <c r="AO49"/>
  <c r="AM49"/>
  <c r="AK49"/>
  <c r="AI49"/>
  <c r="AG49"/>
  <c r="AE49"/>
  <c r="AC49"/>
  <c r="AA49"/>
  <c r="Y49"/>
  <c r="W49"/>
  <c r="U49"/>
  <c r="S49"/>
  <c r="Q49"/>
  <c r="O49"/>
  <c r="M49"/>
  <c r="K49"/>
  <c r="I49"/>
  <c r="G49"/>
  <c r="E49"/>
  <c r="C49"/>
  <c r="A51" l="1"/>
  <c r="AY50"/>
  <c r="AW50"/>
  <c r="AU50"/>
  <c r="AS50"/>
  <c r="AQ50"/>
  <c r="AO50"/>
  <c r="AM50"/>
  <c r="AK50"/>
  <c r="AI50"/>
  <c r="AG50"/>
  <c r="AE50"/>
  <c r="AC50"/>
  <c r="AA50"/>
  <c r="Y50"/>
  <c r="W50"/>
  <c r="U50"/>
  <c r="S50"/>
  <c r="Q50"/>
  <c r="O50"/>
  <c r="M50"/>
  <c r="K50"/>
  <c r="I50"/>
  <c r="G50"/>
  <c r="E50"/>
  <c r="C50"/>
  <c r="AZ50"/>
  <c r="AX50"/>
  <c r="AV50"/>
  <c r="AT50"/>
  <c r="AR50"/>
  <c r="AP50"/>
  <c r="AN50"/>
  <c r="AL50"/>
  <c r="AJ50"/>
  <c r="AH50"/>
  <c r="AF50"/>
  <c r="AD50"/>
  <c r="AB50"/>
  <c r="Z50"/>
  <c r="X50"/>
  <c r="V50"/>
  <c r="T50"/>
  <c r="R50"/>
  <c r="P50"/>
  <c r="N50"/>
  <c r="L50"/>
  <c r="J50"/>
  <c r="H50"/>
  <c r="F50"/>
  <c r="D50"/>
  <c r="AZ51" l="1"/>
  <c r="AX51"/>
  <c r="AV51"/>
  <c r="AT51"/>
  <c r="AR51"/>
  <c r="AP51"/>
  <c r="AN51"/>
  <c r="AL51"/>
  <c r="AJ51"/>
  <c r="AH51"/>
  <c r="AF51"/>
  <c r="AD51"/>
  <c r="AB51"/>
  <c r="Z51"/>
  <c r="X51"/>
  <c r="V51"/>
  <c r="T51"/>
  <c r="R51"/>
  <c r="P51"/>
  <c r="N51"/>
  <c r="L51"/>
  <c r="J51"/>
  <c r="H51"/>
  <c r="F51"/>
  <c r="D51"/>
  <c r="A52"/>
  <c r="AY51"/>
  <c r="AW51"/>
  <c r="AU51"/>
  <c r="AS51"/>
  <c r="AQ51"/>
  <c r="AO51"/>
  <c r="AM51"/>
  <c r="AK51"/>
  <c r="AI51"/>
  <c r="AG51"/>
  <c r="AE51"/>
  <c r="AC51"/>
  <c r="AA51"/>
  <c r="Y51"/>
  <c r="W51"/>
  <c r="U51"/>
  <c r="S51"/>
  <c r="Q51"/>
  <c r="O51"/>
  <c r="M51"/>
  <c r="K51"/>
  <c r="I51"/>
  <c r="G51"/>
  <c r="E51"/>
  <c r="C51"/>
  <c r="A53" l="1"/>
  <c r="AY52"/>
  <c r="AW52"/>
  <c r="AU52"/>
  <c r="AS52"/>
  <c r="AQ52"/>
  <c r="AO52"/>
  <c r="AM52"/>
  <c r="AK52"/>
  <c r="AI52"/>
  <c r="AG52"/>
  <c r="AE52"/>
  <c r="AC52"/>
  <c r="AA52"/>
  <c r="Y52"/>
  <c r="W52"/>
  <c r="U52"/>
  <c r="S52"/>
  <c r="Q52"/>
  <c r="O52"/>
  <c r="M52"/>
  <c r="K52"/>
  <c r="I52"/>
  <c r="G52"/>
  <c r="E52"/>
  <c r="C52"/>
  <c r="AZ52"/>
  <c r="AX52"/>
  <c r="AV52"/>
  <c r="AT52"/>
  <c r="AR52"/>
  <c r="AP52"/>
  <c r="AN52"/>
  <c r="AL52"/>
  <c r="AJ52"/>
  <c r="AH52"/>
  <c r="AF52"/>
  <c r="AD52"/>
  <c r="AB52"/>
  <c r="Z52"/>
  <c r="X52"/>
  <c r="V52"/>
  <c r="T52"/>
  <c r="R52"/>
  <c r="P52"/>
  <c r="N52"/>
  <c r="L52"/>
  <c r="J52"/>
  <c r="H52"/>
  <c r="F52"/>
  <c r="D52"/>
  <c r="AZ53" l="1"/>
  <c r="AX53"/>
  <c r="AV53"/>
  <c r="AT53"/>
  <c r="AR53"/>
  <c r="AP53"/>
  <c r="AN53"/>
  <c r="AL53"/>
  <c r="AJ53"/>
  <c r="AH53"/>
  <c r="AF53"/>
  <c r="AD53"/>
  <c r="AB53"/>
  <c r="Z53"/>
  <c r="X53"/>
  <c r="V53"/>
  <c r="T53"/>
  <c r="R53"/>
  <c r="P53"/>
  <c r="N53"/>
  <c r="L53"/>
  <c r="J53"/>
  <c r="H53"/>
  <c r="F53"/>
  <c r="D53"/>
  <c r="A54"/>
  <c r="AY53"/>
  <c r="AW53"/>
  <c r="AU53"/>
  <c r="AS53"/>
  <c r="AQ53"/>
  <c r="AO53"/>
  <c r="AM53"/>
  <c r="AK53"/>
  <c r="AI53"/>
  <c r="AG53"/>
  <c r="AE53"/>
  <c r="AC53"/>
  <c r="AA53"/>
  <c r="Y53"/>
  <c r="W53"/>
  <c r="U53"/>
  <c r="S53"/>
  <c r="Q53"/>
  <c r="O53"/>
  <c r="M53"/>
  <c r="K53"/>
  <c r="I53"/>
  <c r="G53"/>
  <c r="E53"/>
  <c r="C53"/>
  <c r="A55" l="1"/>
  <c r="AY54"/>
  <c r="AW54"/>
  <c r="AU54"/>
  <c r="AS54"/>
  <c r="AQ54"/>
  <c r="AO54"/>
  <c r="AM54"/>
  <c r="AK54"/>
  <c r="AI54"/>
  <c r="AG54"/>
  <c r="AE54"/>
  <c r="AC54"/>
  <c r="AA54"/>
  <c r="Y54"/>
  <c r="W54"/>
  <c r="U54"/>
  <c r="S54"/>
  <c r="Q54"/>
  <c r="O54"/>
  <c r="M54"/>
  <c r="K54"/>
  <c r="I54"/>
  <c r="G54"/>
  <c r="E54"/>
  <c r="C54"/>
  <c r="AZ54"/>
  <c r="AX54"/>
  <c r="AV54"/>
  <c r="AT54"/>
  <c r="AR54"/>
  <c r="AP54"/>
  <c r="AN54"/>
  <c r="AL54"/>
  <c r="AJ54"/>
  <c r="AH54"/>
  <c r="AF54"/>
  <c r="AD54"/>
  <c r="AB54"/>
  <c r="Z54"/>
  <c r="X54"/>
  <c r="V54"/>
  <c r="T54"/>
  <c r="R54"/>
  <c r="P54"/>
  <c r="N54"/>
  <c r="L54"/>
  <c r="J54"/>
  <c r="H54"/>
  <c r="F54"/>
  <c r="D54"/>
  <c r="A56" l="1"/>
  <c r="AY55"/>
  <c r="AW55"/>
  <c r="AU55"/>
  <c r="AS55"/>
  <c r="AQ55"/>
  <c r="AO55"/>
  <c r="AM55"/>
  <c r="AK55"/>
  <c r="AI55"/>
  <c r="AG55"/>
  <c r="AE55"/>
  <c r="AC55"/>
  <c r="AA55"/>
  <c r="Y55"/>
  <c r="W55"/>
  <c r="U55"/>
  <c r="S55"/>
  <c r="Q55"/>
  <c r="O55"/>
  <c r="M55"/>
  <c r="K55"/>
  <c r="I55"/>
  <c r="G55"/>
  <c r="E55"/>
  <c r="C55"/>
  <c r="AZ55"/>
  <c r="AX55"/>
  <c r="AV55"/>
  <c r="AT55"/>
  <c r="AR55"/>
  <c r="AP55"/>
  <c r="AN55"/>
  <c r="AL55"/>
  <c r="AJ55"/>
  <c r="AH55"/>
  <c r="AF55"/>
  <c r="AD55"/>
  <c r="AB55"/>
  <c r="Z55"/>
  <c r="X55"/>
  <c r="V55"/>
  <c r="T55"/>
  <c r="R55"/>
  <c r="P55"/>
  <c r="N55"/>
  <c r="J55"/>
  <c r="F55"/>
  <c r="L55"/>
  <c r="H55"/>
  <c r="D55"/>
  <c r="AZ56" l="1"/>
  <c r="AX56"/>
  <c r="AV56"/>
  <c r="AT56"/>
  <c r="AR56"/>
  <c r="AP56"/>
  <c r="AN56"/>
  <c r="AL56"/>
  <c r="AJ56"/>
  <c r="AH56"/>
  <c r="AF56"/>
  <c r="AD56"/>
  <c r="AB56"/>
  <c r="Z56"/>
  <c r="X56"/>
  <c r="V56"/>
  <c r="T56"/>
  <c r="R56"/>
  <c r="P56"/>
  <c r="N56"/>
  <c r="L56"/>
  <c r="J56"/>
  <c r="H56"/>
  <c r="F56"/>
  <c r="D56"/>
  <c r="A57"/>
  <c r="AY56"/>
  <c r="AW56"/>
  <c r="AU56"/>
  <c r="AS56"/>
  <c r="AQ56"/>
  <c r="AO56"/>
  <c r="AM56"/>
  <c r="AK56"/>
  <c r="AI56"/>
  <c r="AG56"/>
  <c r="AE56"/>
  <c r="AC56"/>
  <c r="AA56"/>
  <c r="Y56"/>
  <c r="W56"/>
  <c r="U56"/>
  <c r="S56"/>
  <c r="Q56"/>
  <c r="O56"/>
  <c r="M56"/>
  <c r="K56"/>
  <c r="I56"/>
  <c r="G56"/>
  <c r="E56"/>
  <c r="C56"/>
  <c r="A58" l="1"/>
  <c r="AY57"/>
  <c r="AW57"/>
  <c r="AU57"/>
  <c r="AS57"/>
  <c r="AQ57"/>
  <c r="AO57"/>
  <c r="AM57"/>
  <c r="AK57"/>
  <c r="AI57"/>
  <c r="AG57"/>
  <c r="AE57"/>
  <c r="AC57"/>
  <c r="AA57"/>
  <c r="Y57"/>
  <c r="W57"/>
  <c r="U57"/>
  <c r="S57"/>
  <c r="Q57"/>
  <c r="O57"/>
  <c r="M57"/>
  <c r="K57"/>
  <c r="I57"/>
  <c r="G57"/>
  <c r="E57"/>
  <c r="C57"/>
  <c r="AZ57"/>
  <c r="AX57"/>
  <c r="AV57"/>
  <c r="AT57"/>
  <c r="AR57"/>
  <c r="AP57"/>
  <c r="AN57"/>
  <c r="AL57"/>
  <c r="AJ57"/>
  <c r="AH57"/>
  <c r="AF57"/>
  <c r="AD57"/>
  <c r="AB57"/>
  <c r="Z57"/>
  <c r="X57"/>
  <c r="V57"/>
  <c r="T57"/>
  <c r="R57"/>
  <c r="P57"/>
  <c r="N57"/>
  <c r="L57"/>
  <c r="J57"/>
  <c r="H57"/>
  <c r="F57"/>
  <c r="D57"/>
  <c r="AZ58" l="1"/>
  <c r="AX58"/>
  <c r="AV58"/>
  <c r="AT58"/>
  <c r="AR58"/>
  <c r="AP58"/>
  <c r="AN58"/>
  <c r="AL58"/>
  <c r="AJ58"/>
  <c r="AH58"/>
  <c r="AF58"/>
  <c r="AD58"/>
  <c r="AB58"/>
  <c r="Z58"/>
  <c r="X58"/>
  <c r="V58"/>
  <c r="T58"/>
  <c r="R58"/>
  <c r="P58"/>
  <c r="N58"/>
  <c r="L58"/>
  <c r="J58"/>
  <c r="H58"/>
  <c r="F58"/>
  <c r="D58"/>
  <c r="A59"/>
  <c r="AY58"/>
  <c r="AW58"/>
  <c r="AU58"/>
  <c r="AS58"/>
  <c r="AQ58"/>
  <c r="AO58"/>
  <c r="AM58"/>
  <c r="AK58"/>
  <c r="AI58"/>
  <c r="AG58"/>
  <c r="AE58"/>
  <c r="AC58"/>
  <c r="AA58"/>
  <c r="Y58"/>
  <c r="W58"/>
  <c r="U58"/>
  <c r="S58"/>
  <c r="Q58"/>
  <c r="O58"/>
  <c r="M58"/>
  <c r="K58"/>
  <c r="I58"/>
  <c r="G58"/>
  <c r="E58"/>
  <c r="C58"/>
  <c r="A60" l="1"/>
  <c r="AY59"/>
  <c r="AW59"/>
  <c r="AU59"/>
  <c r="AS59"/>
  <c r="AQ59"/>
  <c r="AO59"/>
  <c r="AM59"/>
  <c r="AK59"/>
  <c r="AI59"/>
  <c r="AG59"/>
  <c r="AE59"/>
  <c r="AC59"/>
  <c r="AA59"/>
  <c r="Y59"/>
  <c r="W59"/>
  <c r="U59"/>
  <c r="S59"/>
  <c r="Q59"/>
  <c r="O59"/>
  <c r="M59"/>
  <c r="K59"/>
  <c r="I59"/>
  <c r="G59"/>
  <c r="E59"/>
  <c r="C59"/>
  <c r="AZ59"/>
  <c r="AX59"/>
  <c r="AV59"/>
  <c r="AT59"/>
  <c r="AR59"/>
  <c r="AP59"/>
  <c r="AN59"/>
  <c r="AL59"/>
  <c r="AJ59"/>
  <c r="AH59"/>
  <c r="AF59"/>
  <c r="AD59"/>
  <c r="AB59"/>
  <c r="Z59"/>
  <c r="X59"/>
  <c r="V59"/>
  <c r="T59"/>
  <c r="R59"/>
  <c r="P59"/>
  <c r="N59"/>
  <c r="L59"/>
  <c r="J59"/>
  <c r="H59"/>
  <c r="F59"/>
  <c r="D59"/>
  <c r="AZ60" l="1"/>
  <c r="AX60"/>
  <c r="AV60"/>
  <c r="AT60"/>
  <c r="AR60"/>
  <c r="AP60"/>
  <c r="AN60"/>
  <c r="AL60"/>
  <c r="AJ60"/>
  <c r="AH60"/>
  <c r="AF60"/>
  <c r="AD60"/>
  <c r="AB60"/>
  <c r="Z60"/>
  <c r="X60"/>
  <c r="V60"/>
  <c r="T60"/>
  <c r="R60"/>
  <c r="P60"/>
  <c r="N60"/>
  <c r="L60"/>
  <c r="J60"/>
  <c r="H60"/>
  <c r="F60"/>
  <c r="D60"/>
  <c r="A61"/>
  <c r="AY60"/>
  <c r="AW60"/>
  <c r="AU60"/>
  <c r="AS60"/>
  <c r="AQ60"/>
  <c r="AO60"/>
  <c r="AM60"/>
  <c r="AK60"/>
  <c r="AI60"/>
  <c r="AG60"/>
  <c r="AE60"/>
  <c r="AC60"/>
  <c r="AA60"/>
  <c r="Y60"/>
  <c r="W60"/>
  <c r="U60"/>
  <c r="S60"/>
  <c r="Q60"/>
  <c r="O60"/>
  <c r="M60"/>
  <c r="K60"/>
  <c r="I60"/>
  <c r="G60"/>
  <c r="E60"/>
  <c r="C60"/>
  <c r="A62" l="1"/>
  <c r="AY61"/>
  <c r="AW61"/>
  <c r="AU61"/>
  <c r="AS61"/>
  <c r="AQ61"/>
  <c r="AO61"/>
  <c r="AM61"/>
  <c r="AK61"/>
  <c r="AI61"/>
  <c r="AG61"/>
  <c r="AE61"/>
  <c r="AC61"/>
  <c r="AA61"/>
  <c r="Y61"/>
  <c r="W61"/>
  <c r="U61"/>
  <c r="S61"/>
  <c r="Q61"/>
  <c r="O61"/>
  <c r="M61"/>
  <c r="K61"/>
  <c r="I61"/>
  <c r="G61"/>
  <c r="E61"/>
  <c r="C61"/>
  <c r="AZ61"/>
  <c r="AX61"/>
  <c r="AV61"/>
  <c r="AT61"/>
  <c r="AR61"/>
  <c r="AP61"/>
  <c r="AN61"/>
  <c r="AL61"/>
  <c r="AJ61"/>
  <c r="AH61"/>
  <c r="AF61"/>
  <c r="AD61"/>
  <c r="AB61"/>
  <c r="Z61"/>
  <c r="X61"/>
  <c r="V61"/>
  <c r="T61"/>
  <c r="R61"/>
  <c r="P61"/>
  <c r="N61"/>
  <c r="L61"/>
  <c r="J61"/>
  <c r="H61"/>
  <c r="F61"/>
  <c r="D61"/>
  <c r="AZ62" l="1"/>
  <c r="AX62"/>
  <c r="AV62"/>
  <c r="AT62"/>
  <c r="AR62"/>
  <c r="AP62"/>
  <c r="AN62"/>
  <c r="AL62"/>
  <c r="AJ62"/>
  <c r="AH62"/>
  <c r="AF62"/>
  <c r="AD62"/>
  <c r="AB62"/>
  <c r="Z62"/>
  <c r="X62"/>
  <c r="V62"/>
  <c r="T62"/>
  <c r="R62"/>
  <c r="P62"/>
  <c r="N62"/>
  <c r="L62"/>
  <c r="J62"/>
  <c r="H62"/>
  <c r="F62"/>
  <c r="D62"/>
  <c r="A63"/>
  <c r="AY62"/>
  <c r="AW62"/>
  <c r="AU62"/>
  <c r="AS62"/>
  <c r="AQ62"/>
  <c r="AO62"/>
  <c r="AM62"/>
  <c r="AK62"/>
  <c r="AI62"/>
  <c r="AG62"/>
  <c r="AE62"/>
  <c r="AC62"/>
  <c r="AA62"/>
  <c r="Y62"/>
  <c r="W62"/>
  <c r="U62"/>
  <c r="S62"/>
  <c r="Q62"/>
  <c r="O62"/>
  <c r="M62"/>
  <c r="K62"/>
  <c r="I62"/>
  <c r="G62"/>
  <c r="E62"/>
  <c r="C62"/>
  <c r="A64" l="1"/>
  <c r="AY63"/>
  <c r="AW63"/>
  <c r="AU63"/>
  <c r="AS63"/>
  <c r="AQ63"/>
  <c r="AO63"/>
  <c r="AM63"/>
  <c r="AK63"/>
  <c r="AI63"/>
  <c r="AG63"/>
  <c r="AE63"/>
  <c r="AC63"/>
  <c r="AA63"/>
  <c r="Y63"/>
  <c r="W63"/>
  <c r="U63"/>
  <c r="S63"/>
  <c r="Q63"/>
  <c r="O63"/>
  <c r="M63"/>
  <c r="K63"/>
  <c r="I63"/>
  <c r="G63"/>
  <c r="E63"/>
  <c r="C63"/>
  <c r="AZ63"/>
  <c r="AX63"/>
  <c r="AV63"/>
  <c r="AT63"/>
  <c r="AR63"/>
  <c r="AP63"/>
  <c r="AN63"/>
  <c r="AL63"/>
  <c r="AJ63"/>
  <c r="AH63"/>
  <c r="AF63"/>
  <c r="AD63"/>
  <c r="AB63"/>
  <c r="Z63"/>
  <c r="X63"/>
  <c r="V63"/>
  <c r="T63"/>
  <c r="R63"/>
  <c r="P63"/>
  <c r="N63"/>
  <c r="L63"/>
  <c r="J63"/>
  <c r="H63"/>
  <c r="F63"/>
  <c r="D63"/>
  <c r="AZ64" l="1"/>
  <c r="AX64"/>
  <c r="AV64"/>
  <c r="AT64"/>
  <c r="AR64"/>
  <c r="AP64"/>
  <c r="AN64"/>
  <c r="AL64"/>
  <c r="AJ64"/>
  <c r="AH64"/>
  <c r="AF64"/>
  <c r="AD64"/>
  <c r="AB64"/>
  <c r="Z64"/>
  <c r="X64"/>
  <c r="V64"/>
  <c r="T64"/>
  <c r="R64"/>
  <c r="P64"/>
  <c r="N64"/>
  <c r="L64"/>
  <c r="J64"/>
  <c r="H64"/>
  <c r="F64"/>
  <c r="D64"/>
  <c r="A65"/>
  <c r="AY64"/>
  <c r="AW64"/>
  <c r="AU64"/>
  <c r="AS64"/>
  <c r="AQ64"/>
  <c r="AO64"/>
  <c r="AM64"/>
  <c r="AK64"/>
  <c r="AI64"/>
  <c r="AG64"/>
  <c r="AE64"/>
  <c r="AC64"/>
  <c r="AA64"/>
  <c r="Y64"/>
  <c r="W64"/>
  <c r="U64"/>
  <c r="S64"/>
  <c r="Q64"/>
  <c r="O64"/>
  <c r="M64"/>
  <c r="K64"/>
  <c r="I64"/>
  <c r="G64"/>
  <c r="E64"/>
  <c r="C64"/>
  <c r="A66" l="1"/>
  <c r="AY65"/>
  <c r="AW65"/>
  <c r="AU65"/>
  <c r="AS65"/>
  <c r="AQ65"/>
  <c r="AO65"/>
  <c r="AM65"/>
  <c r="AK65"/>
  <c r="AI65"/>
  <c r="AG65"/>
  <c r="AE65"/>
  <c r="AC65"/>
  <c r="AA65"/>
  <c r="Y65"/>
  <c r="W65"/>
  <c r="U65"/>
  <c r="S65"/>
  <c r="Q65"/>
  <c r="O65"/>
  <c r="M65"/>
  <c r="K65"/>
  <c r="I65"/>
  <c r="G65"/>
  <c r="E65"/>
  <c r="C65"/>
  <c r="AZ65"/>
  <c r="AX65"/>
  <c r="AV65"/>
  <c r="AT65"/>
  <c r="AR65"/>
  <c r="AP65"/>
  <c r="AN65"/>
  <c r="AL65"/>
  <c r="AJ65"/>
  <c r="AH65"/>
  <c r="AF65"/>
  <c r="AD65"/>
  <c r="AB65"/>
  <c r="Z65"/>
  <c r="X65"/>
  <c r="V65"/>
  <c r="T65"/>
  <c r="R65"/>
  <c r="P65"/>
  <c r="N65"/>
  <c r="L65"/>
  <c r="J65"/>
  <c r="H65"/>
  <c r="F65"/>
  <c r="D65"/>
  <c r="AZ66" l="1"/>
  <c r="AX66"/>
  <c r="AV66"/>
  <c r="AT66"/>
  <c r="AR66"/>
  <c r="AP66"/>
  <c r="AN66"/>
  <c r="AL66"/>
  <c r="AJ66"/>
  <c r="AH66"/>
  <c r="AF66"/>
  <c r="AD66"/>
  <c r="AB66"/>
  <c r="Z66"/>
  <c r="X66"/>
  <c r="V66"/>
  <c r="T66"/>
  <c r="R66"/>
  <c r="P66"/>
  <c r="N66"/>
  <c r="L66"/>
  <c r="J66"/>
  <c r="H66"/>
  <c r="F66"/>
  <c r="D66"/>
  <c r="A67"/>
  <c r="AY66"/>
  <c r="AW66"/>
  <c r="AU66"/>
  <c r="AS66"/>
  <c r="AQ66"/>
  <c r="AO66"/>
  <c r="AM66"/>
  <c r="AK66"/>
  <c r="AI66"/>
  <c r="AG66"/>
  <c r="AE66"/>
  <c r="AC66"/>
  <c r="AA66"/>
  <c r="Y66"/>
  <c r="W66"/>
  <c r="U66"/>
  <c r="S66"/>
  <c r="Q66"/>
  <c r="O66"/>
  <c r="M66"/>
  <c r="K66"/>
  <c r="I66"/>
  <c r="G66"/>
  <c r="E66"/>
  <c r="C66"/>
  <c r="A68" l="1"/>
  <c r="AY67"/>
  <c r="AW67"/>
  <c r="AU67"/>
  <c r="AS67"/>
  <c r="AQ67"/>
  <c r="AO67"/>
  <c r="AM67"/>
  <c r="AK67"/>
  <c r="AI67"/>
  <c r="AG67"/>
  <c r="AE67"/>
  <c r="AC67"/>
  <c r="AA67"/>
  <c r="Y67"/>
  <c r="W67"/>
  <c r="U67"/>
  <c r="S67"/>
  <c r="Q67"/>
  <c r="O67"/>
  <c r="M67"/>
  <c r="K67"/>
  <c r="I67"/>
  <c r="G67"/>
  <c r="E67"/>
  <c r="C67"/>
  <c r="AZ67"/>
  <c r="AX67"/>
  <c r="AV67"/>
  <c r="AT67"/>
  <c r="AR67"/>
  <c r="AP67"/>
  <c r="AN67"/>
  <c r="AL67"/>
  <c r="AJ67"/>
  <c r="AH67"/>
  <c r="AF67"/>
  <c r="AD67"/>
  <c r="AB67"/>
  <c r="Z67"/>
  <c r="X67"/>
  <c r="V67"/>
  <c r="T67"/>
  <c r="R67"/>
  <c r="P67"/>
  <c r="N67"/>
  <c r="L67"/>
  <c r="J67"/>
  <c r="H67"/>
  <c r="F67"/>
  <c r="D67"/>
  <c r="AZ68" l="1"/>
  <c r="AX68"/>
  <c r="AV68"/>
  <c r="AT68"/>
  <c r="AR68"/>
  <c r="AP68"/>
  <c r="AN68"/>
  <c r="AL68"/>
  <c r="AJ68"/>
  <c r="AH68"/>
  <c r="AF68"/>
  <c r="AD68"/>
  <c r="AB68"/>
  <c r="Z68"/>
  <c r="X68"/>
  <c r="V68"/>
  <c r="T68"/>
  <c r="R68"/>
  <c r="P68"/>
  <c r="N68"/>
  <c r="L68"/>
  <c r="J68"/>
  <c r="H68"/>
  <c r="F68"/>
  <c r="D68"/>
  <c r="A69"/>
  <c r="AY68"/>
  <c r="AW68"/>
  <c r="AU68"/>
  <c r="AS68"/>
  <c r="AQ68"/>
  <c r="AO68"/>
  <c r="AM68"/>
  <c r="AK68"/>
  <c r="AI68"/>
  <c r="AG68"/>
  <c r="AE68"/>
  <c r="AC68"/>
  <c r="AA68"/>
  <c r="Y68"/>
  <c r="W68"/>
  <c r="U68"/>
  <c r="S68"/>
  <c r="Q68"/>
  <c r="O68"/>
  <c r="M68"/>
  <c r="K68"/>
  <c r="I68"/>
  <c r="G68"/>
  <c r="E68"/>
  <c r="C68"/>
  <c r="A70" l="1"/>
  <c r="AY69"/>
  <c r="AW69"/>
  <c r="AU69"/>
  <c r="AS69"/>
  <c r="AQ69"/>
  <c r="AO69"/>
  <c r="AM69"/>
  <c r="AK69"/>
  <c r="AI69"/>
  <c r="AG69"/>
  <c r="AE69"/>
  <c r="AC69"/>
  <c r="AA69"/>
  <c r="Y69"/>
  <c r="W69"/>
  <c r="U69"/>
  <c r="S69"/>
  <c r="Q69"/>
  <c r="O69"/>
  <c r="M69"/>
  <c r="K69"/>
  <c r="I69"/>
  <c r="G69"/>
  <c r="E69"/>
  <c r="C69"/>
  <c r="AZ69"/>
  <c r="AX69"/>
  <c r="AV69"/>
  <c r="AT69"/>
  <c r="AR69"/>
  <c r="AP69"/>
  <c r="AN69"/>
  <c r="AL69"/>
  <c r="AJ69"/>
  <c r="AH69"/>
  <c r="AF69"/>
  <c r="AD69"/>
  <c r="AB69"/>
  <c r="Z69"/>
  <c r="X69"/>
  <c r="V69"/>
  <c r="T69"/>
  <c r="R69"/>
  <c r="P69"/>
  <c r="N69"/>
  <c r="L69"/>
  <c r="J69"/>
  <c r="H69"/>
  <c r="F69"/>
  <c r="D69"/>
  <c r="AZ70" l="1"/>
  <c r="AX70"/>
  <c r="AV70"/>
  <c r="AT70"/>
  <c r="AR70"/>
  <c r="AP70"/>
  <c r="AN70"/>
  <c r="AL70"/>
  <c r="AJ70"/>
  <c r="AH70"/>
  <c r="AF70"/>
  <c r="AD70"/>
  <c r="AB70"/>
  <c r="Z70"/>
  <c r="X70"/>
  <c r="V70"/>
  <c r="T70"/>
  <c r="R70"/>
  <c r="P70"/>
  <c r="N70"/>
  <c r="L70"/>
  <c r="J70"/>
  <c r="H70"/>
  <c r="F70"/>
  <c r="D70"/>
  <c r="A71"/>
  <c r="AY70"/>
  <c r="AW70"/>
  <c r="AU70"/>
  <c r="AS70"/>
  <c r="AQ70"/>
  <c r="AO70"/>
  <c r="AM70"/>
  <c r="AK70"/>
  <c r="AI70"/>
  <c r="AG70"/>
  <c r="AE70"/>
  <c r="AC70"/>
  <c r="AA70"/>
  <c r="Y70"/>
  <c r="W70"/>
  <c r="U70"/>
  <c r="S70"/>
  <c r="Q70"/>
  <c r="O70"/>
  <c r="M70"/>
  <c r="K70"/>
  <c r="I70"/>
  <c r="G70"/>
  <c r="E70"/>
  <c r="C70"/>
  <c r="A72" l="1"/>
  <c r="AY71"/>
  <c r="AW71"/>
  <c r="AU71"/>
  <c r="AS71"/>
  <c r="AQ71"/>
  <c r="AO71"/>
  <c r="AM71"/>
  <c r="AK71"/>
  <c r="AI71"/>
  <c r="AG71"/>
  <c r="AE71"/>
  <c r="AC71"/>
  <c r="AA71"/>
  <c r="Y71"/>
  <c r="W71"/>
  <c r="U71"/>
  <c r="S71"/>
  <c r="Q71"/>
  <c r="O71"/>
  <c r="M71"/>
  <c r="K71"/>
  <c r="I71"/>
  <c r="G71"/>
  <c r="E71"/>
  <c r="C71"/>
  <c r="AZ71"/>
  <c r="AX71"/>
  <c r="AV71"/>
  <c r="AT71"/>
  <c r="AR71"/>
  <c r="AP71"/>
  <c r="AN71"/>
  <c r="AL71"/>
  <c r="AJ71"/>
  <c r="AH71"/>
  <c r="AF71"/>
  <c r="AD71"/>
  <c r="AB71"/>
  <c r="Z71"/>
  <c r="X71"/>
  <c r="V71"/>
  <c r="T71"/>
  <c r="R71"/>
  <c r="P71"/>
  <c r="N71"/>
  <c r="L71"/>
  <c r="J71"/>
  <c r="H71"/>
  <c r="F71"/>
  <c r="D71"/>
  <c r="AZ72" l="1"/>
  <c r="AX72"/>
  <c r="AV72"/>
  <c r="AT72"/>
  <c r="AR72"/>
  <c r="AP72"/>
  <c r="AN72"/>
  <c r="AL72"/>
  <c r="AJ72"/>
  <c r="AH72"/>
  <c r="AF72"/>
  <c r="AD72"/>
  <c r="AB72"/>
  <c r="Z72"/>
  <c r="X72"/>
  <c r="V72"/>
  <c r="T72"/>
  <c r="R72"/>
  <c r="P72"/>
  <c r="N72"/>
  <c r="L72"/>
  <c r="J72"/>
  <c r="H72"/>
  <c r="F72"/>
  <c r="D72"/>
  <c r="A73"/>
  <c r="AY72"/>
  <c r="AW72"/>
  <c r="AU72"/>
  <c r="AS72"/>
  <c r="AQ72"/>
  <c r="AO72"/>
  <c r="AM72"/>
  <c r="AK72"/>
  <c r="AI72"/>
  <c r="AG72"/>
  <c r="AE72"/>
  <c r="AC72"/>
  <c r="AA72"/>
  <c r="Y72"/>
  <c r="W72"/>
  <c r="U72"/>
  <c r="S72"/>
  <c r="Q72"/>
  <c r="O72"/>
  <c r="M72"/>
  <c r="K72"/>
  <c r="I72"/>
  <c r="G72"/>
  <c r="E72"/>
  <c r="C72"/>
  <c r="A74" l="1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C73"/>
  <c r="AZ73"/>
  <c r="AX73"/>
  <c r="AV73"/>
  <c r="AT73"/>
  <c r="AR73"/>
  <c r="AP73"/>
  <c r="AN73"/>
  <c r="AL73"/>
  <c r="AJ73"/>
  <c r="AH73"/>
  <c r="AF73"/>
  <c r="AD73"/>
  <c r="AB73"/>
  <c r="Z73"/>
  <c r="X73"/>
  <c r="V73"/>
  <c r="T73"/>
  <c r="R73"/>
  <c r="P73"/>
  <c r="N73"/>
  <c r="L73"/>
  <c r="J73"/>
  <c r="H73"/>
  <c r="F73"/>
  <c r="D73"/>
  <c r="A75" l="1"/>
  <c r="AZ74"/>
  <c r="AX74"/>
  <c r="AV74"/>
  <c r="AT74"/>
  <c r="AR74"/>
  <c r="AP74"/>
  <c r="AN74"/>
  <c r="AL74"/>
  <c r="AJ74"/>
  <c r="AH74"/>
  <c r="AF74"/>
  <c r="AD74"/>
  <c r="AB74"/>
  <c r="Z74"/>
  <c r="X74"/>
  <c r="V74"/>
  <c r="T74"/>
  <c r="R74"/>
  <c r="P74"/>
  <c r="N74"/>
  <c r="L74"/>
  <c r="J74"/>
  <c r="H74"/>
  <c r="F74"/>
  <c r="D74"/>
  <c r="AY74"/>
  <c r="AW74"/>
  <c r="AU74"/>
  <c r="AS74"/>
  <c r="AQ74"/>
  <c r="AO74"/>
  <c r="AM74"/>
  <c r="AK74"/>
  <c r="AI74"/>
  <c r="AG74"/>
  <c r="AE74"/>
  <c r="AC74"/>
  <c r="AA74"/>
  <c r="Y74"/>
  <c r="W74"/>
  <c r="U74"/>
  <c r="S74"/>
  <c r="Q74"/>
  <c r="O74"/>
  <c r="M74"/>
  <c r="K74"/>
  <c r="I74"/>
  <c r="G74"/>
  <c r="E74"/>
  <c r="C74"/>
  <c r="A76" l="1"/>
  <c r="AY75"/>
  <c r="AW75"/>
  <c r="AU75"/>
  <c r="AS75"/>
  <c r="AQ75"/>
  <c r="AO75"/>
  <c r="AM75"/>
  <c r="AK75"/>
  <c r="AI75"/>
  <c r="AG75"/>
  <c r="AE75"/>
  <c r="AC75"/>
  <c r="AA75"/>
  <c r="Y75"/>
  <c r="W75"/>
  <c r="U75"/>
  <c r="S75"/>
  <c r="Q75"/>
  <c r="O75"/>
  <c r="M75"/>
  <c r="K75"/>
  <c r="AZ75"/>
  <c r="AX75"/>
  <c r="AV75"/>
  <c r="AT75"/>
  <c r="AR75"/>
  <c r="AP75"/>
  <c r="AN75"/>
  <c r="AL75"/>
  <c r="AJ75"/>
  <c r="AH75"/>
  <c r="AF75"/>
  <c r="AD75"/>
  <c r="AB75"/>
  <c r="Z75"/>
  <c r="X75"/>
  <c r="V75"/>
  <c r="T75"/>
  <c r="R75"/>
  <c r="P75"/>
  <c r="N75"/>
  <c r="L75"/>
  <c r="J75"/>
  <c r="H75"/>
  <c r="F75"/>
  <c r="D75"/>
  <c r="I75"/>
  <c r="E75"/>
  <c r="G75"/>
  <c r="C75"/>
  <c r="AZ76" l="1"/>
  <c r="AX76"/>
  <c r="AV76"/>
  <c r="AT76"/>
  <c r="AR76"/>
  <c r="AP76"/>
  <c r="AN76"/>
  <c r="AL76"/>
  <c r="AJ76"/>
  <c r="AH76"/>
  <c r="AF76"/>
  <c r="AD76"/>
  <c r="AB76"/>
  <c r="Z76"/>
  <c r="X76"/>
  <c r="V76"/>
  <c r="T76"/>
  <c r="R76"/>
  <c r="P76"/>
  <c r="N76"/>
  <c r="L76"/>
  <c r="J76"/>
  <c r="H76"/>
  <c r="F76"/>
  <c r="D76"/>
  <c r="A77"/>
  <c r="AY76"/>
  <c r="AW76"/>
  <c r="AU76"/>
  <c r="AS76"/>
  <c r="AQ76"/>
  <c r="AO76"/>
  <c r="AM76"/>
  <c r="AK76"/>
  <c r="AI76"/>
  <c r="AG76"/>
  <c r="AE76"/>
  <c r="AC76"/>
  <c r="AA76"/>
  <c r="Y76"/>
  <c r="W76"/>
  <c r="U76"/>
  <c r="S76"/>
  <c r="Q76"/>
  <c r="O76"/>
  <c r="M76"/>
  <c r="K76"/>
  <c r="I76"/>
  <c r="G76"/>
  <c r="E76"/>
  <c r="C76"/>
  <c r="A78" l="1"/>
  <c r="AY77"/>
  <c r="AW77"/>
  <c r="AU77"/>
  <c r="AS77"/>
  <c r="AQ77"/>
  <c r="AO77"/>
  <c r="AM77"/>
  <c r="AK77"/>
  <c r="AI77"/>
  <c r="AG77"/>
  <c r="AE77"/>
  <c r="AC77"/>
  <c r="AA77"/>
  <c r="Y77"/>
  <c r="W77"/>
  <c r="U77"/>
  <c r="S77"/>
  <c r="Q77"/>
  <c r="O77"/>
  <c r="M77"/>
  <c r="K77"/>
  <c r="I77"/>
  <c r="G77"/>
  <c r="E77"/>
  <c r="C77"/>
  <c r="AZ77"/>
  <c r="AX77"/>
  <c r="AV77"/>
  <c r="AT77"/>
  <c r="AR77"/>
  <c r="AP77"/>
  <c r="AN77"/>
  <c r="AL77"/>
  <c r="AJ77"/>
  <c r="AH77"/>
  <c r="AF77"/>
  <c r="AD77"/>
  <c r="AB77"/>
  <c r="Z77"/>
  <c r="X77"/>
  <c r="V77"/>
  <c r="T77"/>
  <c r="R77"/>
  <c r="P77"/>
  <c r="N77"/>
  <c r="L77"/>
  <c r="J77"/>
  <c r="H77"/>
  <c r="F77"/>
  <c r="D77"/>
  <c r="AZ78" l="1"/>
  <c r="AX78"/>
  <c r="AV78"/>
  <c r="AT78"/>
  <c r="AR78"/>
  <c r="AP78"/>
  <c r="AN78"/>
  <c r="AL78"/>
  <c r="AJ78"/>
  <c r="AH78"/>
  <c r="AF78"/>
  <c r="AD78"/>
  <c r="AB78"/>
  <c r="Z78"/>
  <c r="X78"/>
  <c r="V78"/>
  <c r="T78"/>
  <c r="R78"/>
  <c r="P78"/>
  <c r="N78"/>
  <c r="L78"/>
  <c r="J78"/>
  <c r="H78"/>
  <c r="F78"/>
  <c r="D78"/>
  <c r="A79"/>
  <c r="AY78"/>
  <c r="AW78"/>
  <c r="AU78"/>
  <c r="AS78"/>
  <c r="AQ78"/>
  <c r="AO78"/>
  <c r="AM78"/>
  <c r="AK78"/>
  <c r="AI78"/>
  <c r="AG78"/>
  <c r="AE78"/>
  <c r="AC78"/>
  <c r="AA78"/>
  <c r="Y78"/>
  <c r="W78"/>
  <c r="U78"/>
  <c r="S78"/>
  <c r="Q78"/>
  <c r="O78"/>
  <c r="M78"/>
  <c r="K78"/>
  <c r="I78"/>
  <c r="G78"/>
  <c r="E78"/>
  <c r="C78"/>
  <c r="A80" l="1"/>
  <c r="AY79"/>
  <c r="AW79"/>
  <c r="AU79"/>
  <c r="AS79"/>
  <c r="AQ79"/>
  <c r="AO79"/>
  <c r="AM79"/>
  <c r="AK79"/>
  <c r="AI79"/>
  <c r="AG79"/>
  <c r="AE79"/>
  <c r="AC79"/>
  <c r="AA79"/>
  <c r="Y79"/>
  <c r="W79"/>
  <c r="U79"/>
  <c r="S79"/>
  <c r="Q79"/>
  <c r="O79"/>
  <c r="M79"/>
  <c r="K79"/>
  <c r="I79"/>
  <c r="G79"/>
  <c r="E79"/>
  <c r="C79"/>
  <c r="AZ79"/>
  <c r="AX79"/>
  <c r="AV79"/>
  <c r="AT79"/>
  <c r="AR79"/>
  <c r="AP79"/>
  <c r="AN79"/>
  <c r="AL79"/>
  <c r="AJ79"/>
  <c r="AH79"/>
  <c r="AF79"/>
  <c r="AD79"/>
  <c r="AB79"/>
  <c r="Z79"/>
  <c r="X79"/>
  <c r="V79"/>
  <c r="T79"/>
  <c r="R79"/>
  <c r="P79"/>
  <c r="N79"/>
  <c r="L79"/>
  <c r="J79"/>
  <c r="H79"/>
  <c r="F79"/>
  <c r="D79"/>
  <c r="AZ80" l="1"/>
  <c r="AX80"/>
  <c r="AV80"/>
  <c r="AT80"/>
  <c r="AR80"/>
  <c r="AP80"/>
  <c r="AN80"/>
  <c r="AL80"/>
  <c r="AJ80"/>
  <c r="AH80"/>
  <c r="AF80"/>
  <c r="AD80"/>
  <c r="AB80"/>
  <c r="Z80"/>
  <c r="X80"/>
  <c r="V80"/>
  <c r="T80"/>
  <c r="R80"/>
  <c r="P80"/>
  <c r="N80"/>
  <c r="L80"/>
  <c r="J80"/>
  <c r="H80"/>
  <c r="F80"/>
  <c r="D80"/>
  <c r="A81"/>
  <c r="AY80"/>
  <c r="AW80"/>
  <c r="AU80"/>
  <c r="AS80"/>
  <c r="AQ80"/>
  <c r="AO80"/>
  <c r="AM80"/>
  <c r="AK80"/>
  <c r="AI80"/>
  <c r="AG80"/>
  <c r="AE80"/>
  <c r="AC80"/>
  <c r="AA80"/>
  <c r="Y80"/>
  <c r="W80"/>
  <c r="U80"/>
  <c r="S80"/>
  <c r="Q80"/>
  <c r="O80"/>
  <c r="M80"/>
  <c r="K80"/>
  <c r="I80"/>
  <c r="G80"/>
  <c r="E80"/>
  <c r="C80"/>
  <c r="A82" l="1"/>
  <c r="AY81"/>
  <c r="AW81"/>
  <c r="AU81"/>
  <c r="AS81"/>
  <c r="AQ81"/>
  <c r="AO81"/>
  <c r="AM81"/>
  <c r="AK81"/>
  <c r="AI81"/>
  <c r="AG81"/>
  <c r="AE81"/>
  <c r="AC81"/>
  <c r="AA81"/>
  <c r="Y81"/>
  <c r="W81"/>
  <c r="U81"/>
  <c r="S81"/>
  <c r="Q81"/>
  <c r="O81"/>
  <c r="M81"/>
  <c r="K81"/>
  <c r="I81"/>
  <c r="G81"/>
  <c r="E81"/>
  <c r="C81"/>
  <c r="AZ81"/>
  <c r="AX81"/>
  <c r="AV81"/>
  <c r="AT81"/>
  <c r="AR81"/>
  <c r="AP81"/>
  <c r="AN81"/>
  <c r="AL81"/>
  <c r="AJ81"/>
  <c r="AH81"/>
  <c r="AF81"/>
  <c r="AD81"/>
  <c r="AB81"/>
  <c r="Z81"/>
  <c r="X81"/>
  <c r="V81"/>
  <c r="T81"/>
  <c r="R81"/>
  <c r="P81"/>
  <c r="N81"/>
  <c r="L81"/>
  <c r="J81"/>
  <c r="H81"/>
  <c r="F81"/>
  <c r="D81"/>
  <c r="AZ82" l="1"/>
  <c r="AX82"/>
  <c r="AV82"/>
  <c r="AT82"/>
  <c r="AR82"/>
  <c r="AP82"/>
  <c r="AN82"/>
  <c r="AL82"/>
  <c r="AJ82"/>
  <c r="AH82"/>
  <c r="AF82"/>
  <c r="AD82"/>
  <c r="AB82"/>
  <c r="Z82"/>
  <c r="X82"/>
  <c r="V82"/>
  <c r="T82"/>
  <c r="R82"/>
  <c r="P82"/>
  <c r="N82"/>
  <c r="L82"/>
  <c r="J82"/>
  <c r="H82"/>
  <c r="F82"/>
  <c r="D82"/>
  <c r="A83"/>
  <c r="AY82"/>
  <c r="AW82"/>
  <c r="AU82"/>
  <c r="AS82"/>
  <c r="AQ82"/>
  <c r="AO82"/>
  <c r="AM82"/>
  <c r="AK82"/>
  <c r="AI82"/>
  <c r="AG82"/>
  <c r="AE82"/>
  <c r="AC82"/>
  <c r="AA82"/>
  <c r="Y82"/>
  <c r="W82"/>
  <c r="U82"/>
  <c r="S82"/>
  <c r="Q82"/>
  <c r="O82"/>
  <c r="M82"/>
  <c r="K82"/>
  <c r="I82"/>
  <c r="G82"/>
  <c r="E82"/>
  <c r="C82"/>
  <c r="A84" l="1"/>
  <c r="AY83"/>
  <c r="AW83"/>
  <c r="AU83"/>
  <c r="AS83"/>
  <c r="AQ83"/>
  <c r="AO83"/>
  <c r="AM83"/>
  <c r="AK83"/>
  <c r="AI83"/>
  <c r="AG83"/>
  <c r="AE83"/>
  <c r="AC83"/>
  <c r="AA83"/>
  <c r="Y83"/>
  <c r="W83"/>
  <c r="U83"/>
  <c r="S83"/>
  <c r="Q83"/>
  <c r="O83"/>
  <c r="M83"/>
  <c r="K83"/>
  <c r="I83"/>
  <c r="G83"/>
  <c r="E83"/>
  <c r="C83"/>
  <c r="AZ83"/>
  <c r="AX83"/>
  <c r="AV83"/>
  <c r="AT83"/>
  <c r="AR83"/>
  <c r="AP83"/>
  <c r="AN83"/>
  <c r="AL83"/>
  <c r="AJ83"/>
  <c r="AH83"/>
  <c r="AF83"/>
  <c r="AD83"/>
  <c r="AB83"/>
  <c r="Z83"/>
  <c r="X83"/>
  <c r="V83"/>
  <c r="T83"/>
  <c r="R83"/>
  <c r="P83"/>
  <c r="N83"/>
  <c r="L83"/>
  <c r="J83"/>
  <c r="H83"/>
  <c r="F83"/>
  <c r="D83"/>
  <c r="AZ84" l="1"/>
  <c r="AX84"/>
  <c r="AV84"/>
  <c r="AT84"/>
  <c r="AR84"/>
  <c r="AP84"/>
  <c r="AN84"/>
  <c r="AL84"/>
  <c r="AJ84"/>
  <c r="AH84"/>
  <c r="AF84"/>
  <c r="AD84"/>
  <c r="AB84"/>
  <c r="Z84"/>
  <c r="X84"/>
  <c r="V84"/>
  <c r="T84"/>
  <c r="R84"/>
  <c r="P84"/>
  <c r="N84"/>
  <c r="L84"/>
  <c r="J84"/>
  <c r="H84"/>
  <c r="F84"/>
  <c r="D84"/>
  <c r="A85"/>
  <c r="AY84"/>
  <c r="AW84"/>
  <c r="AU84"/>
  <c r="AS84"/>
  <c r="AQ84"/>
  <c r="AO84"/>
  <c r="AM84"/>
  <c r="AK84"/>
  <c r="AI84"/>
  <c r="AG84"/>
  <c r="AE84"/>
  <c r="AC84"/>
  <c r="AA84"/>
  <c r="Y84"/>
  <c r="W84"/>
  <c r="U84"/>
  <c r="S84"/>
  <c r="Q84"/>
  <c r="O84"/>
  <c r="M84"/>
  <c r="K84"/>
  <c r="I84"/>
  <c r="G84"/>
  <c r="E84"/>
  <c r="C84"/>
  <c r="A86" l="1"/>
  <c r="AY85"/>
  <c r="AW85"/>
  <c r="AU85"/>
  <c r="AS85"/>
  <c r="AQ85"/>
  <c r="AO85"/>
  <c r="AM85"/>
  <c r="AK85"/>
  <c r="AI85"/>
  <c r="AG85"/>
  <c r="AE85"/>
  <c r="AC85"/>
  <c r="AA85"/>
  <c r="Y85"/>
  <c r="W85"/>
  <c r="U85"/>
  <c r="S85"/>
  <c r="Q85"/>
  <c r="O85"/>
  <c r="M85"/>
  <c r="K85"/>
  <c r="I85"/>
  <c r="G85"/>
  <c r="E85"/>
  <c r="C85"/>
  <c r="AZ85"/>
  <c r="AX85"/>
  <c r="AV85"/>
  <c r="AT85"/>
  <c r="AR85"/>
  <c r="AP85"/>
  <c r="AN85"/>
  <c r="AL85"/>
  <c r="AJ85"/>
  <c r="AH85"/>
  <c r="AF85"/>
  <c r="AD85"/>
  <c r="AB85"/>
  <c r="Z85"/>
  <c r="X85"/>
  <c r="V85"/>
  <c r="T85"/>
  <c r="R85"/>
  <c r="P85"/>
  <c r="N85"/>
  <c r="L85"/>
  <c r="J85"/>
  <c r="H85"/>
  <c r="F85"/>
  <c r="D85"/>
  <c r="AZ86" l="1"/>
  <c r="AX86"/>
  <c r="AV86"/>
  <c r="AT86"/>
  <c r="AR86"/>
  <c r="AP86"/>
  <c r="AN86"/>
  <c r="AL86"/>
  <c r="AJ86"/>
  <c r="AH86"/>
  <c r="AF86"/>
  <c r="AD86"/>
  <c r="AB86"/>
  <c r="Z86"/>
  <c r="X86"/>
  <c r="V86"/>
  <c r="T86"/>
  <c r="R86"/>
  <c r="P86"/>
  <c r="N86"/>
  <c r="L86"/>
  <c r="J86"/>
  <c r="H86"/>
  <c r="F86"/>
  <c r="D86"/>
  <c r="A87"/>
  <c r="AY86"/>
  <c r="AW86"/>
  <c r="AU86"/>
  <c r="AS86"/>
  <c r="AQ86"/>
  <c r="AO86"/>
  <c r="AM86"/>
  <c r="AK86"/>
  <c r="AI86"/>
  <c r="AG86"/>
  <c r="AE86"/>
  <c r="AC86"/>
  <c r="AA86"/>
  <c r="Y86"/>
  <c r="W86"/>
  <c r="U86"/>
  <c r="S86"/>
  <c r="Q86"/>
  <c r="O86"/>
  <c r="M86"/>
  <c r="K86"/>
  <c r="I86"/>
  <c r="G86"/>
  <c r="E86"/>
  <c r="C86"/>
  <c r="A88" l="1"/>
  <c r="AY87"/>
  <c r="AW87"/>
  <c r="AU87"/>
  <c r="AS87"/>
  <c r="AQ87"/>
  <c r="AO87"/>
  <c r="AM87"/>
  <c r="AK87"/>
  <c r="AI87"/>
  <c r="AG87"/>
  <c r="AE87"/>
  <c r="AC87"/>
  <c r="AA87"/>
  <c r="Y87"/>
  <c r="W87"/>
  <c r="U87"/>
  <c r="S87"/>
  <c r="Q87"/>
  <c r="O87"/>
  <c r="M87"/>
  <c r="K87"/>
  <c r="I87"/>
  <c r="G87"/>
  <c r="E87"/>
  <c r="C87"/>
  <c r="AZ87"/>
  <c r="AX87"/>
  <c r="AV87"/>
  <c r="AT87"/>
  <c r="AR87"/>
  <c r="AP87"/>
  <c r="AN87"/>
  <c r="AL87"/>
  <c r="AJ87"/>
  <c r="AH87"/>
  <c r="AF87"/>
  <c r="AD87"/>
  <c r="AB87"/>
  <c r="Z87"/>
  <c r="X87"/>
  <c r="V87"/>
  <c r="T87"/>
  <c r="R87"/>
  <c r="P87"/>
  <c r="N87"/>
  <c r="L87"/>
  <c r="J87"/>
  <c r="H87"/>
  <c r="F87"/>
  <c r="D87"/>
  <c r="AZ88" l="1"/>
  <c r="AX88"/>
  <c r="AV88"/>
  <c r="AT88"/>
  <c r="AR88"/>
  <c r="AP88"/>
  <c r="AN88"/>
  <c r="AL88"/>
  <c r="AJ88"/>
  <c r="AH88"/>
  <c r="AF88"/>
  <c r="AD88"/>
  <c r="AB88"/>
  <c r="Z88"/>
  <c r="X88"/>
  <c r="V88"/>
  <c r="T88"/>
  <c r="R88"/>
  <c r="P88"/>
  <c r="N88"/>
  <c r="L88"/>
  <c r="J88"/>
  <c r="H88"/>
  <c r="F88"/>
  <c r="D88"/>
  <c r="A89"/>
  <c r="AY88"/>
  <c r="AW88"/>
  <c r="AU88"/>
  <c r="AS88"/>
  <c r="AQ88"/>
  <c r="AO88"/>
  <c r="AM88"/>
  <c r="AK88"/>
  <c r="AI88"/>
  <c r="AG88"/>
  <c r="AE88"/>
  <c r="AC88"/>
  <c r="AA88"/>
  <c r="Y88"/>
  <c r="W88"/>
  <c r="U88"/>
  <c r="S88"/>
  <c r="Q88"/>
  <c r="O88"/>
  <c r="M88"/>
  <c r="K88"/>
  <c r="I88"/>
  <c r="G88"/>
  <c r="E88"/>
  <c r="C88"/>
  <c r="A90" l="1"/>
  <c r="AY89"/>
  <c r="AW89"/>
  <c r="AU89"/>
  <c r="AS89"/>
  <c r="AQ89"/>
  <c r="AO89"/>
  <c r="AM89"/>
  <c r="AK89"/>
  <c r="AI89"/>
  <c r="AG89"/>
  <c r="AE89"/>
  <c r="AC89"/>
  <c r="AA89"/>
  <c r="Y89"/>
  <c r="W89"/>
  <c r="U89"/>
  <c r="S89"/>
  <c r="Q89"/>
  <c r="O89"/>
  <c r="M89"/>
  <c r="K89"/>
  <c r="I89"/>
  <c r="G89"/>
  <c r="E89"/>
  <c r="C89"/>
  <c r="AZ89"/>
  <c r="AX89"/>
  <c r="AV89"/>
  <c r="AT89"/>
  <c r="AR89"/>
  <c r="AP89"/>
  <c r="AN89"/>
  <c r="AL89"/>
  <c r="AJ89"/>
  <c r="AH89"/>
  <c r="AF89"/>
  <c r="AD89"/>
  <c r="AB89"/>
  <c r="Z89"/>
  <c r="X89"/>
  <c r="V89"/>
  <c r="T89"/>
  <c r="R89"/>
  <c r="P89"/>
  <c r="N89"/>
  <c r="L89"/>
  <c r="J89"/>
  <c r="H89"/>
  <c r="F89"/>
  <c r="D89"/>
  <c r="AZ90" l="1"/>
  <c r="AX90"/>
  <c r="AV90"/>
  <c r="AT90"/>
  <c r="AR90"/>
  <c r="AP90"/>
  <c r="AN90"/>
  <c r="AL90"/>
  <c r="AJ90"/>
  <c r="AH90"/>
  <c r="AF90"/>
  <c r="AD90"/>
  <c r="AB90"/>
  <c r="Z90"/>
  <c r="X90"/>
  <c r="V90"/>
  <c r="T90"/>
  <c r="R90"/>
  <c r="P90"/>
  <c r="N90"/>
  <c r="L90"/>
  <c r="J90"/>
  <c r="H90"/>
  <c r="F90"/>
  <c r="D90"/>
  <c r="A91"/>
  <c r="AY90"/>
  <c r="AW90"/>
  <c r="AU90"/>
  <c r="AS90"/>
  <c r="AQ90"/>
  <c r="AO90"/>
  <c r="AM90"/>
  <c r="AK90"/>
  <c r="AI90"/>
  <c r="AG90"/>
  <c r="AE90"/>
  <c r="AC90"/>
  <c r="AA90"/>
  <c r="Y90"/>
  <c r="W90"/>
  <c r="U90"/>
  <c r="S90"/>
  <c r="Q90"/>
  <c r="O90"/>
  <c r="M90"/>
  <c r="K90"/>
  <c r="I90"/>
  <c r="G90"/>
  <c r="E90"/>
  <c r="C90"/>
  <c r="A92" l="1"/>
  <c r="AY91"/>
  <c r="AW91"/>
  <c r="AU91"/>
  <c r="AS91"/>
  <c r="AQ91"/>
  <c r="AO91"/>
  <c r="AX91"/>
  <c r="AT91"/>
  <c r="AP91"/>
  <c r="AM91"/>
  <c r="AK91"/>
  <c r="AI91"/>
  <c r="AG91"/>
  <c r="AE91"/>
  <c r="AC91"/>
  <c r="AA91"/>
  <c r="Y91"/>
  <c r="W91"/>
  <c r="U91"/>
  <c r="S91"/>
  <c r="Q91"/>
  <c r="O91"/>
  <c r="M91"/>
  <c r="K91"/>
  <c r="I91"/>
  <c r="G91"/>
  <c r="E91"/>
  <c r="C91"/>
  <c r="AZ91"/>
  <c r="AV91"/>
  <c r="AR91"/>
  <c r="AN91"/>
  <c r="AL91"/>
  <c r="AJ91"/>
  <c r="AH91"/>
  <c r="AF91"/>
  <c r="AD91"/>
  <c r="AB91"/>
  <c r="Z91"/>
  <c r="X91"/>
  <c r="V91"/>
  <c r="T91"/>
  <c r="R91"/>
  <c r="P91"/>
  <c r="N91"/>
  <c r="L91"/>
  <c r="J91"/>
  <c r="H91"/>
  <c r="F91"/>
  <c r="D91"/>
  <c r="AZ92" l="1"/>
  <c r="AX92"/>
  <c r="AV92"/>
  <c r="AT92"/>
  <c r="AR92"/>
  <c r="AP92"/>
  <c r="AN92"/>
  <c r="AL92"/>
  <c r="AJ92"/>
  <c r="AH92"/>
  <c r="AF92"/>
  <c r="AD92"/>
  <c r="AB92"/>
  <c r="Z92"/>
  <c r="X92"/>
  <c r="V92"/>
  <c r="T92"/>
  <c r="R92"/>
  <c r="P92"/>
  <c r="N92"/>
  <c r="L92"/>
  <c r="J92"/>
  <c r="H92"/>
  <c r="F92"/>
  <c r="D92"/>
  <c r="AY92"/>
  <c r="AU92"/>
  <c r="AQ92"/>
  <c r="AM92"/>
  <c r="AI92"/>
  <c r="AE92"/>
  <c r="AA92"/>
  <c r="W92"/>
  <c r="S92"/>
  <c r="O92"/>
  <c r="K92"/>
  <c r="G92"/>
  <c r="C92"/>
  <c r="A93"/>
  <c r="AW92"/>
  <c r="AS92"/>
  <c r="AO92"/>
  <c r="AK92"/>
  <c r="AG92"/>
  <c r="AC92"/>
  <c r="Y92"/>
  <c r="U92"/>
  <c r="Q92"/>
  <c r="M92"/>
  <c r="I92"/>
  <c r="E92"/>
  <c r="A94" l="1"/>
  <c r="AY93"/>
  <c r="AW93"/>
  <c r="AU93"/>
  <c r="AS93"/>
  <c r="AQ93"/>
  <c r="AO93"/>
  <c r="AM93"/>
  <c r="AK93"/>
  <c r="AI93"/>
  <c r="AG93"/>
  <c r="AE93"/>
  <c r="AC93"/>
  <c r="AA93"/>
  <c r="Y93"/>
  <c r="W93"/>
  <c r="U93"/>
  <c r="S93"/>
  <c r="Q93"/>
  <c r="O93"/>
  <c r="M93"/>
  <c r="K93"/>
  <c r="I93"/>
  <c r="G93"/>
  <c r="E93"/>
  <c r="C93"/>
  <c r="AZ93"/>
  <c r="AV93"/>
  <c r="AR93"/>
  <c r="AN93"/>
  <c r="AJ93"/>
  <c r="AF93"/>
  <c r="AB93"/>
  <c r="X93"/>
  <c r="T93"/>
  <c r="P93"/>
  <c r="L93"/>
  <c r="H93"/>
  <c r="D93"/>
  <c r="AX93"/>
  <c r="AT93"/>
  <c r="AP93"/>
  <c r="AL93"/>
  <c r="AH93"/>
  <c r="AD93"/>
  <c r="Z93"/>
  <c r="V93"/>
  <c r="R93"/>
  <c r="N93"/>
  <c r="J93"/>
  <c r="F93"/>
  <c r="AZ94" l="1"/>
  <c r="AX94"/>
  <c r="AV94"/>
  <c r="AT94"/>
  <c r="AR94"/>
  <c r="AP94"/>
  <c r="AN94"/>
  <c r="AL94"/>
  <c r="AJ94"/>
  <c r="AH94"/>
  <c r="AF94"/>
  <c r="AD94"/>
  <c r="AB94"/>
  <c r="Z94"/>
  <c r="X94"/>
  <c r="V94"/>
  <c r="T94"/>
  <c r="R94"/>
  <c r="P94"/>
  <c r="N94"/>
  <c r="L94"/>
  <c r="J94"/>
  <c r="H94"/>
  <c r="F94"/>
  <c r="D94"/>
  <c r="A95"/>
  <c r="AW94"/>
  <c r="AS94"/>
  <c r="AO94"/>
  <c r="AK94"/>
  <c r="AG94"/>
  <c r="AC94"/>
  <c r="Y94"/>
  <c r="U94"/>
  <c r="Q94"/>
  <c r="M94"/>
  <c r="I94"/>
  <c r="E94"/>
  <c r="AY94"/>
  <c r="AU94"/>
  <c r="AQ94"/>
  <c r="AM94"/>
  <c r="AI94"/>
  <c r="AE94"/>
  <c r="AA94"/>
  <c r="W94"/>
  <c r="S94"/>
  <c r="O94"/>
  <c r="K94"/>
  <c r="G94"/>
  <c r="C94"/>
  <c r="A96" l="1"/>
  <c r="AY95"/>
  <c r="AW95"/>
  <c r="AU95"/>
  <c r="AS95"/>
  <c r="AQ95"/>
  <c r="AO95"/>
  <c r="AM95"/>
  <c r="AK95"/>
  <c r="AI95"/>
  <c r="AG95"/>
  <c r="AE95"/>
  <c r="AC95"/>
  <c r="AA95"/>
  <c r="Y95"/>
  <c r="W95"/>
  <c r="U95"/>
  <c r="S95"/>
  <c r="Q95"/>
  <c r="O95"/>
  <c r="M95"/>
  <c r="K95"/>
  <c r="I95"/>
  <c r="G95"/>
  <c r="E95"/>
  <c r="C95"/>
  <c r="AX95"/>
  <c r="AT95"/>
  <c r="AP95"/>
  <c r="AL95"/>
  <c r="AH95"/>
  <c r="AD95"/>
  <c r="Z95"/>
  <c r="V95"/>
  <c r="R95"/>
  <c r="N95"/>
  <c r="J95"/>
  <c r="F95"/>
  <c r="AZ95"/>
  <c r="AV95"/>
  <c r="AR95"/>
  <c r="AN95"/>
  <c r="AJ95"/>
  <c r="AF95"/>
  <c r="AB95"/>
  <c r="X95"/>
  <c r="T95"/>
  <c r="P95"/>
  <c r="L95"/>
  <c r="H95"/>
  <c r="D95"/>
  <c r="AZ96" l="1"/>
  <c r="AX96"/>
  <c r="AV96"/>
  <c r="AT96"/>
  <c r="AR96"/>
  <c r="AP96"/>
  <c r="AN96"/>
  <c r="AL96"/>
  <c r="AJ96"/>
  <c r="AH96"/>
  <c r="AF96"/>
  <c r="AD96"/>
  <c r="AB96"/>
  <c r="Z96"/>
  <c r="X96"/>
  <c r="V96"/>
  <c r="T96"/>
  <c r="R96"/>
  <c r="P96"/>
  <c r="N96"/>
  <c r="L96"/>
  <c r="J96"/>
  <c r="H96"/>
  <c r="F96"/>
  <c r="D96"/>
  <c r="AY96"/>
  <c r="AU96"/>
  <c r="AQ96"/>
  <c r="AM96"/>
  <c r="AI96"/>
  <c r="AE96"/>
  <c r="AA96"/>
  <c r="W96"/>
  <c r="S96"/>
  <c r="O96"/>
  <c r="K96"/>
  <c r="G96"/>
  <c r="C96"/>
  <c r="A97"/>
  <c r="AW96"/>
  <c r="AS96"/>
  <c r="AO96"/>
  <c r="AK96"/>
  <c r="AG96"/>
  <c r="AC96"/>
  <c r="Y96"/>
  <c r="U96"/>
  <c r="Q96"/>
  <c r="M96"/>
  <c r="I96"/>
  <c r="E96"/>
  <c r="A98" l="1"/>
  <c r="AY97"/>
  <c r="AW97"/>
  <c r="AU97"/>
  <c r="AS97"/>
  <c r="AQ97"/>
  <c r="AO97"/>
  <c r="AM97"/>
  <c r="AK97"/>
  <c r="AI97"/>
  <c r="AG97"/>
  <c r="AE97"/>
  <c r="AC97"/>
  <c r="AA97"/>
  <c r="Y97"/>
  <c r="W97"/>
  <c r="U97"/>
  <c r="S97"/>
  <c r="Q97"/>
  <c r="O97"/>
  <c r="M97"/>
  <c r="K97"/>
  <c r="I97"/>
  <c r="G97"/>
  <c r="E97"/>
  <c r="C97"/>
  <c r="AZ97"/>
  <c r="AV97"/>
  <c r="AR97"/>
  <c r="AN97"/>
  <c r="AJ97"/>
  <c r="AF97"/>
  <c r="AB97"/>
  <c r="X97"/>
  <c r="T97"/>
  <c r="P97"/>
  <c r="L97"/>
  <c r="H97"/>
  <c r="D97"/>
  <c r="AX97"/>
  <c r="AT97"/>
  <c r="AP97"/>
  <c r="AL97"/>
  <c r="AH97"/>
  <c r="AD97"/>
  <c r="Z97"/>
  <c r="V97"/>
  <c r="R97"/>
  <c r="N97"/>
  <c r="J97"/>
  <c r="F97"/>
  <c r="A99" l="1"/>
  <c r="AY98"/>
  <c r="AW98"/>
  <c r="AU98"/>
  <c r="AS98"/>
  <c r="AQ98"/>
  <c r="AO98"/>
  <c r="AM98"/>
  <c r="AK98"/>
  <c r="AI98"/>
  <c r="AG98"/>
  <c r="AE98"/>
  <c r="AC98"/>
  <c r="AA98"/>
  <c r="Y98"/>
  <c r="W98"/>
  <c r="AZ98"/>
  <c r="AX98"/>
  <c r="AV98"/>
  <c r="AT98"/>
  <c r="AR98"/>
  <c r="AP98"/>
  <c r="AN98"/>
  <c r="AL98"/>
  <c r="AJ98"/>
  <c r="AH98"/>
  <c r="AF98"/>
  <c r="AD98"/>
  <c r="AB98"/>
  <c r="Z98"/>
  <c r="X98"/>
  <c r="V98"/>
  <c r="T98"/>
  <c r="R98"/>
  <c r="P98"/>
  <c r="N98"/>
  <c r="L98"/>
  <c r="J98"/>
  <c r="H98"/>
  <c r="F98"/>
  <c r="D98"/>
  <c r="U98"/>
  <c r="Q98"/>
  <c r="M98"/>
  <c r="I98"/>
  <c r="E98"/>
  <c r="S98"/>
  <c r="O98"/>
  <c r="K98"/>
  <c r="G98"/>
  <c r="C98"/>
  <c r="AZ99" l="1"/>
  <c r="AX99"/>
  <c r="AV99"/>
  <c r="AT99"/>
  <c r="AR99"/>
  <c r="AP99"/>
  <c r="AN99"/>
  <c r="AL99"/>
  <c r="AJ99"/>
  <c r="AH99"/>
  <c r="AF99"/>
  <c r="AD99"/>
  <c r="AB99"/>
  <c r="Z99"/>
  <c r="X99"/>
  <c r="V99"/>
  <c r="T99"/>
  <c r="R99"/>
  <c r="P99"/>
  <c r="N99"/>
  <c r="L99"/>
  <c r="J99"/>
  <c r="H99"/>
  <c r="F99"/>
  <c r="D99"/>
  <c r="A100"/>
  <c r="AY99"/>
  <c r="AW99"/>
  <c r="AU99"/>
  <c r="AS99"/>
  <c r="AQ99"/>
  <c r="AO99"/>
  <c r="AM99"/>
  <c r="AK99"/>
  <c r="AI99"/>
  <c r="AG99"/>
  <c r="AE99"/>
  <c r="AC99"/>
  <c r="AA99"/>
  <c r="Y99"/>
  <c r="W99"/>
  <c r="U99"/>
  <c r="S99"/>
  <c r="Q99"/>
  <c r="O99"/>
  <c r="M99"/>
  <c r="K99"/>
  <c r="I99"/>
  <c r="G99"/>
  <c r="E99"/>
  <c r="C99"/>
  <c r="A101" l="1"/>
  <c r="AY100"/>
  <c r="AW100"/>
  <c r="AU100"/>
  <c r="AS100"/>
  <c r="AQ100"/>
  <c r="AO100"/>
  <c r="AM100"/>
  <c r="AK100"/>
  <c r="AI100"/>
  <c r="AG100"/>
  <c r="AE100"/>
  <c r="AC100"/>
  <c r="AA100"/>
  <c r="Y100"/>
  <c r="W100"/>
  <c r="U100"/>
  <c r="S100"/>
  <c r="Q100"/>
  <c r="O100"/>
  <c r="M100"/>
  <c r="K100"/>
  <c r="I100"/>
  <c r="G100"/>
  <c r="E100"/>
  <c r="C100"/>
  <c r="AZ100"/>
  <c r="AX100"/>
  <c r="AV100"/>
  <c r="AT100"/>
  <c r="AR100"/>
  <c r="AP100"/>
  <c r="AN100"/>
  <c r="AL100"/>
  <c r="AJ100"/>
  <c r="AH100"/>
  <c r="AF100"/>
  <c r="AD100"/>
  <c r="AB100"/>
  <c r="Z100"/>
  <c r="X100"/>
  <c r="V100"/>
  <c r="T100"/>
  <c r="R100"/>
  <c r="P100"/>
  <c r="N100"/>
  <c r="L100"/>
  <c r="J100"/>
  <c r="H100"/>
  <c r="F100"/>
  <c r="D100"/>
  <c r="AZ101" l="1"/>
  <c r="AX101"/>
  <c r="AV101"/>
  <c r="AT101"/>
  <c r="AR101"/>
  <c r="AP101"/>
  <c r="AN101"/>
  <c r="AL101"/>
  <c r="AJ101"/>
  <c r="AH101"/>
  <c r="AF101"/>
  <c r="AD101"/>
  <c r="AB101"/>
  <c r="Z101"/>
  <c r="X101"/>
  <c r="V101"/>
  <c r="T101"/>
  <c r="R101"/>
  <c r="P101"/>
  <c r="N101"/>
  <c r="L101"/>
  <c r="J101"/>
  <c r="H101"/>
  <c r="F101"/>
  <c r="D101"/>
  <c r="A102"/>
  <c r="AY101"/>
  <c r="AW101"/>
  <c r="AU101"/>
  <c r="AS101"/>
  <c r="AQ101"/>
  <c r="AO101"/>
  <c r="AM101"/>
  <c r="AK101"/>
  <c r="AI101"/>
  <c r="AG101"/>
  <c r="AE101"/>
  <c r="AC101"/>
  <c r="AA101"/>
  <c r="Y101"/>
  <c r="W101"/>
  <c r="U101"/>
  <c r="S101"/>
  <c r="Q101"/>
  <c r="O101"/>
  <c r="M101"/>
  <c r="K101"/>
  <c r="I101"/>
  <c r="G101"/>
  <c r="E101"/>
  <c r="C101"/>
  <c r="A103" l="1"/>
  <c r="AY102"/>
  <c r="AW102"/>
  <c r="AU102"/>
  <c r="AS102"/>
  <c r="AQ102"/>
  <c r="AO102"/>
  <c r="AM102"/>
  <c r="AK102"/>
  <c r="AI102"/>
  <c r="AG102"/>
  <c r="AE102"/>
  <c r="AC102"/>
  <c r="AA102"/>
  <c r="Y102"/>
  <c r="W102"/>
  <c r="U102"/>
  <c r="S102"/>
  <c r="Q102"/>
  <c r="O102"/>
  <c r="M102"/>
  <c r="K102"/>
  <c r="I102"/>
  <c r="G102"/>
  <c r="E102"/>
  <c r="C102"/>
  <c r="AZ102"/>
  <c r="AX102"/>
  <c r="AV102"/>
  <c r="AT102"/>
  <c r="AR102"/>
  <c r="AP102"/>
  <c r="AN102"/>
  <c r="AL102"/>
  <c r="AJ102"/>
  <c r="AH102"/>
  <c r="AF102"/>
  <c r="AD102"/>
  <c r="AB102"/>
  <c r="Z102"/>
  <c r="X102"/>
  <c r="V102"/>
  <c r="T102"/>
  <c r="R102"/>
  <c r="P102"/>
  <c r="N102"/>
  <c r="L102"/>
  <c r="J102"/>
  <c r="H102"/>
  <c r="F102"/>
  <c r="D102"/>
  <c r="AY103" l="1"/>
  <c r="AW103"/>
  <c r="AZ103"/>
  <c r="AV103"/>
  <c r="AT103"/>
  <c r="AR103"/>
  <c r="AP103"/>
  <c r="AN103"/>
  <c r="AL103"/>
  <c r="AJ103"/>
  <c r="AH103"/>
  <c r="AF103"/>
  <c r="AD103"/>
  <c r="AB103"/>
  <c r="Z103"/>
  <c r="X103"/>
  <c r="V103"/>
  <c r="T103"/>
  <c r="R103"/>
  <c r="P103"/>
  <c r="N103"/>
  <c r="L103"/>
  <c r="J103"/>
  <c r="H103"/>
  <c r="F103"/>
  <c r="D103"/>
  <c r="AX103"/>
  <c r="AU103"/>
  <c r="AS103"/>
  <c r="AQ103"/>
  <c r="AO103"/>
  <c r="AM103"/>
  <c r="AK103"/>
  <c r="AI103"/>
  <c r="AG103"/>
  <c r="AE103"/>
  <c r="AC103"/>
  <c r="AA103"/>
  <c r="Y103"/>
  <c r="W103"/>
  <c r="U103"/>
  <c r="S103"/>
  <c r="Q103"/>
  <c r="O103"/>
  <c r="M103"/>
  <c r="K103"/>
  <c r="I103"/>
  <c r="G103"/>
  <c r="E103"/>
  <c r="C103"/>
  <c r="K13" i="6" l="1"/>
  <c r="G13" i="1" s="1"/>
  <c r="AN13" s="1"/>
  <c r="K18" i="6"/>
  <c r="G18" i="1" s="1"/>
  <c r="AN18" s="1"/>
  <c r="Y29" l="1"/>
  <c r="Y28"/>
  <c r="AO18" s="1"/>
  <c r="AO25" l="1"/>
  <c r="AO15"/>
  <c r="AO6"/>
  <c r="AO19"/>
  <c r="AO14"/>
  <c r="AO24"/>
  <c r="AO11"/>
  <c r="AO22"/>
  <c r="AO5"/>
  <c r="AO21"/>
  <c r="AO10"/>
  <c r="AO9"/>
  <c r="AO20"/>
  <c r="AO17"/>
  <c r="AO8"/>
  <c r="AO7"/>
  <c r="AO16"/>
  <c r="AO26"/>
  <c r="AO23"/>
  <c r="AO12"/>
  <c r="AO13"/>
</calcChain>
</file>

<file path=xl/sharedStrings.xml><?xml version="1.0" encoding="utf-8"?>
<sst xmlns="http://schemas.openxmlformats.org/spreadsheetml/2006/main" count="169" uniqueCount="71">
  <si>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</si>
  <si>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</si>
  <si>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</si>
  <si>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</si>
  <si>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</si>
  <si>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</si>
  <si>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</si>
  <si>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</si>
  <si>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</si>
  <si>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</si>
  <si>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Елизавета</t>
  </si>
  <si>
    <t>Андрей</t>
  </si>
  <si>
    <t>Евгений</t>
  </si>
  <si>
    <t>Александр</t>
  </si>
  <si>
    <t>Фамилия</t>
  </si>
  <si>
    <t>Имя</t>
  </si>
  <si>
    <t>Отчество</t>
  </si>
  <si>
    <t>подргуппа</t>
  </si>
  <si>
    <t>ТМОГИ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</si>
  <si>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</si>
  <si>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</si>
  <si>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</si>
  <si>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</si>
  <si>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</si>
  <si>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</si>
  <si>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>Алексей</t>
  </si>
  <si>
    <t>Дарья</t>
  </si>
  <si>
    <t>группа</t>
  </si>
  <si>
    <t>Надежда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</si>
  <si>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</si>
  <si>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</si>
  <si>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</si>
  <si>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</si>
  <si>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</si>
  <si>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</si>
  <si>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</si>
  <si>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ЛР4</t>
  </si>
  <si>
    <t>ЛР5</t>
  </si>
  <si>
    <t>ЛР6</t>
  </si>
  <si>
    <t>Башаркевич</t>
  </si>
  <si>
    <t>Буневич</t>
  </si>
  <si>
    <t>Гриб</t>
  </si>
  <si>
    <t>Дмуха</t>
  </si>
  <si>
    <t>Здано'вич</t>
  </si>
  <si>
    <t>Ко'шель</t>
  </si>
  <si>
    <t>Антон</t>
  </si>
  <si>
    <t>Кравченко</t>
  </si>
  <si>
    <t>Лужи'нский</t>
  </si>
  <si>
    <t>Лукашов</t>
  </si>
  <si>
    <t>Ростислав</t>
  </si>
  <si>
    <t>Малявский</t>
  </si>
  <si>
    <t>Влад</t>
  </si>
  <si>
    <t>Матя'ш</t>
  </si>
  <si>
    <t>Никифоров</t>
  </si>
  <si>
    <t>Николая</t>
  </si>
  <si>
    <t>Плавский</t>
  </si>
  <si>
    <t>Просяновский</t>
  </si>
  <si>
    <t>Прудников</t>
  </si>
  <si>
    <t>Максим</t>
  </si>
  <si>
    <t>Рудько'</t>
  </si>
  <si>
    <t>Саскове'ц</t>
  </si>
  <si>
    <t>Три'фонова</t>
  </si>
  <si>
    <t>Алина</t>
  </si>
  <si>
    <t>Федорин</t>
  </si>
  <si>
    <t>Денис</t>
  </si>
  <si>
    <t>Худолей</t>
  </si>
  <si>
    <t>Роман</t>
  </si>
  <si>
    <t>Шарапин</t>
  </si>
  <si>
    <t>Ярмолюк</t>
  </si>
  <si>
    <t>ЛР7</t>
  </si>
  <si>
    <t>№недели\правильных ответов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</si>
</sst>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dd/mm/yy;@"/>
  </numFmts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13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12" xfId="0" applyBorder="1"/>
    <xf numFmtId="0" fontId="1" fillId="0" borderId="16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19" xfId="0" applyBorder="1"/>
    <xf numFmtId="0" fontId="0" fillId="0" borderId="28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/>
    <xf numFmtId="0" fontId="0" fillId="0" borderId="9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14" xfId="0" applyBorder="1"/>
    <xf numFmtId="0" fontId="0" fillId="0" borderId="27" xfId="0" applyBorder="1"/>
    <xf numFmtId="14" fontId="1" fillId="0" borderId="14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64" fontId="1" fillId="0" borderId="3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Fill="1" applyBorder="1"/>
    <xf numFmtId="0" fontId="0" fillId="0" borderId="7" xfId="0" applyFill="1" applyBorder="1" applyAlignment="1">
      <alignment horizont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7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7" borderId="33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14" fontId="0" fillId="0" borderId="19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P85"/>
  <sheetViews>
    <sheetView tabSelected="1" zoomScaleNormal="100" workbookViewId="0">
      <selection activeCell="B2" sqref="B2"/>
    </sheetView>
  </sheetViews>
  <sheetFormatPr defaultColWidth="0" defaultRowHeight="15" zeroHeight="1"/>
  <cols>
    <col min="1" max="1" width="4.28515625" customWidth="1"/>
    <col min="2" max="2" width="11.140625" bestFit="1" customWidth="1"/>
    <col min="3" max="3" width="3.7109375" bestFit="1" customWidth="1"/>
    <col min="4" max="4" width="15.28515625" bestFit="1" customWidth="1"/>
    <col min="5" max="5" width="12.140625" bestFit="1" customWidth="1"/>
    <col min="6" max="6" width="15.42578125" hidden="1" customWidth="1"/>
    <col min="7" max="7" width="5.85546875" style="29" customWidth="1"/>
    <col min="8" max="8" width="5.7109375" style="29" customWidth="1"/>
    <col min="9" max="9" width="4.85546875" style="29" customWidth="1"/>
    <col min="10" max="10" width="5.42578125" style="29" customWidth="1"/>
    <col min="11" max="11" width="4.28515625" style="29" customWidth="1"/>
    <col min="12" max="12" width="4.85546875" customWidth="1"/>
    <col min="13" max="14" width="4.5703125" customWidth="1"/>
    <col min="15" max="15" width="5" customWidth="1"/>
    <col min="16" max="16" width="5.140625" customWidth="1"/>
    <col min="17" max="17" width="5" customWidth="1"/>
    <col min="18" max="18" width="4.5703125" customWidth="1"/>
    <col min="19" max="19" width="5" customWidth="1"/>
    <col min="20" max="20" width="4.5703125" customWidth="1"/>
    <col min="21" max="23" width="3.28515625" customWidth="1"/>
    <col min="24" max="24" width="4" customWidth="1"/>
    <col min="25" max="25" width="4.140625" bestFit="1" customWidth="1"/>
    <col min="26" max="39" width="3.28515625" customWidth="1"/>
    <col min="40" max="40" width="4.28515625" bestFit="1" customWidth="1"/>
    <col min="41" max="41" width="5.28515625" bestFit="1" customWidth="1"/>
    <col min="225" max="16384" width="11" hidden="1"/>
  </cols>
  <sheetData>
    <row r="1" spans="1:224" ht="20.100000000000001" customHeight="1">
      <c r="A1" s="92" t="s">
        <v>32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2"/>
      <c r="BV1" s="92"/>
      <c r="BW1" s="92"/>
      <c r="BX1" s="92"/>
      <c r="BY1" s="92"/>
      <c r="BZ1" s="92"/>
      <c r="CA1" s="92"/>
      <c r="CB1" s="92"/>
      <c r="CC1" s="92"/>
      <c r="CD1" s="92"/>
      <c r="CE1" s="92"/>
      <c r="CF1" s="92"/>
      <c r="CG1" s="92"/>
      <c r="CH1" s="92"/>
      <c r="CI1" s="92"/>
      <c r="CJ1" s="92"/>
      <c r="CK1" s="92"/>
      <c r="CL1" s="92"/>
      <c r="CM1" s="92"/>
      <c r="CN1" s="92"/>
      <c r="CO1" s="92"/>
      <c r="CP1" s="92"/>
      <c r="CQ1" s="92"/>
      <c r="CR1" s="92"/>
      <c r="CS1" s="92"/>
      <c r="CT1" s="92"/>
      <c r="CU1" s="92"/>
      <c r="CV1" s="92"/>
      <c r="CW1" s="92"/>
      <c r="CX1" s="92"/>
      <c r="CY1" s="92"/>
      <c r="CZ1" s="92"/>
      <c r="DA1" s="92"/>
      <c r="DB1" s="92"/>
      <c r="DC1" s="92"/>
      <c r="DD1" s="92"/>
      <c r="DE1" s="92"/>
      <c r="DF1" s="92"/>
      <c r="DG1" s="92"/>
      <c r="DH1" s="92"/>
      <c r="DI1" s="92"/>
      <c r="DJ1" s="92"/>
      <c r="DK1" s="92"/>
      <c r="DL1" s="92"/>
      <c r="DM1" s="92"/>
      <c r="DN1" s="92"/>
      <c r="DO1" s="92"/>
      <c r="DP1" s="92"/>
      <c r="DQ1" s="92"/>
      <c r="DR1" s="92"/>
      <c r="DS1" s="92"/>
      <c r="DT1" s="92"/>
      <c r="DU1" s="92"/>
      <c r="DV1" s="92"/>
      <c r="DW1" s="92"/>
      <c r="DX1" s="92"/>
      <c r="DY1" s="92"/>
      <c r="DZ1" s="92"/>
      <c r="EA1" s="92"/>
      <c r="EB1" s="92"/>
      <c r="EC1" s="92"/>
      <c r="ED1" s="92"/>
      <c r="EE1" s="92"/>
      <c r="EF1" s="92"/>
      <c r="EG1" s="92"/>
      <c r="EH1" s="92"/>
      <c r="EI1" s="92"/>
      <c r="EJ1" s="92"/>
      <c r="EK1" s="92"/>
      <c r="EL1" s="92"/>
      <c r="EM1" s="92"/>
      <c r="EN1" s="92"/>
      <c r="EO1" s="92"/>
      <c r="EP1" s="92"/>
      <c r="EQ1" s="92"/>
      <c r="ER1" s="92"/>
      <c r="ES1" s="92"/>
      <c r="ET1" s="92"/>
      <c r="EU1" s="92"/>
      <c r="EV1" s="92"/>
      <c r="EW1" s="92"/>
      <c r="EX1" s="92"/>
      <c r="EY1" s="92"/>
      <c r="EZ1" s="92"/>
      <c r="FA1" s="92"/>
      <c r="FB1" s="92"/>
      <c r="FC1" s="92"/>
      <c r="FD1" s="92"/>
      <c r="FE1" s="92"/>
      <c r="FF1" s="92"/>
      <c r="FG1" s="92"/>
      <c r="FH1" s="92"/>
      <c r="FI1" s="92"/>
      <c r="FJ1" s="92"/>
      <c r="FK1" s="92"/>
      <c r="FL1" s="92"/>
      <c r="FM1" s="92"/>
      <c r="FN1" s="92"/>
      <c r="FO1" s="92"/>
      <c r="FP1" s="92"/>
      <c r="FQ1" s="92"/>
      <c r="FR1" s="92"/>
      <c r="FS1" s="92"/>
      <c r="FT1" s="92"/>
      <c r="FU1" s="92"/>
      <c r="FV1" s="92"/>
      <c r="FW1" s="92"/>
      <c r="FX1" s="92"/>
      <c r="FY1" s="92"/>
      <c r="FZ1" s="92"/>
      <c r="GA1" s="92"/>
      <c r="GB1" s="92"/>
      <c r="GC1" s="92"/>
      <c r="GD1" s="92"/>
      <c r="GE1" s="92"/>
      <c r="GF1" s="92"/>
      <c r="GG1" s="92"/>
      <c r="GH1" s="92"/>
      <c r="GI1" s="92"/>
      <c r="GJ1" s="92"/>
      <c r="GK1" s="92"/>
      <c r="GL1" s="92"/>
      <c r="GM1" s="92"/>
      <c r="GN1" s="92"/>
      <c r="GO1" s="92"/>
      <c r="GP1" s="92"/>
      <c r="GQ1" s="92"/>
      <c r="GR1" s="92"/>
      <c r="GS1" s="92"/>
      <c r="GT1" s="92"/>
      <c r="GU1" s="92"/>
      <c r="GV1" s="92"/>
      <c r="GW1" s="92"/>
      <c r="GX1" s="92"/>
      <c r="GY1" s="92"/>
      <c r="GZ1" s="92"/>
      <c r="HA1" s="92"/>
      <c r="HB1" s="92"/>
      <c r="HC1" s="92"/>
      <c r="HD1" s="92"/>
      <c r="HE1" s="92"/>
      <c r="HF1" s="92"/>
      <c r="HG1" s="92"/>
      <c r="HH1" s="92"/>
      <c r="HI1" s="92"/>
      <c r="HJ1" s="92"/>
      <c r="HK1" s="92"/>
      <c r="HL1" s="92"/>
      <c r="HM1" s="92"/>
      <c r="HN1" s="92"/>
      <c r="HO1" s="92"/>
      <c r="HP1" s="92"/>
    </row>
    <row r="2" spans="1:224" ht="15.75" thickBot="1">
      <c r="B2" s="73">
        <f>DATE(2016,9,1)</f>
        <v>42614</v>
      </c>
      <c r="D2" s="72"/>
      <c r="E2" s="72"/>
      <c r="F2" s="72"/>
      <c r="G2" s="3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18" t="s">
        <v>18</v>
      </c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</row>
    <row r="3" spans="1:224" s="3" customFormat="1">
      <c r="A3" s="102" t="s">
        <v>22</v>
      </c>
      <c r="B3" s="108" t="s">
        <v>27</v>
      </c>
      <c r="C3" s="105" t="s">
        <v>17</v>
      </c>
      <c r="D3" s="102" t="s">
        <v>14</v>
      </c>
      <c r="E3" s="107" t="s">
        <v>15</v>
      </c>
      <c r="F3" s="101" t="s">
        <v>16</v>
      </c>
      <c r="G3" s="110" t="s">
        <v>33</v>
      </c>
      <c r="H3" s="111"/>
      <c r="I3" s="111"/>
      <c r="J3" s="111"/>
      <c r="K3" s="111"/>
      <c r="L3" s="111"/>
      <c r="M3" s="112"/>
      <c r="N3" s="110" t="s">
        <v>34</v>
      </c>
      <c r="O3" s="111"/>
      <c r="P3" s="111"/>
      <c r="Q3" s="111"/>
      <c r="R3" s="111"/>
      <c r="S3" s="111"/>
      <c r="T3" s="111"/>
      <c r="U3" s="34"/>
      <c r="V3" s="14" t="s">
        <v>4</v>
      </c>
      <c r="W3" s="11" t="str">
        <f>V3</f>
        <v>ЛР</v>
      </c>
      <c r="X3" s="14" t="str">
        <f>V3</f>
        <v>ЛР</v>
      </c>
      <c r="Y3" s="14" t="str">
        <f t="shared" ref="Y3:AM3" si="0">W3</f>
        <v>ЛР</v>
      </c>
      <c r="Z3" s="14" t="str">
        <f t="shared" si="0"/>
        <v>ЛР</v>
      </c>
      <c r="AA3" s="14" t="str">
        <f t="shared" si="0"/>
        <v>ЛР</v>
      </c>
      <c r="AB3" s="14" t="str">
        <f t="shared" si="0"/>
        <v>ЛР</v>
      </c>
      <c r="AC3" s="14" t="str">
        <f t="shared" si="0"/>
        <v>ЛР</v>
      </c>
      <c r="AD3" s="14" t="str">
        <f t="shared" si="0"/>
        <v>ЛР</v>
      </c>
      <c r="AE3" s="14" t="str">
        <f t="shared" si="0"/>
        <v>ЛР</v>
      </c>
      <c r="AF3" s="14" t="str">
        <f t="shared" si="0"/>
        <v>ЛР</v>
      </c>
      <c r="AG3" s="14" t="str">
        <f t="shared" si="0"/>
        <v>ЛР</v>
      </c>
      <c r="AH3" s="14" t="str">
        <f t="shared" si="0"/>
        <v>ЛР</v>
      </c>
      <c r="AI3" s="14" t="str">
        <f t="shared" si="0"/>
        <v>ЛР</v>
      </c>
      <c r="AJ3" s="14" t="str">
        <f t="shared" si="0"/>
        <v>ЛР</v>
      </c>
      <c r="AK3" s="14" t="str">
        <f t="shared" si="0"/>
        <v>ЛР</v>
      </c>
      <c r="AL3" s="14" t="str">
        <f t="shared" si="0"/>
        <v>ЛР</v>
      </c>
      <c r="AM3" s="14" t="str">
        <f t="shared" si="0"/>
        <v>ЛР</v>
      </c>
      <c r="AN3" s="2"/>
      <c r="AO3" s="2"/>
    </row>
    <row r="4" spans="1:224" ht="45">
      <c r="A4" s="102"/>
      <c r="B4" s="109"/>
      <c r="C4" s="106"/>
      <c r="D4" s="102"/>
      <c r="E4" s="107"/>
      <c r="F4" s="101"/>
      <c r="G4" s="66" t="s">
        <v>30</v>
      </c>
      <c r="H4" s="21" t="s">
        <v>31</v>
      </c>
      <c r="I4" s="21" t="s">
        <v>35</v>
      </c>
      <c r="J4" s="21" t="s">
        <v>36</v>
      </c>
      <c r="K4" s="21" t="s">
        <v>37</v>
      </c>
      <c r="L4" s="74" t="s">
        <v>38</v>
      </c>
      <c r="M4" s="74" t="s">
        <v>69</v>
      </c>
      <c r="N4" s="66" t="s">
        <v>30</v>
      </c>
      <c r="O4" s="21" t="s">
        <v>31</v>
      </c>
      <c r="P4" s="21" t="s">
        <v>35</v>
      </c>
      <c r="Q4" s="21" t="s">
        <v>36</v>
      </c>
      <c r="R4" s="21" t="s">
        <v>37</v>
      </c>
      <c r="S4" s="74" t="s">
        <v>38</v>
      </c>
      <c r="T4" s="74" t="s">
        <v>69</v>
      </c>
      <c r="U4" s="35" t="s">
        <v>19</v>
      </c>
      <c r="V4" s="75">
        <f>DATE(2016,9,1)</f>
        <v>42614</v>
      </c>
      <c r="W4" s="75">
        <f>V4+7</f>
        <v>42621</v>
      </c>
      <c r="X4" s="75">
        <f t="shared" ref="X4:AM4" si="1">W4+7</f>
        <v>42628</v>
      </c>
      <c r="Y4" s="75">
        <f t="shared" si="1"/>
        <v>42635</v>
      </c>
      <c r="Z4" s="75">
        <f t="shared" si="1"/>
        <v>42642</v>
      </c>
      <c r="AA4" s="75">
        <f t="shared" si="1"/>
        <v>42649</v>
      </c>
      <c r="AB4" s="75">
        <f t="shared" si="1"/>
        <v>42656</v>
      </c>
      <c r="AC4" s="75">
        <f t="shared" si="1"/>
        <v>42663</v>
      </c>
      <c r="AD4" s="75">
        <f t="shared" si="1"/>
        <v>42670</v>
      </c>
      <c r="AE4" s="75">
        <f t="shared" si="1"/>
        <v>42677</v>
      </c>
      <c r="AF4" s="75">
        <f t="shared" si="1"/>
        <v>42684</v>
      </c>
      <c r="AG4" s="75">
        <f t="shared" si="1"/>
        <v>42691</v>
      </c>
      <c r="AH4" s="75">
        <f t="shared" si="1"/>
        <v>42698</v>
      </c>
      <c r="AI4" s="75">
        <f t="shared" si="1"/>
        <v>42705</v>
      </c>
      <c r="AJ4" s="75">
        <f t="shared" si="1"/>
        <v>42712</v>
      </c>
      <c r="AK4" s="75">
        <f t="shared" si="1"/>
        <v>42719</v>
      </c>
      <c r="AL4" s="75">
        <f t="shared" si="1"/>
        <v>42726</v>
      </c>
      <c r="AM4" s="75">
        <f t="shared" si="1"/>
        <v>42733</v>
      </c>
      <c r="AN4" s="6" t="s">
        <v>5</v>
      </c>
      <c r="AO4" s="6" t="s">
        <v>6</v>
      </c>
    </row>
    <row r="5" spans="1:224">
      <c r="A5" s="12">
        <v>1</v>
      </c>
      <c r="B5" s="89">
        <v>11405113</v>
      </c>
      <c r="C5" s="87">
        <v>1</v>
      </c>
      <c r="D5" s="43" t="s">
        <v>39</v>
      </c>
      <c r="E5" s="43" t="s">
        <v>26</v>
      </c>
      <c r="F5" s="49"/>
      <c r="G5" s="39">
        <f>ROUND(Лр1!K5,2)</f>
        <v>0</v>
      </c>
      <c r="H5" s="67">
        <f>ROUND(Лр2!L5,2)</f>
        <v>0</v>
      </c>
      <c r="I5" s="67"/>
      <c r="J5" s="67"/>
      <c r="K5" s="42"/>
      <c r="L5" s="42"/>
      <c r="M5" s="68"/>
      <c r="N5" s="33"/>
      <c r="O5" s="26"/>
      <c r="P5" s="26"/>
      <c r="Q5" s="26"/>
      <c r="R5" s="26"/>
      <c r="S5" s="26"/>
      <c r="T5" s="27"/>
      <c r="U5" s="36"/>
      <c r="V5" s="25">
        <v>2</v>
      </c>
      <c r="W5" s="84"/>
      <c r="X5" s="1"/>
      <c r="Y5" s="19"/>
      <c r="Z5" s="1"/>
      <c r="AA5" s="1"/>
      <c r="AB5" s="1"/>
      <c r="AC5" s="1"/>
      <c r="AD5" s="1"/>
      <c r="AE5" s="1"/>
      <c r="AF5" s="1"/>
      <c r="AG5" s="1"/>
      <c r="AH5" s="20"/>
      <c r="AI5" s="1"/>
      <c r="AJ5" s="1"/>
      <c r="AK5" s="1"/>
      <c r="AL5" s="1"/>
      <c r="AM5" s="1"/>
      <c r="AN5" s="1">
        <f t="shared" ref="AN5:AN26" si="2">SUM(G5:AM5)</f>
        <v>2</v>
      </c>
      <c r="AO5" s="10">
        <f t="shared" ref="AO5:AO25" si="3">$AE$29+(AN5-$Y$29)*($AE$28-$AE$29)/($Y$28-$Y$29)</f>
        <v>0</v>
      </c>
    </row>
    <row r="6" spans="1:224">
      <c r="A6" s="23">
        <v>2</v>
      </c>
      <c r="B6" s="89">
        <v>11405113</v>
      </c>
      <c r="C6" s="87">
        <v>1</v>
      </c>
      <c r="D6" s="43" t="s">
        <v>40</v>
      </c>
      <c r="E6" s="43" t="s">
        <v>28</v>
      </c>
      <c r="F6" s="49"/>
      <c r="G6" s="39">
        <f>ROUND(Лр1!K6,2)</f>
        <v>0</v>
      </c>
      <c r="H6" s="67">
        <f>ROUND(Лр2!L6,2)</f>
        <v>0</v>
      </c>
      <c r="I6" s="67"/>
      <c r="J6" s="67"/>
      <c r="K6" s="42"/>
      <c r="L6" s="42"/>
      <c r="M6" s="68"/>
      <c r="N6" s="33"/>
      <c r="O6" s="26"/>
      <c r="P6" s="26"/>
      <c r="Q6" s="26"/>
      <c r="R6" s="26"/>
      <c r="S6" s="26"/>
      <c r="T6" s="27"/>
      <c r="U6" s="36"/>
      <c r="V6" s="25">
        <v>2</v>
      </c>
      <c r="W6" s="84"/>
      <c r="X6" s="1"/>
      <c r="Y6" s="19"/>
      <c r="Z6" s="1"/>
      <c r="AA6" s="1"/>
      <c r="AB6" s="1"/>
      <c r="AC6" s="1"/>
      <c r="AD6" s="1"/>
      <c r="AE6" s="1"/>
      <c r="AF6" s="1"/>
      <c r="AG6" s="1"/>
      <c r="AH6" s="20"/>
      <c r="AI6" s="1"/>
      <c r="AJ6" s="1"/>
      <c r="AK6" s="1"/>
      <c r="AL6" s="1"/>
      <c r="AM6" s="1"/>
      <c r="AN6" s="30">
        <f t="shared" si="2"/>
        <v>2</v>
      </c>
      <c r="AO6" s="10">
        <f t="shared" si="3"/>
        <v>0</v>
      </c>
    </row>
    <row r="7" spans="1:224">
      <c r="A7" s="23">
        <v>3</v>
      </c>
      <c r="B7" s="89">
        <v>11405113</v>
      </c>
      <c r="C7" s="87">
        <v>1</v>
      </c>
      <c r="D7" s="43" t="s">
        <v>41</v>
      </c>
      <c r="E7" s="43" t="s">
        <v>9</v>
      </c>
      <c r="F7" s="49"/>
      <c r="G7" s="39">
        <f>ROUND(Лр1!K7,2)</f>
        <v>0</v>
      </c>
      <c r="H7" s="67">
        <f>ROUND(Лр2!L7,2)</f>
        <v>0</v>
      </c>
      <c r="I7" s="67"/>
      <c r="J7" s="67"/>
      <c r="K7" s="42"/>
      <c r="L7" s="42"/>
      <c r="M7" s="68"/>
      <c r="N7" s="33"/>
      <c r="O7" s="26"/>
      <c r="P7" s="26"/>
      <c r="Q7" s="26"/>
      <c r="R7" s="26"/>
      <c r="S7" s="26"/>
      <c r="T7" s="27"/>
      <c r="U7" s="36"/>
      <c r="V7" s="25">
        <v>2</v>
      </c>
      <c r="W7" s="84"/>
      <c r="X7" s="1"/>
      <c r="Y7" s="19"/>
      <c r="Z7" s="1"/>
      <c r="AA7" s="1"/>
      <c r="AB7" s="1"/>
      <c r="AC7" s="1"/>
      <c r="AD7" s="1"/>
      <c r="AE7" s="1"/>
      <c r="AF7" s="1"/>
      <c r="AG7" s="1"/>
      <c r="AH7" s="20"/>
      <c r="AI7" s="1"/>
      <c r="AJ7" s="1"/>
      <c r="AK7" s="1"/>
      <c r="AL7" s="1"/>
      <c r="AM7" s="1"/>
      <c r="AN7" s="30">
        <f t="shared" si="2"/>
        <v>2</v>
      </c>
      <c r="AO7" s="10">
        <f t="shared" si="3"/>
        <v>0</v>
      </c>
    </row>
    <row r="8" spans="1:224">
      <c r="A8" s="23">
        <v>4</v>
      </c>
      <c r="B8" s="89">
        <v>11405113</v>
      </c>
      <c r="C8" s="46">
        <v>2</v>
      </c>
      <c r="D8" s="43" t="s">
        <v>42</v>
      </c>
      <c r="E8" s="43" t="s">
        <v>25</v>
      </c>
      <c r="F8" s="49"/>
      <c r="G8" s="39">
        <f>ROUND(Лр1!K8,2)</f>
        <v>0</v>
      </c>
      <c r="H8" s="67">
        <f>ROUND(Лр2!L8,2)</f>
        <v>0</v>
      </c>
      <c r="I8" s="67"/>
      <c r="J8" s="67"/>
      <c r="K8" s="42"/>
      <c r="L8" s="42"/>
      <c r="M8" s="68"/>
      <c r="N8" s="33"/>
      <c r="O8" s="26"/>
      <c r="P8" s="26"/>
      <c r="Q8" s="26"/>
      <c r="R8" s="26"/>
      <c r="S8" s="26"/>
      <c r="T8" s="27"/>
      <c r="U8" s="36"/>
      <c r="V8" s="25"/>
      <c r="W8" s="84">
        <v>2</v>
      </c>
      <c r="X8" s="1"/>
      <c r="Y8" s="19"/>
      <c r="Z8" s="1"/>
      <c r="AA8" s="1"/>
      <c r="AB8" s="1"/>
      <c r="AC8" s="1"/>
      <c r="AD8" s="1"/>
      <c r="AE8" s="1"/>
      <c r="AF8" s="1"/>
      <c r="AG8" s="1"/>
      <c r="AH8" s="20"/>
      <c r="AI8" s="1"/>
      <c r="AJ8" s="1"/>
      <c r="AK8" s="1"/>
      <c r="AL8" s="1"/>
      <c r="AM8" s="1"/>
      <c r="AN8" s="30">
        <f t="shared" si="2"/>
        <v>2</v>
      </c>
      <c r="AO8" s="10">
        <f t="shared" si="3"/>
        <v>0</v>
      </c>
    </row>
    <row r="9" spans="1:224">
      <c r="A9" s="23">
        <v>5</v>
      </c>
      <c r="B9" s="89">
        <v>11405113</v>
      </c>
      <c r="C9" s="87">
        <v>1</v>
      </c>
      <c r="D9" s="43" t="s">
        <v>43</v>
      </c>
      <c r="E9" s="43" t="s">
        <v>13</v>
      </c>
      <c r="F9" s="49"/>
      <c r="G9" s="39">
        <f>ROUND(Лр1!K9,2)</f>
        <v>0</v>
      </c>
      <c r="H9" s="67">
        <f>ROUND(Лр2!L9,2)</f>
        <v>0</v>
      </c>
      <c r="I9" s="67"/>
      <c r="J9" s="67"/>
      <c r="K9" s="42"/>
      <c r="L9" s="42"/>
      <c r="M9" s="68"/>
      <c r="N9" s="33"/>
      <c r="O9" s="26"/>
      <c r="P9" s="26"/>
      <c r="Q9" s="26"/>
      <c r="R9" s="26"/>
      <c r="S9" s="26"/>
      <c r="T9" s="27"/>
      <c r="U9" s="36"/>
      <c r="V9" s="25">
        <v>2</v>
      </c>
      <c r="W9" s="84"/>
      <c r="X9" s="1"/>
      <c r="Y9" s="19"/>
      <c r="Z9" s="1"/>
      <c r="AA9" s="1"/>
      <c r="AB9" s="1"/>
      <c r="AC9" s="1"/>
      <c r="AD9" s="1"/>
      <c r="AE9" s="1"/>
      <c r="AF9" s="1"/>
      <c r="AG9" s="1"/>
      <c r="AH9" s="20"/>
      <c r="AI9" s="1"/>
      <c r="AJ9" s="1"/>
      <c r="AK9" s="1"/>
      <c r="AL9" s="1"/>
      <c r="AM9" s="1"/>
      <c r="AN9" s="30">
        <f t="shared" si="2"/>
        <v>2</v>
      </c>
      <c r="AO9" s="10">
        <f t="shared" si="3"/>
        <v>0</v>
      </c>
    </row>
    <row r="10" spans="1:224">
      <c r="A10" s="23">
        <v>6</v>
      </c>
      <c r="B10" s="89">
        <v>11405113</v>
      </c>
      <c r="C10" s="46">
        <v>2</v>
      </c>
      <c r="D10" s="43" t="s">
        <v>44</v>
      </c>
      <c r="E10" s="43" t="s">
        <v>45</v>
      </c>
      <c r="F10" s="49"/>
      <c r="G10" s="39">
        <f>ROUND(Лр1!K10,2)</f>
        <v>0</v>
      </c>
      <c r="H10" s="67">
        <f>ROUND(Лр2!L10,2)</f>
        <v>0</v>
      </c>
      <c r="I10" s="67"/>
      <c r="J10" s="67"/>
      <c r="K10" s="42"/>
      <c r="L10" s="42"/>
      <c r="M10" s="68"/>
      <c r="N10" s="33"/>
      <c r="O10" s="26"/>
      <c r="P10" s="26"/>
      <c r="Q10" s="26"/>
      <c r="R10" s="26"/>
      <c r="S10" s="26"/>
      <c r="T10" s="27"/>
      <c r="U10" s="36"/>
      <c r="V10" s="25"/>
      <c r="W10" s="84">
        <v>2</v>
      </c>
      <c r="X10" s="1"/>
      <c r="Y10" s="19"/>
      <c r="Z10" s="1"/>
      <c r="AA10" s="1"/>
      <c r="AB10" s="1"/>
      <c r="AC10" s="1"/>
      <c r="AD10" s="1"/>
      <c r="AE10" s="1"/>
      <c r="AF10" s="1"/>
      <c r="AG10" s="1"/>
      <c r="AH10" s="20"/>
      <c r="AI10" s="1"/>
      <c r="AJ10" s="1"/>
      <c r="AK10" s="1"/>
      <c r="AL10" s="1"/>
      <c r="AM10" s="1"/>
      <c r="AN10" s="30">
        <f t="shared" si="2"/>
        <v>2</v>
      </c>
      <c r="AO10" s="10">
        <f t="shared" si="3"/>
        <v>0</v>
      </c>
    </row>
    <row r="11" spans="1:224">
      <c r="A11" s="23">
        <v>7</v>
      </c>
      <c r="B11" s="89">
        <v>11405113</v>
      </c>
      <c r="C11" s="46">
        <v>2</v>
      </c>
      <c r="D11" s="43" t="s">
        <v>46</v>
      </c>
      <c r="E11" s="43" t="s">
        <v>45</v>
      </c>
      <c r="F11" s="49"/>
      <c r="G11" s="39">
        <f>ROUND(Лр1!K11,2)</f>
        <v>0</v>
      </c>
      <c r="H11" s="67">
        <f>ROUND(Лр2!L11,2)</f>
        <v>0</v>
      </c>
      <c r="I11" s="67"/>
      <c r="J11" s="67"/>
      <c r="K11" s="42"/>
      <c r="L11" s="42"/>
      <c r="M11" s="68"/>
      <c r="N11" s="33"/>
      <c r="O11" s="26"/>
      <c r="P11" s="26"/>
      <c r="Q11" s="26"/>
      <c r="R11" s="26"/>
      <c r="S11" s="26"/>
      <c r="T11" s="27"/>
      <c r="U11" s="36"/>
      <c r="V11" s="25"/>
      <c r="W11" s="84">
        <v>2</v>
      </c>
      <c r="X11" s="1"/>
      <c r="Y11" s="19"/>
      <c r="Z11" s="1"/>
      <c r="AA11" s="1"/>
      <c r="AB11" s="1"/>
      <c r="AC11" s="1"/>
      <c r="AD11" s="1"/>
      <c r="AE11" s="1"/>
      <c r="AF11" s="1"/>
      <c r="AG11" s="1"/>
      <c r="AH11" s="20"/>
      <c r="AI11" s="1"/>
      <c r="AJ11" s="1"/>
      <c r="AK11" s="1"/>
      <c r="AL11" s="1"/>
      <c r="AM11" s="1"/>
      <c r="AN11" s="30">
        <f t="shared" si="2"/>
        <v>2</v>
      </c>
      <c r="AO11" s="10">
        <f t="shared" si="3"/>
        <v>0</v>
      </c>
    </row>
    <row r="12" spans="1:224">
      <c r="A12" s="23">
        <v>8</v>
      </c>
      <c r="B12" s="89">
        <v>11405113</v>
      </c>
      <c r="C12" s="87">
        <v>1</v>
      </c>
      <c r="D12" s="43" t="s">
        <v>47</v>
      </c>
      <c r="E12" s="43" t="s">
        <v>12</v>
      </c>
      <c r="F12" s="49"/>
      <c r="G12" s="39">
        <f>ROUND(Лр1!K12,2)</f>
        <v>0</v>
      </c>
      <c r="H12" s="67">
        <f>ROUND(Лр2!L12,2)</f>
        <v>0</v>
      </c>
      <c r="I12" s="67"/>
      <c r="J12" s="67"/>
      <c r="K12" s="42"/>
      <c r="L12" s="42"/>
      <c r="M12" s="68"/>
      <c r="N12" s="33"/>
      <c r="O12" s="26"/>
      <c r="P12" s="26"/>
      <c r="Q12" s="26"/>
      <c r="R12" s="26"/>
      <c r="S12" s="26"/>
      <c r="T12" s="27"/>
      <c r="U12" s="36"/>
      <c r="V12" s="25">
        <v>2</v>
      </c>
      <c r="W12" s="84"/>
      <c r="X12" s="1"/>
      <c r="Y12" s="19"/>
      <c r="Z12" s="1"/>
      <c r="AA12" s="1"/>
      <c r="AB12" s="1"/>
      <c r="AC12" s="1"/>
      <c r="AD12" s="1"/>
      <c r="AE12" s="1"/>
      <c r="AF12" s="1"/>
      <c r="AG12" s="1"/>
      <c r="AH12" s="20"/>
      <c r="AI12" s="1"/>
      <c r="AJ12" s="1"/>
      <c r="AK12" s="1"/>
      <c r="AL12" s="1"/>
      <c r="AM12" s="1"/>
      <c r="AN12" s="30">
        <f t="shared" si="2"/>
        <v>2</v>
      </c>
      <c r="AO12" s="10">
        <f t="shared" si="3"/>
        <v>0</v>
      </c>
    </row>
    <row r="13" spans="1:224">
      <c r="A13" s="23">
        <v>9</v>
      </c>
      <c r="B13" s="89">
        <v>11405113</v>
      </c>
      <c r="C13" s="87">
        <v>1</v>
      </c>
      <c r="D13" s="43" t="s">
        <v>48</v>
      </c>
      <c r="E13" s="43" t="s">
        <v>49</v>
      </c>
      <c r="F13" s="49"/>
      <c r="G13" s="39">
        <f>ROUND(Лр1!K13,2)</f>
        <v>2.56</v>
      </c>
      <c r="H13" s="67">
        <f>ROUND(Лр2!L13,2)</f>
        <v>0</v>
      </c>
      <c r="I13" s="67"/>
      <c r="J13" s="67"/>
      <c r="K13" s="42"/>
      <c r="L13" s="42"/>
      <c r="M13" s="68"/>
      <c r="N13" s="33"/>
      <c r="O13" s="26"/>
      <c r="P13" s="26"/>
      <c r="Q13" s="26"/>
      <c r="R13" s="26"/>
      <c r="S13" s="26"/>
      <c r="T13" s="27"/>
      <c r="U13" s="36"/>
      <c r="V13" s="25">
        <v>2</v>
      </c>
      <c r="W13" s="84"/>
      <c r="X13" s="1"/>
      <c r="Y13" s="19"/>
      <c r="Z13" s="1"/>
      <c r="AA13" s="1"/>
      <c r="AB13" s="1"/>
      <c r="AC13" s="1"/>
      <c r="AD13" s="1"/>
      <c r="AE13" s="1"/>
      <c r="AF13" s="1"/>
      <c r="AG13" s="1"/>
      <c r="AH13" s="20"/>
      <c r="AI13" s="1"/>
      <c r="AJ13" s="1"/>
      <c r="AK13" s="1"/>
      <c r="AL13" s="1"/>
      <c r="AM13" s="1"/>
      <c r="AN13" s="30">
        <f t="shared" si="2"/>
        <v>4.5600000000000005</v>
      </c>
      <c r="AO13" s="10">
        <f t="shared" si="3"/>
        <v>8</v>
      </c>
    </row>
    <row r="14" spans="1:224">
      <c r="A14" s="23">
        <v>10</v>
      </c>
      <c r="B14" s="89">
        <v>11405113</v>
      </c>
      <c r="C14" s="46">
        <v>2</v>
      </c>
      <c r="D14" s="43" t="s">
        <v>50</v>
      </c>
      <c r="E14" s="43" t="s">
        <v>51</v>
      </c>
      <c r="F14" s="49"/>
      <c r="G14" s="39">
        <f>ROUND(Лр1!K14,2)</f>
        <v>0</v>
      </c>
      <c r="H14" s="67">
        <f>ROUND(Лр2!L14,2)</f>
        <v>0</v>
      </c>
      <c r="I14" s="67"/>
      <c r="J14" s="67"/>
      <c r="K14" s="42"/>
      <c r="L14" s="42"/>
      <c r="M14" s="68"/>
      <c r="N14" s="33"/>
      <c r="O14" s="26"/>
      <c r="P14" s="26"/>
      <c r="Q14" s="26"/>
      <c r="R14" s="26"/>
      <c r="S14" s="26"/>
      <c r="T14" s="27"/>
      <c r="U14" s="36"/>
      <c r="V14" s="25"/>
      <c r="W14" s="84">
        <v>2</v>
      </c>
      <c r="X14" s="15"/>
      <c r="Y14" s="19"/>
      <c r="Z14" s="15"/>
      <c r="AA14" s="15"/>
      <c r="AB14" s="15"/>
      <c r="AC14" s="15"/>
      <c r="AD14" s="15"/>
      <c r="AE14" s="15"/>
      <c r="AF14" s="15"/>
      <c r="AG14" s="15"/>
      <c r="AH14" s="20"/>
      <c r="AI14" s="15"/>
      <c r="AJ14" s="15"/>
      <c r="AK14" s="15"/>
      <c r="AL14" s="15"/>
      <c r="AM14" s="15"/>
      <c r="AN14" s="30">
        <f t="shared" si="2"/>
        <v>2</v>
      </c>
      <c r="AO14" s="10">
        <f t="shared" si="3"/>
        <v>0</v>
      </c>
    </row>
    <row r="15" spans="1:224">
      <c r="A15" s="23">
        <v>11</v>
      </c>
      <c r="B15" s="89">
        <v>11405113</v>
      </c>
      <c r="C15" s="46">
        <v>2</v>
      </c>
      <c r="D15" s="43" t="s">
        <v>52</v>
      </c>
      <c r="E15" s="43" t="s">
        <v>11</v>
      </c>
      <c r="F15" s="49"/>
      <c r="G15" s="39">
        <f>ROUND(Лр1!K15,2)</f>
        <v>0</v>
      </c>
      <c r="H15" s="67">
        <f>ROUND(Лр2!L15,2)</f>
        <v>0</v>
      </c>
      <c r="I15" s="67"/>
      <c r="J15" s="67"/>
      <c r="K15" s="42"/>
      <c r="L15" s="42"/>
      <c r="M15" s="68"/>
      <c r="N15" s="33"/>
      <c r="O15" s="26"/>
      <c r="P15" s="26"/>
      <c r="Q15" s="26"/>
      <c r="R15" s="26"/>
      <c r="S15" s="26"/>
      <c r="T15" s="27"/>
      <c r="U15" s="36"/>
      <c r="V15" s="25"/>
      <c r="W15" s="84">
        <v>2</v>
      </c>
      <c r="X15" s="15"/>
      <c r="Y15" s="19"/>
      <c r="Z15" s="15"/>
      <c r="AA15" s="15"/>
      <c r="AB15" s="15"/>
      <c r="AC15" s="15"/>
      <c r="AD15" s="15"/>
      <c r="AE15" s="15"/>
      <c r="AF15" s="15"/>
      <c r="AG15" s="15"/>
      <c r="AH15" s="20"/>
      <c r="AI15" s="15"/>
      <c r="AJ15" s="15"/>
      <c r="AK15" s="15"/>
      <c r="AL15" s="15"/>
      <c r="AM15" s="15"/>
      <c r="AN15" s="30">
        <f t="shared" si="2"/>
        <v>2</v>
      </c>
      <c r="AO15" s="10">
        <f t="shared" si="3"/>
        <v>0</v>
      </c>
    </row>
    <row r="16" spans="1:224">
      <c r="A16" s="23">
        <v>12</v>
      </c>
      <c r="B16" s="89">
        <v>11405113</v>
      </c>
      <c r="C16" s="87">
        <v>1</v>
      </c>
      <c r="D16" s="43" t="s">
        <v>53</v>
      </c>
      <c r="E16" s="43" t="s">
        <v>54</v>
      </c>
      <c r="F16" s="49"/>
      <c r="G16" s="39">
        <f>ROUND(Лр1!K16,2)</f>
        <v>0</v>
      </c>
      <c r="H16" s="67">
        <f>ROUND(Лр2!L16,2)</f>
        <v>0</v>
      </c>
      <c r="I16" s="67"/>
      <c r="J16" s="67"/>
      <c r="K16" s="42"/>
      <c r="L16" s="42"/>
      <c r="M16" s="68"/>
      <c r="N16" s="33"/>
      <c r="O16" s="26"/>
      <c r="P16" s="26"/>
      <c r="Q16" s="26"/>
      <c r="R16" s="26"/>
      <c r="S16" s="26"/>
      <c r="T16" s="27"/>
      <c r="U16" s="36"/>
      <c r="V16" s="25">
        <v>2</v>
      </c>
      <c r="W16" s="84"/>
      <c r="X16" s="15"/>
      <c r="Y16" s="19"/>
      <c r="Z16" s="15"/>
      <c r="AA16" s="15"/>
      <c r="AB16" s="15"/>
      <c r="AC16" s="15"/>
      <c r="AD16" s="15"/>
      <c r="AE16" s="15"/>
      <c r="AF16" s="15"/>
      <c r="AG16" s="15"/>
      <c r="AH16" s="20"/>
      <c r="AI16" s="15"/>
      <c r="AJ16" s="15"/>
      <c r="AK16" s="15"/>
      <c r="AL16" s="15"/>
      <c r="AM16" s="15"/>
      <c r="AN16" s="30">
        <f t="shared" si="2"/>
        <v>2</v>
      </c>
      <c r="AO16" s="10">
        <f t="shared" si="3"/>
        <v>0</v>
      </c>
    </row>
    <row r="17" spans="1:41">
      <c r="A17" s="23">
        <v>13</v>
      </c>
      <c r="B17" s="89">
        <v>11405113</v>
      </c>
      <c r="C17" s="87">
        <v>1</v>
      </c>
      <c r="D17" s="43" t="s">
        <v>55</v>
      </c>
      <c r="E17" s="43" t="s">
        <v>51</v>
      </c>
      <c r="F17" s="49"/>
      <c r="G17" s="39">
        <f>ROUND(Лр1!K17,2)</f>
        <v>0</v>
      </c>
      <c r="H17" s="67">
        <f>ROUND(Лр2!L17,2)</f>
        <v>0</v>
      </c>
      <c r="I17" s="67"/>
      <c r="J17" s="67"/>
      <c r="K17" s="42"/>
      <c r="L17" s="42"/>
      <c r="M17" s="68"/>
      <c r="N17" s="33"/>
      <c r="O17" s="26"/>
      <c r="P17" s="26"/>
      <c r="Q17" s="26"/>
      <c r="R17" s="26"/>
      <c r="S17" s="26"/>
      <c r="T17" s="27"/>
      <c r="U17" s="36"/>
      <c r="V17" s="25">
        <v>2</v>
      </c>
      <c r="W17" s="84"/>
      <c r="X17" s="15"/>
      <c r="Y17" s="19"/>
      <c r="Z17" s="15"/>
      <c r="AA17" s="15"/>
      <c r="AB17" s="15"/>
      <c r="AC17" s="15"/>
      <c r="AD17" s="15"/>
      <c r="AE17" s="15"/>
      <c r="AF17" s="15"/>
      <c r="AG17" s="15"/>
      <c r="AH17" s="20"/>
      <c r="AI17" s="15"/>
      <c r="AJ17" s="15"/>
      <c r="AK17" s="15"/>
      <c r="AL17" s="15"/>
      <c r="AM17" s="15"/>
      <c r="AN17" s="30">
        <f t="shared" si="2"/>
        <v>2</v>
      </c>
      <c r="AO17" s="10">
        <f t="shared" si="3"/>
        <v>0</v>
      </c>
    </row>
    <row r="18" spans="1:41">
      <c r="A18" s="23">
        <v>14</v>
      </c>
      <c r="B18" s="89">
        <v>11405113</v>
      </c>
      <c r="C18" s="87">
        <v>1</v>
      </c>
      <c r="D18" s="43" t="s">
        <v>56</v>
      </c>
      <c r="E18" s="43" t="s">
        <v>12</v>
      </c>
      <c r="F18" s="49"/>
      <c r="G18" s="39">
        <f>ROUND(Лр1!K18,2)</f>
        <v>2.4300000000000002</v>
      </c>
      <c r="H18" s="67">
        <f>ROUND(Лр2!L18,2)</f>
        <v>0</v>
      </c>
      <c r="I18" s="67"/>
      <c r="J18" s="67"/>
      <c r="K18" s="42"/>
      <c r="L18" s="42"/>
      <c r="M18" s="68"/>
      <c r="N18" s="33"/>
      <c r="O18" s="26"/>
      <c r="P18" s="26"/>
      <c r="Q18" s="26"/>
      <c r="R18" s="26"/>
      <c r="S18" s="26"/>
      <c r="T18" s="27"/>
      <c r="U18" s="36"/>
      <c r="V18" s="25">
        <v>2</v>
      </c>
      <c r="W18" s="84"/>
      <c r="X18" s="15"/>
      <c r="Y18" s="19"/>
      <c r="Z18" s="15"/>
      <c r="AA18" s="15"/>
      <c r="AB18" s="15"/>
      <c r="AC18" s="15"/>
      <c r="AD18" s="15"/>
      <c r="AE18" s="15"/>
      <c r="AF18" s="15"/>
      <c r="AG18" s="15"/>
      <c r="AH18" s="20"/>
      <c r="AI18" s="15"/>
      <c r="AJ18" s="15"/>
      <c r="AK18" s="15"/>
      <c r="AL18" s="15"/>
      <c r="AM18" s="15"/>
      <c r="AN18" s="30">
        <f t="shared" si="2"/>
        <v>4.43</v>
      </c>
      <c r="AO18" s="10">
        <f t="shared" si="3"/>
        <v>7.5937499999999973</v>
      </c>
    </row>
    <row r="19" spans="1:41">
      <c r="A19" s="23">
        <v>15</v>
      </c>
      <c r="B19" s="89">
        <v>11405113</v>
      </c>
      <c r="C19" s="46">
        <v>2</v>
      </c>
      <c r="D19" s="43" t="s">
        <v>57</v>
      </c>
      <c r="E19" s="43" t="s">
        <v>58</v>
      </c>
      <c r="F19" s="49"/>
      <c r="G19" s="39">
        <f>ROUND(Лр1!K19,2)</f>
        <v>0</v>
      </c>
      <c r="H19" s="67">
        <f>ROUND(Лр2!L19,2)</f>
        <v>0</v>
      </c>
      <c r="I19" s="67"/>
      <c r="J19" s="67"/>
      <c r="K19" s="42"/>
      <c r="L19" s="42"/>
      <c r="M19" s="68"/>
      <c r="N19" s="50"/>
      <c r="O19" s="28"/>
      <c r="P19" s="28"/>
      <c r="Q19" s="28"/>
      <c r="R19" s="28"/>
      <c r="S19" s="26"/>
      <c r="T19" s="27"/>
      <c r="U19" s="36"/>
      <c r="V19" s="25"/>
      <c r="W19" s="84">
        <v>2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20"/>
      <c r="AI19" s="1"/>
      <c r="AJ19" s="1"/>
      <c r="AK19" s="1"/>
      <c r="AL19" s="1"/>
      <c r="AM19" s="1"/>
      <c r="AN19" s="30">
        <f t="shared" si="2"/>
        <v>2</v>
      </c>
      <c r="AO19" s="10">
        <f t="shared" si="3"/>
        <v>0</v>
      </c>
    </row>
    <row r="20" spans="1:41">
      <c r="A20" s="23">
        <v>16</v>
      </c>
      <c r="B20" s="89">
        <v>11405113</v>
      </c>
      <c r="C20" s="87">
        <v>1</v>
      </c>
      <c r="D20" s="88" t="s">
        <v>59</v>
      </c>
      <c r="E20" s="43" t="s">
        <v>10</v>
      </c>
      <c r="F20" s="49"/>
      <c r="G20" s="39">
        <f>ROUND(Лр1!K20,2)</f>
        <v>0</v>
      </c>
      <c r="H20" s="67">
        <f>ROUND(Лр2!L20,2)</f>
        <v>0</v>
      </c>
      <c r="I20" s="67"/>
      <c r="J20" s="67"/>
      <c r="K20" s="42"/>
      <c r="L20" s="42"/>
      <c r="M20" s="68"/>
      <c r="N20" s="33"/>
      <c r="O20" s="26"/>
      <c r="P20" s="26"/>
      <c r="Q20" s="26"/>
      <c r="R20" s="26"/>
      <c r="S20" s="26"/>
      <c r="T20" s="27"/>
      <c r="U20" s="36"/>
      <c r="V20" s="25">
        <v>2</v>
      </c>
      <c r="W20" s="84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20"/>
      <c r="AI20" s="1"/>
      <c r="AJ20" s="1"/>
      <c r="AK20" s="1"/>
      <c r="AL20" s="22"/>
      <c r="AM20" s="1"/>
      <c r="AN20" s="30">
        <f t="shared" si="2"/>
        <v>2</v>
      </c>
      <c r="AO20" s="10">
        <f t="shared" si="3"/>
        <v>0</v>
      </c>
    </row>
    <row r="21" spans="1:41">
      <c r="A21" s="23">
        <v>17</v>
      </c>
      <c r="B21" s="89">
        <v>11405113</v>
      </c>
      <c r="C21" s="46">
        <v>2</v>
      </c>
      <c r="D21" s="43" t="s">
        <v>60</v>
      </c>
      <c r="E21" s="43" t="s">
        <v>13</v>
      </c>
      <c r="F21" s="49"/>
      <c r="G21" s="39">
        <f>ROUND(Лр1!K21,2)</f>
        <v>0</v>
      </c>
      <c r="H21" s="67">
        <f>ROUND(Лр2!L21,2)</f>
        <v>0</v>
      </c>
      <c r="I21" s="67"/>
      <c r="J21" s="67"/>
      <c r="K21" s="42"/>
      <c r="L21" s="42"/>
      <c r="M21" s="68"/>
      <c r="N21" s="50"/>
      <c r="O21" s="28"/>
      <c r="P21" s="28"/>
      <c r="Q21" s="28"/>
      <c r="R21" s="28"/>
      <c r="S21" s="26"/>
      <c r="T21" s="27"/>
      <c r="U21" s="36"/>
      <c r="V21" s="25"/>
      <c r="W21" s="84">
        <v>2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20"/>
      <c r="AI21" s="1"/>
      <c r="AJ21" s="1"/>
      <c r="AK21" s="1"/>
      <c r="AL21" s="22"/>
      <c r="AM21" s="1"/>
      <c r="AN21" s="30">
        <f t="shared" si="2"/>
        <v>2</v>
      </c>
      <c r="AO21" s="10">
        <f t="shared" si="3"/>
        <v>0</v>
      </c>
    </row>
    <row r="22" spans="1:41">
      <c r="A22" s="23">
        <v>18</v>
      </c>
      <c r="B22" s="89">
        <v>11405113</v>
      </c>
      <c r="C22" s="87">
        <v>1</v>
      </c>
      <c r="D22" s="43" t="s">
        <v>61</v>
      </c>
      <c r="E22" s="43" t="s">
        <v>62</v>
      </c>
      <c r="F22" s="49"/>
      <c r="G22" s="39">
        <f>ROUND(Лр1!K22,2)</f>
        <v>0</v>
      </c>
      <c r="H22" s="67">
        <f>ROUND(Лр2!L22,2)</f>
        <v>0</v>
      </c>
      <c r="I22" s="67"/>
      <c r="J22" s="67"/>
      <c r="K22" s="42"/>
      <c r="L22" s="42"/>
      <c r="M22" s="68"/>
      <c r="N22" s="33"/>
      <c r="O22" s="26"/>
      <c r="P22" s="26"/>
      <c r="Q22" s="26"/>
      <c r="R22" s="26"/>
      <c r="S22" s="26"/>
      <c r="T22" s="27"/>
      <c r="U22" s="36"/>
      <c r="V22" s="25">
        <v>2</v>
      </c>
      <c r="W22" s="84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20"/>
      <c r="AI22" s="1"/>
      <c r="AJ22" s="1"/>
      <c r="AK22" s="1"/>
      <c r="AL22" s="22"/>
      <c r="AM22" s="1"/>
      <c r="AN22" s="30">
        <f t="shared" si="2"/>
        <v>2</v>
      </c>
      <c r="AO22" s="10">
        <f t="shared" si="3"/>
        <v>0</v>
      </c>
    </row>
    <row r="23" spans="1:41">
      <c r="A23" s="23">
        <v>19</v>
      </c>
      <c r="B23" s="89">
        <v>11405113</v>
      </c>
      <c r="C23" s="46">
        <v>2</v>
      </c>
      <c r="D23" s="43" t="s">
        <v>63</v>
      </c>
      <c r="E23" s="43" t="s">
        <v>64</v>
      </c>
      <c r="F23" s="49"/>
      <c r="G23" s="39">
        <f>ROUND(Лр1!K23,2)</f>
        <v>0</v>
      </c>
      <c r="H23" s="67">
        <f>ROUND(Лр2!L23,2)</f>
        <v>0</v>
      </c>
      <c r="I23" s="67"/>
      <c r="J23" s="67"/>
      <c r="K23" s="42"/>
      <c r="L23" s="42"/>
      <c r="M23" s="68"/>
      <c r="N23" s="33"/>
      <c r="O23" s="26"/>
      <c r="P23" s="26"/>
      <c r="Q23" s="26"/>
      <c r="R23" s="26"/>
      <c r="S23" s="26"/>
      <c r="T23" s="27"/>
      <c r="U23" s="36"/>
      <c r="V23" s="25"/>
      <c r="W23" s="84">
        <v>2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20"/>
      <c r="AI23" s="1"/>
      <c r="AJ23" s="1"/>
      <c r="AK23" s="1"/>
      <c r="AL23" s="22"/>
      <c r="AM23" s="1"/>
      <c r="AN23" s="30">
        <f t="shared" si="2"/>
        <v>2</v>
      </c>
      <c r="AO23" s="10">
        <f t="shared" si="3"/>
        <v>0</v>
      </c>
    </row>
    <row r="24" spans="1:41">
      <c r="A24" s="23">
        <v>20</v>
      </c>
      <c r="B24" s="89">
        <v>11405113</v>
      </c>
      <c r="C24" s="46">
        <v>2</v>
      </c>
      <c r="D24" s="43" t="s">
        <v>65</v>
      </c>
      <c r="E24" s="43" t="s">
        <v>66</v>
      </c>
      <c r="F24" s="49"/>
      <c r="G24" s="39">
        <f>ROUND(Лр1!K24,2)</f>
        <v>0</v>
      </c>
      <c r="H24" s="67">
        <f>ROUND(Лр2!L24,2)</f>
        <v>0</v>
      </c>
      <c r="I24" s="67"/>
      <c r="J24" s="67"/>
      <c r="K24" s="42"/>
      <c r="L24" s="42"/>
      <c r="M24" s="68"/>
      <c r="N24" s="50"/>
      <c r="O24" s="28"/>
      <c r="P24" s="28"/>
      <c r="Q24" s="28"/>
      <c r="R24" s="28"/>
      <c r="S24" s="26"/>
      <c r="T24" s="27"/>
      <c r="U24" s="36"/>
      <c r="V24" s="25"/>
      <c r="W24" s="84">
        <v>2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20"/>
      <c r="AI24" s="1"/>
      <c r="AJ24" s="1"/>
      <c r="AK24" s="1"/>
      <c r="AL24" s="22"/>
      <c r="AM24" s="1"/>
      <c r="AN24" s="30">
        <f t="shared" si="2"/>
        <v>2</v>
      </c>
      <c r="AO24" s="10">
        <f t="shared" si="3"/>
        <v>0</v>
      </c>
    </row>
    <row r="25" spans="1:41">
      <c r="A25" s="23">
        <v>21</v>
      </c>
      <c r="B25" s="89">
        <v>11405113</v>
      </c>
      <c r="C25" s="46">
        <v>2</v>
      </c>
      <c r="D25" s="43" t="s">
        <v>67</v>
      </c>
      <c r="E25" s="43" t="s">
        <v>13</v>
      </c>
      <c r="F25" s="49"/>
      <c r="G25" s="39">
        <f>ROUND(Лр1!K25,2)</f>
        <v>0</v>
      </c>
      <c r="H25" s="67">
        <f>ROUND(Лр2!L25,2)</f>
        <v>0</v>
      </c>
      <c r="I25" s="67"/>
      <c r="J25" s="67"/>
      <c r="K25" s="42"/>
      <c r="L25" s="42"/>
      <c r="M25" s="68"/>
      <c r="N25" s="50"/>
      <c r="O25" s="28"/>
      <c r="P25" s="28"/>
      <c r="Q25" s="28"/>
      <c r="R25" s="28"/>
      <c r="S25" s="26"/>
      <c r="T25" s="27"/>
      <c r="U25" s="36"/>
      <c r="V25" s="25"/>
      <c r="W25" s="84">
        <v>2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20"/>
      <c r="AI25" s="1"/>
      <c r="AJ25" s="1"/>
      <c r="AK25" s="1"/>
      <c r="AL25" s="22"/>
      <c r="AM25" s="1"/>
      <c r="AN25" s="30">
        <f t="shared" si="2"/>
        <v>2</v>
      </c>
      <c r="AO25" s="10">
        <f t="shared" si="3"/>
        <v>0</v>
      </c>
    </row>
    <row r="26" spans="1:41">
      <c r="A26" s="23">
        <v>22</v>
      </c>
      <c r="B26" s="89">
        <v>11405113</v>
      </c>
      <c r="C26" s="46">
        <v>2</v>
      </c>
      <c r="D26" s="43" t="s">
        <v>68</v>
      </c>
      <c r="E26" s="43" t="s">
        <v>9</v>
      </c>
      <c r="F26" s="49"/>
      <c r="G26" s="39">
        <f>ROUND(Лр1!K26,2)</f>
        <v>0</v>
      </c>
      <c r="H26" s="67">
        <f>ROUND(Лр2!L26,2)</f>
        <v>0</v>
      </c>
      <c r="I26" s="67"/>
      <c r="J26" s="67"/>
      <c r="K26" s="42"/>
      <c r="L26" s="42"/>
      <c r="M26" s="68"/>
      <c r="N26" s="50"/>
      <c r="O26" s="28"/>
      <c r="P26" s="28"/>
      <c r="Q26" s="28"/>
      <c r="R26" s="28"/>
      <c r="S26" s="26"/>
      <c r="T26" s="27"/>
      <c r="U26" s="36"/>
      <c r="V26" s="25"/>
      <c r="W26" s="84">
        <v>2</v>
      </c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71">
        <f t="shared" si="2"/>
        <v>2</v>
      </c>
      <c r="AO26" s="10">
        <f>$AE$29+(AN26-$Y$29)*($AE$28-$AE$29)/($Y$28-$Y$29)</f>
        <v>0</v>
      </c>
    </row>
    <row r="27" spans="1:41">
      <c r="A27" s="7"/>
      <c r="B27" s="7"/>
      <c r="C27" s="7"/>
      <c r="D27" s="7"/>
      <c r="E27" s="7"/>
      <c r="F27" s="8"/>
      <c r="G27" s="9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9">
        <f t="shared" ref="V27:AM27" si="4">COUNT(V5:V26)</f>
        <v>11</v>
      </c>
      <c r="W27" s="9">
        <f t="shared" si="4"/>
        <v>11</v>
      </c>
      <c r="X27" s="9">
        <f t="shared" si="4"/>
        <v>0</v>
      </c>
      <c r="Y27" s="9">
        <f t="shared" si="4"/>
        <v>0</v>
      </c>
      <c r="Z27" s="9">
        <f t="shared" si="4"/>
        <v>0</v>
      </c>
      <c r="AA27" s="9">
        <f t="shared" si="4"/>
        <v>0</v>
      </c>
      <c r="AB27" s="9">
        <f t="shared" si="4"/>
        <v>0</v>
      </c>
      <c r="AC27" s="9">
        <f t="shared" si="4"/>
        <v>0</v>
      </c>
      <c r="AD27" s="9">
        <f t="shared" si="4"/>
        <v>0</v>
      </c>
      <c r="AE27" s="9">
        <f t="shared" si="4"/>
        <v>0</v>
      </c>
      <c r="AF27" s="9">
        <f t="shared" si="4"/>
        <v>0</v>
      </c>
      <c r="AG27" s="9">
        <f t="shared" si="4"/>
        <v>0</v>
      </c>
      <c r="AH27" s="9">
        <f t="shared" si="4"/>
        <v>0</v>
      </c>
      <c r="AI27" s="9">
        <f t="shared" si="4"/>
        <v>0</v>
      </c>
      <c r="AJ27" s="9">
        <f t="shared" si="4"/>
        <v>0</v>
      </c>
      <c r="AK27" s="9">
        <f t="shared" si="4"/>
        <v>0</v>
      </c>
      <c r="AL27" s="9">
        <f t="shared" si="4"/>
        <v>0</v>
      </c>
      <c r="AM27" s="9">
        <f t="shared" si="4"/>
        <v>0</v>
      </c>
      <c r="AN27" s="9"/>
    </row>
    <row r="28" spans="1:41">
      <c r="G28"/>
      <c r="H28"/>
      <c r="I28"/>
      <c r="J28"/>
      <c r="K28"/>
      <c r="V28" t="s">
        <v>0</v>
      </c>
      <c r="Y28" s="4">
        <f>MAX(AN5:AN26)</f>
        <v>4.5600000000000005</v>
      </c>
      <c r="AA28" t="s">
        <v>1</v>
      </c>
      <c r="AE28" s="5">
        <v>8</v>
      </c>
      <c r="AH28" s="9"/>
    </row>
    <row r="29" spans="1:41">
      <c r="G29"/>
      <c r="H29"/>
      <c r="I29"/>
      <c r="J29"/>
      <c r="K29"/>
      <c r="V29" t="s">
        <v>2</v>
      </c>
      <c r="Y29" s="3">
        <f>MIN(AN5:AN26)</f>
        <v>2</v>
      </c>
      <c r="AA29" t="s">
        <v>3</v>
      </c>
      <c r="AE29" s="5">
        <v>0</v>
      </c>
    </row>
    <row r="30" spans="1:41">
      <c r="A30" t="s">
        <v>7</v>
      </c>
      <c r="G30"/>
      <c r="H30"/>
      <c r="I30"/>
      <c r="J30"/>
      <c r="K30"/>
      <c r="Y30" s="3"/>
      <c r="AC30" s="5"/>
    </row>
    <row r="31" spans="1:41">
      <c r="A31" s="103" t="s">
        <v>8</v>
      </c>
      <c r="B31" s="16"/>
      <c r="C31" s="16"/>
      <c r="D31" s="108" t="s">
        <v>14</v>
      </c>
      <c r="E31" s="108" t="s">
        <v>15</v>
      </c>
      <c r="F31" s="104" t="s">
        <v>16</v>
      </c>
      <c r="G31" s="95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7"/>
    </row>
    <row r="32" spans="1:41">
      <c r="A32" s="103"/>
      <c r="B32" s="17"/>
      <c r="C32" s="17"/>
      <c r="D32" s="109"/>
      <c r="E32" s="109"/>
      <c r="F32" s="104"/>
      <c r="G32" s="98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100"/>
    </row>
    <row r="33" spans="1:41" ht="15" customHeight="1">
      <c r="A33" s="23">
        <v>1</v>
      </c>
      <c r="B33" s="89">
        <v>11405113</v>
      </c>
      <c r="C33" s="87">
        <v>1</v>
      </c>
      <c r="D33" s="43" t="s">
        <v>48</v>
      </c>
      <c r="E33" s="43" t="s">
        <v>49</v>
      </c>
      <c r="F33" s="49"/>
      <c r="G33" s="39">
        <v>2.56</v>
      </c>
      <c r="H33" s="67">
        <v>0</v>
      </c>
      <c r="I33" s="67"/>
      <c r="J33" s="67"/>
      <c r="K33" s="42"/>
      <c r="L33" s="42"/>
      <c r="M33" s="68"/>
      <c r="N33" s="33"/>
      <c r="O33" s="26"/>
      <c r="P33" s="26"/>
      <c r="Q33" s="26"/>
      <c r="R33" s="26"/>
      <c r="S33" s="26"/>
      <c r="T33" s="27"/>
      <c r="U33" s="36"/>
      <c r="V33" s="25">
        <v>2</v>
      </c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>
        <v>4.5600000000000005</v>
      </c>
      <c r="AO33" s="10">
        <v>8</v>
      </c>
    </row>
    <row r="34" spans="1:41">
      <c r="A34" s="23">
        <v>2</v>
      </c>
      <c r="B34" s="89">
        <v>11405113</v>
      </c>
      <c r="C34" s="46">
        <v>1</v>
      </c>
      <c r="D34" s="43" t="s">
        <v>56</v>
      </c>
      <c r="E34" s="43" t="s">
        <v>12</v>
      </c>
      <c r="F34" s="49"/>
      <c r="G34" s="39">
        <v>2.4300000000000002</v>
      </c>
      <c r="H34" s="67">
        <v>0</v>
      </c>
      <c r="I34" s="67"/>
      <c r="J34" s="67"/>
      <c r="K34" s="42"/>
      <c r="L34" s="42"/>
      <c r="M34" s="68"/>
      <c r="N34" s="33"/>
      <c r="O34" s="26"/>
      <c r="P34" s="26"/>
      <c r="Q34" s="26"/>
      <c r="R34" s="26"/>
      <c r="S34" s="26"/>
      <c r="T34" s="27"/>
      <c r="U34" s="36"/>
      <c r="V34" s="25">
        <v>2</v>
      </c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>
        <v>4.43</v>
      </c>
      <c r="AO34" s="10">
        <v>7.5937499999999973</v>
      </c>
    </row>
    <row r="35" spans="1:41">
      <c r="A35" s="23">
        <v>3</v>
      </c>
      <c r="B35" s="89">
        <v>11405113</v>
      </c>
      <c r="C35" s="87">
        <v>1</v>
      </c>
      <c r="D35" s="43" t="s">
        <v>39</v>
      </c>
      <c r="E35" s="43" t="s">
        <v>26</v>
      </c>
      <c r="F35" s="49"/>
      <c r="G35" s="39">
        <v>0</v>
      </c>
      <c r="H35" s="67">
        <v>0</v>
      </c>
      <c r="I35" s="67"/>
      <c r="J35" s="67"/>
      <c r="K35" s="42"/>
      <c r="L35" s="42"/>
      <c r="M35" s="68"/>
      <c r="N35" s="33"/>
      <c r="O35" s="26"/>
      <c r="P35" s="26"/>
      <c r="Q35" s="26"/>
      <c r="R35" s="26"/>
      <c r="S35" s="26"/>
      <c r="T35" s="27"/>
      <c r="U35" s="36"/>
      <c r="V35" s="25">
        <v>2</v>
      </c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>
        <v>2</v>
      </c>
      <c r="AO35" s="10">
        <v>0</v>
      </c>
    </row>
    <row r="36" spans="1:41">
      <c r="A36" s="23">
        <v>4</v>
      </c>
      <c r="B36" s="89">
        <v>11405113</v>
      </c>
      <c r="C36" s="87">
        <v>1</v>
      </c>
      <c r="D36" s="43" t="s">
        <v>40</v>
      </c>
      <c r="E36" s="43" t="s">
        <v>28</v>
      </c>
      <c r="F36" s="49"/>
      <c r="G36" s="39">
        <v>0</v>
      </c>
      <c r="H36" s="67">
        <v>0</v>
      </c>
      <c r="I36" s="67"/>
      <c r="J36" s="67"/>
      <c r="K36" s="42"/>
      <c r="L36" s="42"/>
      <c r="M36" s="68"/>
      <c r="N36" s="33"/>
      <c r="O36" s="26"/>
      <c r="P36" s="26"/>
      <c r="Q36" s="26"/>
      <c r="R36" s="26"/>
      <c r="S36" s="26"/>
      <c r="T36" s="27"/>
      <c r="U36" s="36"/>
      <c r="V36" s="25">
        <v>2</v>
      </c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>
        <v>2</v>
      </c>
      <c r="AO36" s="10">
        <v>0</v>
      </c>
    </row>
    <row r="37" spans="1:41">
      <c r="A37" s="23">
        <v>5</v>
      </c>
      <c r="B37" s="89">
        <v>11405113</v>
      </c>
      <c r="C37" s="87">
        <v>1</v>
      </c>
      <c r="D37" s="43" t="s">
        <v>41</v>
      </c>
      <c r="E37" s="43" t="s">
        <v>9</v>
      </c>
      <c r="F37" s="49"/>
      <c r="G37" s="39">
        <v>0</v>
      </c>
      <c r="H37" s="67">
        <v>0</v>
      </c>
      <c r="I37" s="67"/>
      <c r="J37" s="67"/>
      <c r="K37" s="42"/>
      <c r="L37" s="42"/>
      <c r="M37" s="68"/>
      <c r="N37" s="33"/>
      <c r="O37" s="26"/>
      <c r="P37" s="26"/>
      <c r="Q37" s="26"/>
      <c r="R37" s="26"/>
      <c r="S37" s="26"/>
      <c r="T37" s="27"/>
      <c r="U37" s="36"/>
      <c r="V37" s="25">
        <v>2</v>
      </c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>
        <v>2</v>
      </c>
      <c r="AO37" s="10">
        <v>0</v>
      </c>
    </row>
    <row r="38" spans="1:41">
      <c r="A38" s="23">
        <v>6</v>
      </c>
      <c r="B38" s="89">
        <v>11405113</v>
      </c>
      <c r="C38" s="87">
        <v>2</v>
      </c>
      <c r="D38" s="43" t="s">
        <v>42</v>
      </c>
      <c r="E38" s="43" t="s">
        <v>25</v>
      </c>
      <c r="F38" s="49"/>
      <c r="G38" s="39">
        <v>0</v>
      </c>
      <c r="H38" s="67">
        <v>0</v>
      </c>
      <c r="I38" s="67"/>
      <c r="J38" s="67"/>
      <c r="K38" s="42"/>
      <c r="L38" s="42"/>
      <c r="M38" s="68"/>
      <c r="N38" s="33"/>
      <c r="O38" s="26"/>
      <c r="P38" s="26"/>
      <c r="Q38" s="26"/>
      <c r="R38" s="26"/>
      <c r="S38" s="26"/>
      <c r="T38" s="27"/>
      <c r="U38" s="36"/>
      <c r="V38" s="25"/>
      <c r="W38" s="93">
        <v>2</v>
      </c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>
        <v>2</v>
      </c>
      <c r="AO38" s="10">
        <v>0</v>
      </c>
    </row>
    <row r="39" spans="1:41">
      <c r="A39" s="23">
        <v>7</v>
      </c>
      <c r="B39" s="89">
        <v>11405113</v>
      </c>
      <c r="C39" s="87">
        <v>1</v>
      </c>
      <c r="D39" s="43" t="s">
        <v>43</v>
      </c>
      <c r="E39" s="43" t="s">
        <v>13</v>
      </c>
      <c r="F39" s="49"/>
      <c r="G39" s="39">
        <v>0</v>
      </c>
      <c r="H39" s="67">
        <v>0</v>
      </c>
      <c r="I39" s="67"/>
      <c r="J39" s="67"/>
      <c r="K39" s="42"/>
      <c r="L39" s="42"/>
      <c r="M39" s="68"/>
      <c r="N39" s="33"/>
      <c r="O39" s="26"/>
      <c r="P39" s="26"/>
      <c r="Q39" s="26"/>
      <c r="R39" s="26"/>
      <c r="S39" s="26"/>
      <c r="T39" s="27"/>
      <c r="U39" s="36"/>
      <c r="V39" s="25">
        <v>2</v>
      </c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>
        <v>2</v>
      </c>
      <c r="AO39" s="10">
        <v>0</v>
      </c>
    </row>
    <row r="40" spans="1:41">
      <c r="A40" s="23">
        <v>8</v>
      </c>
      <c r="B40" s="89">
        <v>11405113</v>
      </c>
      <c r="C40" s="87">
        <v>2</v>
      </c>
      <c r="D40" s="43" t="s">
        <v>44</v>
      </c>
      <c r="E40" s="43" t="s">
        <v>45</v>
      </c>
      <c r="F40" s="49"/>
      <c r="G40" s="39">
        <v>0</v>
      </c>
      <c r="H40" s="67">
        <v>0</v>
      </c>
      <c r="I40" s="67"/>
      <c r="J40" s="67"/>
      <c r="K40" s="42"/>
      <c r="L40" s="42"/>
      <c r="M40" s="68"/>
      <c r="N40" s="33"/>
      <c r="O40" s="26"/>
      <c r="P40" s="26"/>
      <c r="Q40" s="26"/>
      <c r="R40" s="26"/>
      <c r="S40" s="26"/>
      <c r="T40" s="27"/>
      <c r="U40" s="36"/>
      <c r="V40" s="25"/>
      <c r="W40" s="93">
        <v>2</v>
      </c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>
        <v>2</v>
      </c>
      <c r="AO40" s="10">
        <v>0</v>
      </c>
    </row>
    <row r="41" spans="1:41">
      <c r="A41" s="23">
        <v>9</v>
      </c>
      <c r="B41" s="89">
        <v>11405113</v>
      </c>
      <c r="C41" s="87">
        <v>2</v>
      </c>
      <c r="D41" s="43" t="s">
        <v>46</v>
      </c>
      <c r="E41" s="43" t="s">
        <v>45</v>
      </c>
      <c r="F41" s="49"/>
      <c r="G41" s="39">
        <v>0</v>
      </c>
      <c r="H41" s="67">
        <v>0</v>
      </c>
      <c r="I41" s="67"/>
      <c r="J41" s="67"/>
      <c r="K41" s="42"/>
      <c r="L41" s="42"/>
      <c r="M41" s="68"/>
      <c r="N41" s="33"/>
      <c r="O41" s="26"/>
      <c r="P41" s="26"/>
      <c r="Q41" s="26"/>
      <c r="R41" s="26"/>
      <c r="S41" s="26"/>
      <c r="T41" s="27"/>
      <c r="U41" s="36"/>
      <c r="V41" s="25"/>
      <c r="W41" s="93">
        <v>2</v>
      </c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>
        <v>2</v>
      </c>
      <c r="AO41" s="10">
        <v>0</v>
      </c>
    </row>
    <row r="42" spans="1:41">
      <c r="A42" s="23">
        <v>10</v>
      </c>
      <c r="B42" s="89">
        <v>11405113</v>
      </c>
      <c r="C42" s="87">
        <v>1</v>
      </c>
      <c r="D42" s="43" t="s">
        <v>47</v>
      </c>
      <c r="E42" s="43" t="s">
        <v>12</v>
      </c>
      <c r="F42" s="49"/>
      <c r="G42" s="39">
        <v>0</v>
      </c>
      <c r="H42" s="67">
        <v>0</v>
      </c>
      <c r="I42" s="67"/>
      <c r="J42" s="67"/>
      <c r="K42" s="42"/>
      <c r="L42" s="42"/>
      <c r="M42" s="68"/>
      <c r="N42" s="33"/>
      <c r="O42" s="26"/>
      <c r="P42" s="26"/>
      <c r="Q42" s="26"/>
      <c r="R42" s="26"/>
      <c r="S42" s="26"/>
      <c r="T42" s="27"/>
      <c r="U42" s="36"/>
      <c r="V42" s="25">
        <v>2</v>
      </c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>
        <v>2</v>
      </c>
      <c r="AO42" s="10">
        <v>0</v>
      </c>
    </row>
    <row r="43" spans="1:41">
      <c r="A43" s="23">
        <v>11</v>
      </c>
      <c r="B43" s="89">
        <v>11405113</v>
      </c>
      <c r="C43" s="87">
        <v>2</v>
      </c>
      <c r="D43" s="88" t="s">
        <v>50</v>
      </c>
      <c r="E43" s="43" t="s">
        <v>51</v>
      </c>
      <c r="F43" s="49"/>
      <c r="G43" s="39">
        <v>0</v>
      </c>
      <c r="H43" s="67">
        <v>0</v>
      </c>
      <c r="I43" s="67"/>
      <c r="J43" s="67"/>
      <c r="K43" s="42"/>
      <c r="L43" s="42"/>
      <c r="M43" s="68"/>
      <c r="N43" s="33"/>
      <c r="O43" s="26"/>
      <c r="P43" s="26"/>
      <c r="Q43" s="26"/>
      <c r="R43" s="26"/>
      <c r="S43" s="26"/>
      <c r="T43" s="27"/>
      <c r="U43" s="36"/>
      <c r="V43" s="25"/>
      <c r="W43" s="93">
        <v>2</v>
      </c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>
        <v>2</v>
      </c>
      <c r="AO43" s="10">
        <v>0</v>
      </c>
    </row>
    <row r="44" spans="1:41">
      <c r="A44" s="23">
        <v>12</v>
      </c>
      <c r="B44" s="89">
        <v>11405113</v>
      </c>
      <c r="C44" s="87">
        <v>2</v>
      </c>
      <c r="D44" s="43" t="s">
        <v>52</v>
      </c>
      <c r="E44" s="43" t="s">
        <v>11</v>
      </c>
      <c r="F44" s="49"/>
      <c r="G44" s="39">
        <v>0</v>
      </c>
      <c r="H44" s="67">
        <v>0</v>
      </c>
      <c r="I44" s="67"/>
      <c r="J44" s="67"/>
      <c r="K44" s="42"/>
      <c r="L44" s="42"/>
      <c r="M44" s="68"/>
      <c r="N44" s="33"/>
      <c r="O44" s="26"/>
      <c r="P44" s="26"/>
      <c r="Q44" s="26"/>
      <c r="R44" s="26"/>
      <c r="S44" s="26"/>
      <c r="T44" s="27"/>
      <c r="U44" s="36"/>
      <c r="V44" s="25"/>
      <c r="W44" s="93">
        <v>2</v>
      </c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>
        <v>2</v>
      </c>
      <c r="AO44" s="10">
        <v>0</v>
      </c>
    </row>
    <row r="45" spans="1:41">
      <c r="A45" s="23">
        <v>13</v>
      </c>
      <c r="B45" s="89">
        <v>11405113</v>
      </c>
      <c r="C45" s="46">
        <v>1</v>
      </c>
      <c r="D45" s="43" t="s">
        <v>53</v>
      </c>
      <c r="E45" s="43" t="s">
        <v>54</v>
      </c>
      <c r="F45" s="49"/>
      <c r="G45" s="39">
        <v>0</v>
      </c>
      <c r="H45" s="67">
        <v>0</v>
      </c>
      <c r="I45" s="67"/>
      <c r="J45" s="67"/>
      <c r="K45" s="42"/>
      <c r="L45" s="42"/>
      <c r="M45" s="68"/>
      <c r="N45" s="33"/>
      <c r="O45" s="26"/>
      <c r="P45" s="26"/>
      <c r="Q45" s="26"/>
      <c r="R45" s="26"/>
      <c r="S45" s="26"/>
      <c r="T45" s="27"/>
      <c r="U45" s="36"/>
      <c r="V45" s="25">
        <v>2</v>
      </c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>
        <v>2</v>
      </c>
      <c r="AO45" s="10">
        <v>0</v>
      </c>
    </row>
    <row r="46" spans="1:41">
      <c r="A46" s="23">
        <v>14</v>
      </c>
      <c r="B46" s="89">
        <v>11405113</v>
      </c>
      <c r="C46" s="46">
        <v>1</v>
      </c>
      <c r="D46" s="43" t="s">
        <v>55</v>
      </c>
      <c r="E46" s="43" t="s">
        <v>51</v>
      </c>
      <c r="F46" s="49"/>
      <c r="G46" s="39">
        <v>0</v>
      </c>
      <c r="H46" s="67">
        <v>0</v>
      </c>
      <c r="I46" s="67"/>
      <c r="J46" s="67"/>
      <c r="K46" s="42"/>
      <c r="L46" s="42"/>
      <c r="M46" s="68"/>
      <c r="N46" s="33"/>
      <c r="O46" s="26"/>
      <c r="P46" s="26"/>
      <c r="Q46" s="26"/>
      <c r="R46" s="26"/>
      <c r="S46" s="26"/>
      <c r="T46" s="27"/>
      <c r="U46" s="36"/>
      <c r="V46" s="25">
        <v>2</v>
      </c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>
        <v>2</v>
      </c>
      <c r="AO46" s="10">
        <v>0</v>
      </c>
    </row>
    <row r="47" spans="1:41">
      <c r="A47" s="23">
        <v>15</v>
      </c>
      <c r="B47" s="89">
        <v>11405113</v>
      </c>
      <c r="C47" s="46">
        <v>2</v>
      </c>
      <c r="D47" s="43" t="s">
        <v>57</v>
      </c>
      <c r="E47" s="43" t="s">
        <v>58</v>
      </c>
      <c r="F47" s="49"/>
      <c r="G47" s="39">
        <v>0</v>
      </c>
      <c r="H47" s="67">
        <v>0</v>
      </c>
      <c r="I47" s="67"/>
      <c r="J47" s="67"/>
      <c r="K47" s="42"/>
      <c r="L47" s="42"/>
      <c r="M47" s="68"/>
      <c r="N47" s="33"/>
      <c r="O47" s="26"/>
      <c r="P47" s="26"/>
      <c r="Q47" s="26"/>
      <c r="R47" s="26"/>
      <c r="S47" s="26"/>
      <c r="T47" s="27"/>
      <c r="U47" s="36"/>
      <c r="V47" s="25"/>
      <c r="W47" s="93">
        <v>2</v>
      </c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>
        <v>2</v>
      </c>
      <c r="AO47" s="10">
        <v>0</v>
      </c>
    </row>
    <row r="48" spans="1:41">
      <c r="A48" s="23">
        <v>16</v>
      </c>
      <c r="B48" s="89">
        <v>11405113</v>
      </c>
      <c r="C48" s="46">
        <v>1</v>
      </c>
      <c r="D48" s="43" t="s">
        <v>59</v>
      </c>
      <c r="E48" s="43" t="s">
        <v>10</v>
      </c>
      <c r="F48" s="49"/>
      <c r="G48" s="39">
        <v>0</v>
      </c>
      <c r="H48" s="67">
        <v>0</v>
      </c>
      <c r="I48" s="67"/>
      <c r="J48" s="67"/>
      <c r="K48" s="42"/>
      <c r="L48" s="42"/>
      <c r="M48" s="68"/>
      <c r="N48" s="33"/>
      <c r="O48" s="26"/>
      <c r="P48" s="26"/>
      <c r="Q48" s="26"/>
      <c r="R48" s="26"/>
      <c r="S48" s="26"/>
      <c r="T48" s="27"/>
      <c r="U48" s="36"/>
      <c r="V48" s="25">
        <v>2</v>
      </c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>
        <v>2</v>
      </c>
      <c r="AO48" s="10">
        <v>0</v>
      </c>
    </row>
    <row r="49" spans="1:41">
      <c r="A49" s="23">
        <v>17</v>
      </c>
      <c r="B49" s="89">
        <v>11405113</v>
      </c>
      <c r="C49" s="46">
        <v>2</v>
      </c>
      <c r="D49" s="43" t="s">
        <v>60</v>
      </c>
      <c r="E49" s="43" t="s">
        <v>13</v>
      </c>
      <c r="F49" s="49"/>
      <c r="G49" s="39">
        <v>0</v>
      </c>
      <c r="H49" s="67">
        <v>0</v>
      </c>
      <c r="I49" s="67"/>
      <c r="J49" s="67"/>
      <c r="K49" s="42"/>
      <c r="L49" s="42"/>
      <c r="M49" s="68"/>
      <c r="N49" s="50"/>
      <c r="O49" s="28"/>
      <c r="P49" s="28"/>
      <c r="Q49" s="28"/>
      <c r="R49" s="28"/>
      <c r="S49" s="26"/>
      <c r="T49" s="27"/>
      <c r="U49" s="36"/>
      <c r="V49" s="25"/>
      <c r="W49" s="93">
        <v>2</v>
      </c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>
        <v>2</v>
      </c>
      <c r="AO49" s="10">
        <v>0</v>
      </c>
    </row>
    <row r="50" spans="1:41">
      <c r="A50" s="23">
        <v>18</v>
      </c>
      <c r="B50" s="89">
        <v>11405113</v>
      </c>
      <c r="C50" s="46">
        <v>1</v>
      </c>
      <c r="D50" s="43" t="s">
        <v>61</v>
      </c>
      <c r="E50" s="43" t="s">
        <v>62</v>
      </c>
      <c r="F50" s="49"/>
      <c r="G50" s="39">
        <v>0</v>
      </c>
      <c r="H50" s="67">
        <v>0</v>
      </c>
      <c r="I50" s="67"/>
      <c r="J50" s="67"/>
      <c r="K50" s="42"/>
      <c r="L50" s="42"/>
      <c r="M50" s="68"/>
      <c r="N50" s="50"/>
      <c r="O50" s="28"/>
      <c r="P50" s="28"/>
      <c r="Q50" s="28"/>
      <c r="R50" s="28"/>
      <c r="S50" s="26"/>
      <c r="T50" s="27"/>
      <c r="U50" s="36"/>
      <c r="V50" s="25">
        <v>2</v>
      </c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>
        <v>2</v>
      </c>
      <c r="AO50" s="10">
        <v>0</v>
      </c>
    </row>
    <row r="51" spans="1:41">
      <c r="A51" s="23">
        <v>19</v>
      </c>
      <c r="B51" s="89">
        <v>11405113</v>
      </c>
      <c r="C51" s="46">
        <v>2</v>
      </c>
      <c r="D51" s="43" t="s">
        <v>63</v>
      </c>
      <c r="E51" s="43" t="s">
        <v>64</v>
      </c>
      <c r="F51" s="49"/>
      <c r="G51" s="39">
        <v>0</v>
      </c>
      <c r="H51" s="67">
        <v>0</v>
      </c>
      <c r="I51" s="67"/>
      <c r="J51" s="67"/>
      <c r="K51" s="42"/>
      <c r="L51" s="42"/>
      <c r="M51" s="68"/>
      <c r="N51" s="33"/>
      <c r="O51" s="26"/>
      <c r="P51" s="26"/>
      <c r="Q51" s="26"/>
      <c r="R51" s="26"/>
      <c r="S51" s="26"/>
      <c r="T51" s="27"/>
      <c r="U51" s="36"/>
      <c r="V51" s="25"/>
      <c r="W51" s="93">
        <v>2</v>
      </c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>
        <v>2</v>
      </c>
      <c r="AO51" s="10">
        <v>0</v>
      </c>
    </row>
    <row r="52" spans="1:41">
      <c r="A52" s="23">
        <v>20</v>
      </c>
      <c r="B52" s="89">
        <v>11405113</v>
      </c>
      <c r="C52" s="46">
        <v>2</v>
      </c>
      <c r="D52" s="43" t="s">
        <v>65</v>
      </c>
      <c r="E52" s="43" t="s">
        <v>66</v>
      </c>
      <c r="F52" s="49"/>
      <c r="G52" s="39">
        <v>0</v>
      </c>
      <c r="H52" s="67">
        <v>0</v>
      </c>
      <c r="I52" s="67"/>
      <c r="J52" s="67"/>
      <c r="K52" s="42"/>
      <c r="L52" s="42"/>
      <c r="M52" s="68"/>
      <c r="N52" s="50"/>
      <c r="O52" s="28"/>
      <c r="P52" s="28"/>
      <c r="Q52" s="28"/>
      <c r="R52" s="28"/>
      <c r="S52" s="26"/>
      <c r="T52" s="27"/>
      <c r="U52" s="36"/>
      <c r="V52" s="25"/>
      <c r="W52" s="93">
        <v>2</v>
      </c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>
        <v>2</v>
      </c>
      <c r="AO52" s="10">
        <v>0</v>
      </c>
    </row>
    <row r="53" spans="1:41">
      <c r="A53" s="23">
        <v>21</v>
      </c>
      <c r="B53" s="89">
        <v>11405113</v>
      </c>
      <c r="C53" s="46">
        <v>2</v>
      </c>
      <c r="D53" s="43" t="s">
        <v>67</v>
      </c>
      <c r="E53" s="43" t="s">
        <v>13</v>
      </c>
      <c r="F53" s="49"/>
      <c r="G53" s="39">
        <v>0</v>
      </c>
      <c r="H53" s="67">
        <v>0</v>
      </c>
      <c r="I53" s="67"/>
      <c r="J53" s="67"/>
      <c r="K53" s="42"/>
      <c r="L53" s="42"/>
      <c r="M53" s="68"/>
      <c r="N53" s="50"/>
      <c r="O53" s="28"/>
      <c r="P53" s="28"/>
      <c r="Q53" s="28"/>
      <c r="R53" s="28"/>
      <c r="S53" s="26"/>
      <c r="T53" s="27"/>
      <c r="U53" s="36"/>
      <c r="V53" s="25"/>
      <c r="W53" s="93">
        <v>2</v>
      </c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>
        <v>2</v>
      </c>
      <c r="AO53" s="10">
        <v>0</v>
      </c>
    </row>
    <row r="54" spans="1:41">
      <c r="A54" s="23">
        <v>22</v>
      </c>
      <c r="B54" s="89">
        <v>11405113</v>
      </c>
      <c r="C54" s="46">
        <v>2</v>
      </c>
      <c r="D54" s="43" t="s">
        <v>68</v>
      </c>
      <c r="E54" s="43" t="s">
        <v>9</v>
      </c>
      <c r="F54" s="49"/>
      <c r="G54" s="39">
        <v>0</v>
      </c>
      <c r="H54" s="67">
        <v>0</v>
      </c>
      <c r="I54" s="67"/>
      <c r="J54" s="67"/>
      <c r="K54" s="42"/>
      <c r="L54" s="42"/>
      <c r="M54" s="68"/>
      <c r="N54" s="50"/>
      <c r="O54" s="28"/>
      <c r="P54" s="28"/>
      <c r="Q54" s="28"/>
      <c r="R54" s="28"/>
      <c r="S54" s="26"/>
      <c r="T54" s="27"/>
      <c r="U54" s="36"/>
      <c r="V54" s="25"/>
      <c r="W54" s="93">
        <v>2</v>
      </c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>
        <v>2</v>
      </c>
      <c r="AO54" s="10">
        <v>0</v>
      </c>
    </row>
    <row r="55" spans="1:41" hidden="1"/>
    <row r="56" spans="1:41" hidden="1"/>
    <row r="57" spans="1:41" hidden="1"/>
    <row r="58" spans="1:41" hidden="1"/>
    <row r="59" spans="1:41" hidden="1"/>
    <row r="60" spans="1:41" hidden="1"/>
    <row r="61" spans="1:41" hidden="1"/>
    <row r="62" spans="1:41" hidden="1"/>
    <row r="63" spans="1:41" hidden="1"/>
    <row r="64" spans="1:41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</sheetData>
  <sortState ref="B33:AO54">
    <sortCondition descending="1" ref="AO33:AO54"/>
  </sortState>
  <mergeCells count="13">
    <mergeCell ref="G31:AO32"/>
    <mergeCell ref="F3:F4"/>
    <mergeCell ref="A3:A4"/>
    <mergeCell ref="A31:A32"/>
    <mergeCell ref="F31:F32"/>
    <mergeCell ref="C3:C4"/>
    <mergeCell ref="D3:D4"/>
    <mergeCell ref="E3:E4"/>
    <mergeCell ref="D31:D32"/>
    <mergeCell ref="E31:E32"/>
    <mergeCell ref="B3:B4"/>
    <mergeCell ref="G3:M3"/>
    <mergeCell ref="N3:T3"/>
  </mergeCells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A3" sqref="A3"/>
    </sheetView>
  </sheetViews>
  <sheetFormatPr defaultRowHeight="15"/>
  <cols>
    <col min="1" max="1" width="31.28515625" style="69" bestFit="1" customWidth="1"/>
    <col min="2" max="2" width="9.7109375" style="3" customWidth="1"/>
    <col min="3" max="27" width="9.140625" bestFit="1" customWidth="1"/>
    <col min="31" max="31" width="10.28515625" bestFit="1" customWidth="1"/>
    <col min="52" max="52" width="9.140625" style="41"/>
  </cols>
  <sheetData>
    <row r="1" spans="1:256" ht="20.100000000000001" customHeight="1">
      <c r="A1" s="94" t="s">
        <v>32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4"/>
      <c r="CR1" s="94"/>
      <c r="CS1" s="94"/>
      <c r="CT1" s="94"/>
      <c r="CU1" s="94"/>
      <c r="CV1" s="94"/>
      <c r="CW1" s="94"/>
      <c r="CX1" s="94"/>
      <c r="CY1" s="94"/>
      <c r="CZ1" s="94"/>
      <c r="DA1" s="94"/>
      <c r="DB1" s="94"/>
      <c r="DC1" s="94"/>
      <c r="DD1" s="94"/>
      <c r="DE1" s="94"/>
      <c r="DF1" s="94"/>
      <c r="DG1" s="94"/>
      <c r="DH1" s="94"/>
      <c r="DI1" s="94"/>
      <c r="DJ1" s="94"/>
      <c r="DK1" s="94"/>
      <c r="DL1" s="94"/>
      <c r="DM1" s="94"/>
      <c r="DN1" s="94"/>
      <c r="DO1" s="94"/>
      <c r="DP1" s="94"/>
      <c r="DQ1" s="94"/>
      <c r="DR1" s="94"/>
      <c r="DS1" s="94"/>
      <c r="DT1" s="94"/>
      <c r="DU1" s="94"/>
      <c r="DV1" s="94"/>
      <c r="DW1" s="94"/>
      <c r="DX1" s="94"/>
      <c r="DY1" s="94"/>
      <c r="DZ1" s="94"/>
      <c r="EA1" s="94"/>
      <c r="EB1" s="94"/>
      <c r="EC1" s="94"/>
      <c r="ED1" s="94"/>
      <c r="EE1" s="94"/>
      <c r="EF1" s="94"/>
      <c r="EG1" s="94"/>
      <c r="EH1" s="94"/>
      <c r="EI1" s="94"/>
      <c r="EJ1" s="94"/>
      <c r="EK1" s="94"/>
      <c r="EL1" s="94"/>
      <c r="EM1" s="94"/>
      <c r="EN1" s="94"/>
      <c r="EO1" s="94"/>
      <c r="EP1" s="94"/>
      <c r="EQ1" s="94"/>
      <c r="ER1" s="94"/>
      <c r="ES1" s="94"/>
      <c r="ET1" s="94"/>
      <c r="EU1" s="94"/>
      <c r="EV1" s="94"/>
      <c r="EW1" s="94"/>
      <c r="EX1" s="94"/>
      <c r="EY1" s="94"/>
      <c r="EZ1" s="94"/>
      <c r="FA1" s="94"/>
      <c r="FB1" s="94"/>
      <c r="FC1" s="94"/>
      <c r="FD1" s="94"/>
      <c r="FE1" s="94"/>
      <c r="FF1" s="94"/>
      <c r="FG1" s="94"/>
      <c r="FH1" s="94"/>
      <c r="FI1" s="94"/>
      <c r="FJ1" s="94"/>
      <c r="FK1" s="94"/>
      <c r="FL1" s="94"/>
      <c r="FM1" s="94"/>
      <c r="FN1" s="94"/>
      <c r="FO1" s="94"/>
      <c r="FP1" s="94"/>
      <c r="FQ1" s="94"/>
      <c r="FR1" s="94"/>
      <c r="FS1" s="94"/>
      <c r="FT1" s="94"/>
      <c r="FU1" s="94"/>
      <c r="FV1" s="94"/>
      <c r="FW1" s="94"/>
      <c r="FX1" s="94"/>
      <c r="FY1" s="94"/>
      <c r="FZ1" s="94"/>
      <c r="GA1" s="94"/>
      <c r="GB1" s="94"/>
      <c r="GC1" s="94"/>
      <c r="GD1" s="94"/>
      <c r="GE1" s="94"/>
      <c r="GF1" s="94"/>
      <c r="GG1" s="94"/>
      <c r="GH1" s="94"/>
      <c r="GI1" s="94"/>
      <c r="GJ1" s="94"/>
      <c r="GK1" s="94"/>
      <c r="GL1" s="94"/>
      <c r="GM1" s="94"/>
      <c r="GN1" s="94"/>
      <c r="GO1" s="94"/>
      <c r="GP1" s="94"/>
      <c r="GQ1" s="94"/>
      <c r="GR1" s="94"/>
      <c r="GS1" s="94"/>
      <c r="GT1" s="94"/>
      <c r="GU1" s="94"/>
      <c r="GV1" s="94"/>
      <c r="GW1" s="94"/>
      <c r="GX1" s="94"/>
      <c r="GY1" s="94"/>
      <c r="GZ1" s="94"/>
      <c r="HA1" s="94"/>
      <c r="HB1" s="94"/>
      <c r="HC1" s="94"/>
      <c r="HD1" s="94"/>
      <c r="HE1" s="94"/>
      <c r="HF1" s="94"/>
      <c r="HG1" s="94"/>
      <c r="HH1" s="94"/>
      <c r="HI1" s="94"/>
      <c r="HJ1" s="94"/>
      <c r="HK1" s="94"/>
      <c r="HL1" s="94"/>
      <c r="HM1" s="94"/>
      <c r="HN1" s="94"/>
      <c r="HO1" s="94"/>
      <c r="HP1" s="94"/>
      <c r="HQ1" s="94"/>
      <c r="HR1" s="94"/>
      <c r="HS1" s="94"/>
      <c r="HT1" s="94"/>
      <c r="HU1" s="94"/>
      <c r="HV1" s="94"/>
      <c r="HW1" s="94"/>
      <c r="HX1" s="94"/>
      <c r="HY1" s="94"/>
      <c r="HZ1" s="94"/>
      <c r="IA1" s="94"/>
      <c r="IB1" s="94"/>
      <c r="IC1" s="94"/>
      <c r="ID1" s="94"/>
      <c r="IE1" s="94"/>
      <c r="IF1" s="94"/>
      <c r="IG1" s="94"/>
      <c r="IH1" s="94"/>
      <c r="II1" s="94"/>
      <c r="IJ1" s="94"/>
      <c r="IK1" s="94"/>
      <c r="IL1" s="94"/>
      <c r="IM1" s="94"/>
      <c r="IN1" s="94"/>
      <c r="IO1" s="94"/>
      <c r="IP1" s="94"/>
      <c r="IQ1" s="94"/>
      <c r="IR1" s="94"/>
      <c r="IS1" s="94"/>
      <c r="IT1" s="94"/>
      <c r="IU1" s="94"/>
      <c r="IV1" s="94"/>
    </row>
    <row r="2" spans="1:256" s="44" customFormat="1">
      <c r="A2" s="23" t="s">
        <v>70</v>
      </c>
      <c r="B2" s="13">
        <v>0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3">
        <v>31</v>
      </c>
      <c r="AH2" s="13">
        <v>32</v>
      </c>
      <c r="AI2" s="13">
        <v>33</v>
      </c>
      <c r="AJ2" s="13">
        <v>34</v>
      </c>
      <c r="AK2" s="13">
        <v>35</v>
      </c>
      <c r="AL2" s="13">
        <v>36</v>
      </c>
      <c r="AM2" s="13">
        <v>37</v>
      </c>
      <c r="AN2" s="13">
        <v>38</v>
      </c>
      <c r="AO2" s="13">
        <v>39</v>
      </c>
      <c r="AP2" s="13">
        <v>40</v>
      </c>
      <c r="AQ2" s="13">
        <v>41</v>
      </c>
      <c r="AR2" s="13">
        <v>42</v>
      </c>
      <c r="AS2" s="13">
        <v>43</v>
      </c>
      <c r="AT2" s="13">
        <v>44</v>
      </c>
      <c r="AU2" s="13">
        <v>45</v>
      </c>
      <c r="AV2" s="13">
        <v>46</v>
      </c>
      <c r="AW2" s="13">
        <v>47</v>
      </c>
      <c r="AX2" s="13">
        <v>48</v>
      </c>
      <c r="AY2" s="13">
        <v>49</v>
      </c>
      <c r="AZ2" s="13">
        <v>50</v>
      </c>
    </row>
    <row r="3" spans="1:256" s="41" customFormat="1">
      <c r="A3" s="69">
        <v>0</v>
      </c>
      <c r="B3" s="58">
        <v>0</v>
      </c>
      <c r="C3" s="58">
        <v>0</v>
      </c>
      <c r="D3" s="58">
        <v>0</v>
      </c>
      <c r="E3" s="58">
        <v>0</v>
      </c>
      <c r="F3" s="58">
        <v>0</v>
      </c>
      <c r="G3" s="58">
        <v>0</v>
      </c>
      <c r="H3" s="58">
        <v>0</v>
      </c>
      <c r="I3" s="58">
        <v>0</v>
      </c>
      <c r="J3" s="58">
        <v>0</v>
      </c>
      <c r="K3" s="58">
        <v>0</v>
      </c>
      <c r="L3" s="58">
        <v>0</v>
      </c>
      <c r="M3" s="58">
        <v>0</v>
      </c>
      <c r="N3" s="58">
        <v>0</v>
      </c>
      <c r="O3" s="58">
        <v>0</v>
      </c>
      <c r="P3" s="58">
        <v>0</v>
      </c>
      <c r="Q3" s="58">
        <v>0</v>
      </c>
      <c r="R3" s="58">
        <v>0</v>
      </c>
      <c r="S3" s="58">
        <v>0</v>
      </c>
      <c r="T3" s="58">
        <v>0</v>
      </c>
      <c r="U3" s="58">
        <v>0</v>
      </c>
      <c r="V3" s="58">
        <v>0</v>
      </c>
      <c r="W3" s="58">
        <v>0</v>
      </c>
      <c r="X3" s="58">
        <v>0</v>
      </c>
      <c r="Y3" s="58">
        <v>0</v>
      </c>
      <c r="Z3" s="58">
        <v>0</v>
      </c>
      <c r="AA3" s="58">
        <v>0</v>
      </c>
      <c r="AB3" s="58">
        <v>0</v>
      </c>
      <c r="AC3" s="58">
        <v>0</v>
      </c>
      <c r="AD3" s="58">
        <v>0</v>
      </c>
      <c r="AE3" s="58">
        <v>0</v>
      </c>
      <c r="AF3" s="58">
        <v>0</v>
      </c>
      <c r="AG3" s="58">
        <v>0</v>
      </c>
      <c r="AH3" s="58">
        <v>0</v>
      </c>
      <c r="AI3" s="58">
        <v>0</v>
      </c>
      <c r="AJ3" s="58">
        <v>0</v>
      </c>
      <c r="AK3" s="58">
        <v>0</v>
      </c>
      <c r="AL3" s="58">
        <v>0</v>
      </c>
      <c r="AM3" s="58">
        <v>0</v>
      </c>
      <c r="AN3" s="58">
        <v>0</v>
      </c>
      <c r="AO3" s="58">
        <v>0</v>
      </c>
      <c r="AP3" s="58">
        <v>0</v>
      </c>
      <c r="AQ3" s="58">
        <v>0</v>
      </c>
      <c r="AR3" s="58">
        <v>0</v>
      </c>
      <c r="AS3" s="58">
        <v>0</v>
      </c>
      <c r="AT3" s="58">
        <v>0</v>
      </c>
      <c r="AU3" s="58">
        <v>0</v>
      </c>
      <c r="AV3" s="58">
        <v>0</v>
      </c>
      <c r="AW3" s="58">
        <v>0</v>
      </c>
      <c r="AX3" s="58">
        <v>0</v>
      </c>
      <c r="AY3" s="58">
        <v>0</v>
      </c>
      <c r="AZ3" s="58">
        <v>0</v>
      </c>
    </row>
    <row r="4" spans="1:256">
      <c r="A4" s="69">
        <v>1</v>
      </c>
      <c r="B4" s="3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59">
        <f t="shared" si="2"/>
        <v>0.89695192324410611</v>
      </c>
    </row>
    <row r="5" spans="1:256">
      <c r="A5" s="69">
        <f>A4+1</f>
        <v>2</v>
      </c>
      <c r="B5" s="3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59">
        <f t="shared" si="2"/>
        <v>0.87018571255634025</v>
      </c>
    </row>
    <row r="6" spans="1:256">
      <c r="A6" s="69">
        <f t="shared" ref="A6:A69" si="3">A5+1</f>
        <v>3</v>
      </c>
      <c r="B6" s="3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59">
        <f t="shared" si="2"/>
        <v>0.84629551063873676</v>
      </c>
    </row>
    <row r="7" spans="1:256">
      <c r="A7" s="69">
        <f t="shared" si="3"/>
        <v>4</v>
      </c>
      <c r="B7" s="3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59">
        <f t="shared" si="2"/>
        <v>0.82445642806579367</v>
      </c>
    </row>
    <row r="8" spans="1:256">
      <c r="A8" s="69">
        <f t="shared" si="3"/>
        <v>5</v>
      </c>
      <c r="B8" s="3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59">
        <f t="shared" si="2"/>
        <v>0.80422263750866019</v>
      </c>
    </row>
    <row r="9" spans="1:256">
      <c r="A9" s="69">
        <f t="shared" si="3"/>
        <v>6</v>
      </c>
      <c r="B9" s="3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59">
        <f t="shared" si="2"/>
        <v>0.78531313248338608</v>
      </c>
    </row>
    <row r="10" spans="1:256">
      <c r="A10" s="69">
        <f t="shared" si="3"/>
        <v>7</v>
      </c>
      <c r="B10" s="3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59">
        <f t="shared" si="2"/>
        <v>0.76753310411070741</v>
      </c>
    </row>
    <row r="11" spans="1:256">
      <c r="A11" s="69">
        <f t="shared" si="3"/>
        <v>8</v>
      </c>
      <c r="B11" s="3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59">
        <f t="shared" si="2"/>
        <v>0.75073850127167796</v>
      </c>
    </row>
    <row r="12" spans="1:256">
      <c r="A12" s="69">
        <f t="shared" si="3"/>
        <v>9</v>
      </c>
      <c r="B12" s="3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59">
        <f t="shared" si="2"/>
        <v>0.73481776731189774</v>
      </c>
    </row>
    <row r="13" spans="1:256">
      <c r="A13" s="69">
        <f t="shared" si="3"/>
        <v>10</v>
      </c>
      <c r="B13" s="3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59">
        <f t="shared" si="2"/>
        <v>0.71968148502792184</v>
      </c>
    </row>
    <row r="14" spans="1:256">
      <c r="A14" s="69">
        <f t="shared" si="3"/>
        <v>11</v>
      </c>
      <c r="B14" s="3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59">
        <f t="shared" si="6"/>
        <v>0.70525606632121929</v>
      </c>
    </row>
    <row r="15" spans="1:256">
      <c r="A15" s="69">
        <f t="shared" si="3"/>
        <v>12</v>
      </c>
      <c r="B15" s="3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59">
        <f t="shared" si="6"/>
        <v>0.69147968248291725</v>
      </c>
    </row>
    <row r="16" spans="1:256">
      <c r="A16" s="69">
        <f t="shared" si="3"/>
        <v>13</v>
      </c>
      <c r="B16" s="3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59">
        <f t="shared" si="6"/>
        <v>0.67829951653884102</v>
      </c>
    </row>
    <row r="17" spans="1:52">
      <c r="A17" s="69">
        <f t="shared" si="3"/>
        <v>14</v>
      </c>
      <c r="B17" s="3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59">
        <f t="shared" si="6"/>
        <v>0.66566983669222213</v>
      </c>
    </row>
    <row r="18" spans="1:52">
      <c r="A18" s="69">
        <f t="shared" si="3"/>
        <v>15</v>
      </c>
      <c r="B18" s="3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59">
        <f t="shared" si="6"/>
        <v>0.65355060191796732</v>
      </c>
    </row>
    <row r="19" spans="1:52">
      <c r="A19" s="69">
        <f t="shared" si="3"/>
        <v>16</v>
      </c>
      <c r="B19" s="3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59">
        <f t="shared" si="6"/>
        <v>0.64190642508943729</v>
      </c>
    </row>
    <row r="20" spans="1:52">
      <c r="A20" s="69">
        <f t="shared" si="3"/>
        <v>17</v>
      </c>
      <c r="B20" s="3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59">
        <f t="shared" si="6"/>
        <v>0.63070578385177745</v>
      </c>
    </row>
    <row r="21" spans="1:52">
      <c r="A21" s="69">
        <f t="shared" si="3"/>
        <v>18</v>
      </c>
      <c r="B21" s="3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59">
        <f t="shared" si="6"/>
        <v>0.61992040782875424</v>
      </c>
    </row>
    <row r="22" spans="1:52">
      <c r="A22" s="69">
        <f t="shared" si="3"/>
        <v>19</v>
      </c>
      <c r="B22" s="3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59">
        <f t="shared" si="6"/>
        <v>0.60952479431466833</v>
      </c>
    </row>
    <row r="23" spans="1:52">
      <c r="A23" s="69">
        <f t="shared" si="3"/>
        <v>20</v>
      </c>
      <c r="B23" s="3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59">
        <f t="shared" si="6"/>
        <v>0.59949581954633846</v>
      </c>
    </row>
    <row r="24" spans="1:52">
      <c r="A24" s="69">
        <f t="shared" si="3"/>
        <v>21</v>
      </c>
      <c r="B24" s="3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59">
        <f t="shared" si="9"/>
        <v>0.58981242239837206</v>
      </c>
    </row>
    <row r="25" spans="1:52">
      <c r="A25" s="69">
        <f t="shared" si="3"/>
        <v>22</v>
      </c>
      <c r="B25" s="3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59">
        <f t="shared" si="9"/>
        <v>0.58045534386588959</v>
      </c>
    </row>
    <row r="26" spans="1:52">
      <c r="A26" s="69">
        <f t="shared" si="3"/>
        <v>23</v>
      </c>
      <c r="B26" s="3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59">
        <f t="shared" si="9"/>
        <v>0.57140691016010958</v>
      </c>
    </row>
    <row r="27" spans="1:52">
      <c r="A27" s="69">
        <f t="shared" si="3"/>
        <v>24</v>
      </c>
      <c r="B27" s="3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59">
        <f t="shared" si="9"/>
        <v>0.56265085035673512</v>
      </c>
    </row>
    <row r="28" spans="1:52">
      <c r="A28" s="69">
        <f t="shared" si="3"/>
        <v>25</v>
      </c>
      <c r="B28" s="3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59">
        <f t="shared" si="9"/>
        <v>0.55417214175163687</v>
      </c>
    </row>
    <row r="29" spans="1:52">
      <c r="A29" s="69">
        <f t="shared" si="3"/>
        <v>26</v>
      </c>
      <c r="B29" s="3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59">
        <f t="shared" si="9"/>
        <v>0.54595687767947287</v>
      </c>
    </row>
    <row r="30" spans="1:52">
      <c r="A30" s="69">
        <f t="shared" si="3"/>
        <v>27</v>
      </c>
      <c r="B30" s="3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59">
        <f t="shared" si="9"/>
        <v>0.53799215372631093</v>
      </c>
    </row>
    <row r="31" spans="1:52">
      <c r="A31" s="69">
        <f t="shared" si="3"/>
        <v>28</v>
      </c>
      <c r="B31" s="3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59">
        <f t="shared" si="9"/>
        <v>0.53026596914239565</v>
      </c>
    </row>
    <row r="32" spans="1:52">
      <c r="A32" s="69">
        <f t="shared" si="3"/>
        <v>29</v>
      </c>
      <c r="B32" s="3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59">
        <f t="shared" si="9"/>
        <v>0.52276714092111976</v>
      </c>
    </row>
    <row r="33" spans="1:52">
      <c r="A33" s="69">
        <f t="shared" si="3"/>
        <v>30</v>
      </c>
      <c r="B33" s="3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59">
        <f t="shared" si="9"/>
        <v>0.51548522851390399</v>
      </c>
    </row>
    <row r="34" spans="1:52">
      <c r="A34" s="69">
        <f t="shared" si="3"/>
        <v>31</v>
      </c>
      <c r="B34" s="3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59">
        <f t="shared" si="12"/>
        <v>0.50841046753931596</v>
      </c>
    </row>
    <row r="35" spans="1:52">
      <c r="A35" s="69">
        <f t="shared" si="3"/>
        <v>32</v>
      </c>
      <c r="B35" s="3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59">
        <f t="shared" si="12"/>
        <v>0.5015337111477397</v>
      </c>
    </row>
    <row r="36" spans="1:52">
      <c r="A36" s="69">
        <f t="shared" si="3"/>
        <v>33</v>
      </c>
      <c r="B36" s="3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59">
        <f t="shared" si="12"/>
        <v>0.49484637794137742</v>
      </c>
    </row>
    <row r="37" spans="1:52">
      <c r="A37" s="69">
        <f t="shared" si="3"/>
        <v>34</v>
      </c>
      <c r="B37" s="3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59">
        <f t="shared" si="12"/>
        <v>0.48834040553873787</v>
      </c>
    </row>
    <row r="38" spans="1:52">
      <c r="A38" s="69">
        <f t="shared" si="3"/>
        <v>35</v>
      </c>
      <c r="B38" s="3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59">
        <f t="shared" si="12"/>
        <v>0.48200820902440999</v>
      </c>
    </row>
    <row r="39" spans="1:52">
      <c r="A39" s="69">
        <f t="shared" si="3"/>
        <v>36</v>
      </c>
      <c r="B39" s="3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59">
        <f t="shared" si="12"/>
        <v>0.4758426436472955</v>
      </c>
    </row>
    <row r="40" spans="1:52">
      <c r="A40" s="69">
        <f t="shared" si="3"/>
        <v>37</v>
      </c>
      <c r="B40" s="3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59">
        <f t="shared" si="12"/>
        <v>0.46983697122996571</v>
      </c>
    </row>
    <row r="41" spans="1:52">
      <c r="A41" s="69">
        <f t="shared" si="3"/>
        <v>38</v>
      </c>
      <c r="B41" s="3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59">
        <f t="shared" si="12"/>
        <v>0.46398482983322931</v>
      </c>
    </row>
    <row r="42" spans="1:52">
      <c r="A42" s="69">
        <f t="shared" si="3"/>
        <v>39</v>
      </c>
      <c r="B42" s="3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59">
        <f t="shared" si="12"/>
        <v>0.45828020628708993</v>
      </c>
    </row>
    <row r="43" spans="1:52">
      <c r="A43" s="69">
        <f t="shared" si="3"/>
        <v>40</v>
      </c>
      <c r="B43" s="3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59">
        <f t="shared" si="12"/>
        <v>0.45271741125486509</v>
      </c>
    </row>
    <row r="44" spans="1:52">
      <c r="A44" s="69">
        <f t="shared" si="3"/>
        <v>41</v>
      </c>
      <c r="B44" s="3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59">
        <f t="shared" si="12"/>
        <v>0.44729105654358564</v>
      </c>
    </row>
    <row r="45" spans="1:52">
      <c r="A45" s="69">
        <f t="shared" si="3"/>
        <v>42</v>
      </c>
      <c r="B45" s="3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59">
        <f t="shared" si="15"/>
        <v>0.44199603441263408</v>
      </c>
    </row>
    <row r="46" spans="1:52">
      <c r="A46" s="69">
        <f t="shared" si="3"/>
        <v>43</v>
      </c>
      <c r="B46" s="3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59">
        <f t="shared" si="15"/>
        <v>0.43682749866529708</v>
      </c>
    </row>
    <row r="47" spans="1:52">
      <c r="A47" s="69">
        <f t="shared" si="3"/>
        <v>44</v>
      </c>
      <c r="B47" s="3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59">
        <f t="shared" si="15"/>
        <v>0.43178084733559291</v>
      </c>
    </row>
    <row r="48" spans="1:52">
      <c r="A48" s="69">
        <f t="shared" si="3"/>
        <v>45</v>
      </c>
      <c r="B48" s="3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59">
        <f t="shared" si="15"/>
        <v>0.42685170680628148</v>
      </c>
    </row>
    <row r="49" spans="1:52">
      <c r="A49" s="69">
        <f t="shared" si="3"/>
        <v>46</v>
      </c>
      <c r="B49" s="3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59">
        <f t="shared" si="15"/>
        <v>0.42203591721406519</v>
      </c>
    </row>
    <row r="50" spans="1:52">
      <c r="A50" s="69">
        <f t="shared" si="3"/>
        <v>47</v>
      </c>
      <c r="B50" s="3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59">
        <f t="shared" si="15"/>
        <v>0.41732951901522114</v>
      </c>
    </row>
    <row r="51" spans="1:52">
      <c r="A51" s="69">
        <f t="shared" si="3"/>
        <v>48</v>
      </c>
      <c r="B51" s="3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59">
        <f t="shared" si="15"/>
        <v>0.41272874059974574</v>
      </c>
    </row>
    <row r="52" spans="1:52">
      <c r="A52" s="69">
        <f t="shared" si="3"/>
        <v>49</v>
      </c>
      <c r="B52" s="3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59">
        <f t="shared" si="15"/>
        <v>0.40822998685489836</v>
      </c>
    </row>
    <row r="53" spans="1:52">
      <c r="A53" s="69">
        <f t="shared" si="3"/>
        <v>50</v>
      </c>
      <c r="B53" s="3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59">
        <f t="shared" si="15"/>
        <v>0.40382982859014716</v>
      </c>
    </row>
    <row r="54" spans="1:52">
      <c r="A54" s="69">
        <f t="shared" si="3"/>
        <v>51</v>
      </c>
      <c r="B54" s="3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59">
        <f t="shared" si="15"/>
        <v>0.39952499274517511</v>
      </c>
    </row>
    <row r="55" spans="1:52">
      <c r="A55" s="69">
        <f t="shared" si="3"/>
        <v>52</v>
      </c>
      <c r="B55" s="3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59">
        <f t="shared" si="18"/>
        <v>0.39531235331103515</v>
      </c>
    </row>
    <row r="56" spans="1:52">
      <c r="A56" s="69">
        <f t="shared" si="3"/>
        <v>53</v>
      </c>
      <c r="B56" s="3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59">
        <f t="shared" si="18"/>
        <v>0.39118892290191981</v>
      </c>
    </row>
    <row r="57" spans="1:52">
      <c r="A57" s="69">
        <f t="shared" si="3"/>
        <v>54</v>
      </c>
      <c r="B57" s="3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59">
        <f t="shared" si="18"/>
        <v>0.38715184492148302</v>
      </c>
    </row>
    <row r="58" spans="1:52">
      <c r="A58" s="69">
        <f t="shared" si="3"/>
        <v>55</v>
      </c>
      <c r="B58" s="3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59">
        <f t="shared" si="18"/>
        <v>0.3831983862733474</v>
      </c>
    </row>
    <row r="59" spans="1:52">
      <c r="A59" s="69">
        <f t="shared" si="3"/>
        <v>56</v>
      </c>
      <c r="B59" s="3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59">
        <f t="shared" si="18"/>
        <v>0.37932593057045705</v>
      </c>
    </row>
    <row r="60" spans="1:52">
      <c r="A60" s="69">
        <f t="shared" si="3"/>
        <v>57</v>
      </c>
      <c r="B60" s="3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59">
        <f t="shared" si="18"/>
        <v>0.37553197180237941</v>
      </c>
    </row>
    <row r="61" spans="1:52">
      <c r="A61" s="69">
        <f t="shared" si="3"/>
        <v>58</v>
      </c>
      <c r="B61" s="3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59">
        <f t="shared" si="18"/>
        <v>0.37181410842360219</v>
      </c>
    </row>
    <row r="62" spans="1:52">
      <c r="A62" s="69">
        <f t="shared" si="3"/>
        <v>59</v>
      </c>
      <c r="B62" s="3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59">
        <f t="shared" si="18"/>
        <v>0.36817003782937135</v>
      </c>
    </row>
    <row r="63" spans="1:52">
      <c r="A63" s="69">
        <f t="shared" si="3"/>
        <v>60</v>
      </c>
      <c r="B63" s="3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59">
        <f t="shared" si="18"/>
        <v>0.36459755118873494</v>
      </c>
    </row>
    <row r="64" spans="1:52">
      <c r="A64" s="69">
        <f t="shared" si="3"/>
        <v>61</v>
      </c>
      <c r="B64" s="3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59">
        <f t="shared" si="18"/>
        <v>0.36109452860724189</v>
      </c>
    </row>
    <row r="65" spans="1:52">
      <c r="A65" s="69">
        <f t="shared" si="3"/>
        <v>62</v>
      </c>
      <c r="B65" s="3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59">
        <f t="shared" si="21"/>
        <v>0.35765893459423009</v>
      </c>
    </row>
    <row r="66" spans="1:52">
      <c r="A66" s="69">
        <f t="shared" si="3"/>
        <v>63</v>
      </c>
      <c r="B66" s="3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59">
        <f t="shared" si="21"/>
        <v>0.35428881381187033</v>
      </c>
    </row>
    <row r="67" spans="1:52">
      <c r="A67" s="69">
        <f t="shared" si="3"/>
        <v>64</v>
      </c>
      <c r="B67" s="3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59">
        <f t="shared" si="21"/>
        <v>0.35098228708513207</v>
      </c>
    </row>
    <row r="68" spans="1:52">
      <c r="A68" s="69">
        <f t="shared" si="3"/>
        <v>65</v>
      </c>
      <c r="B68" s="3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59">
        <f t="shared" si="21"/>
        <v>0.3477375476536349</v>
      </c>
    </row>
    <row r="69" spans="1:52">
      <c r="A69" s="69">
        <f t="shared" si="3"/>
        <v>66</v>
      </c>
      <c r="B69" s="3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59">
        <f t="shared" si="21"/>
        <v>0.34455285764797311</v>
      </c>
    </row>
    <row r="70" spans="1:52">
      <c r="A70" s="69">
        <f t="shared" ref="A70:A103" si="22">A69+1</f>
        <v>67</v>
      </c>
      <c r="B70" s="3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59">
        <f t="shared" si="21"/>
        <v>0.34142654477455808</v>
      </c>
    </row>
    <row r="71" spans="1:52">
      <c r="A71" s="69">
        <f t="shared" si="22"/>
        <v>68</v>
      </c>
      <c r="B71" s="3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59">
        <f t="shared" si="21"/>
        <v>0.33835699919434897</v>
      </c>
    </row>
    <row r="72" spans="1:52">
      <c r="A72" s="69">
        <f t="shared" si="22"/>
        <v>69</v>
      </c>
      <c r="B72" s="3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59">
        <f t="shared" si="21"/>
        <v>0.33534267058203321</v>
      </c>
    </row>
    <row r="73" spans="1:52">
      <c r="A73" s="69">
        <f t="shared" si="22"/>
        <v>70</v>
      </c>
      <c r="B73" s="3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59">
        <f t="shared" si="21"/>
        <v>0.33238206535330334</v>
      </c>
    </row>
    <row r="74" spans="1:52">
      <c r="A74" s="69">
        <f t="shared" si="22"/>
        <v>71</v>
      </c>
      <c r="B74" s="3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59">
        <f t="shared" si="21"/>
        <v>0.32947374404886082</v>
      </c>
    </row>
    <row r="75" spans="1:52">
      <c r="A75" s="69">
        <f t="shared" si="22"/>
        <v>72</v>
      </c>
      <c r="B75" s="3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59">
        <f t="shared" si="25"/>
        <v>0.32661631886466974</v>
      </c>
    </row>
    <row r="76" spans="1:52">
      <c r="A76" s="69">
        <f t="shared" si="22"/>
        <v>73</v>
      </c>
      <c r="B76" s="3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59">
        <f t="shared" si="25"/>
        <v>0.32380845131879504</v>
      </c>
    </row>
    <row r="77" spans="1:52">
      <c r="A77" s="69">
        <f t="shared" si="22"/>
        <v>74</v>
      </c>
      <c r="B77" s="3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59">
        <f t="shared" si="25"/>
        <v>0.32104885004590483</v>
      </c>
    </row>
    <row r="78" spans="1:52">
      <c r="A78" s="69">
        <f t="shared" si="22"/>
        <v>75</v>
      </c>
      <c r="B78" s="3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59">
        <f t="shared" si="25"/>
        <v>0.31833626871118842</v>
      </c>
    </row>
    <row r="79" spans="1:52">
      <c r="A79" s="69">
        <f t="shared" si="22"/>
        <v>76</v>
      </c>
      <c r="B79" s="3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59">
        <f t="shared" si="25"/>
        <v>0.31566950403605964</v>
      </c>
    </row>
    <row r="80" spans="1:52">
      <c r="A80" s="69">
        <f t="shared" si="22"/>
        <v>77</v>
      </c>
      <c r="B80" s="3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59">
        <f t="shared" si="25"/>
        <v>0.31304739392858366</v>
      </c>
    </row>
    <row r="81" spans="1:52">
      <c r="A81" s="69">
        <f t="shared" si="22"/>
        <v>78</v>
      </c>
      <c r="B81" s="3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59">
        <f t="shared" si="25"/>
        <v>0.31046881571207507</v>
      </c>
    </row>
    <row r="82" spans="1:52">
      <c r="A82" s="69">
        <f t="shared" si="22"/>
        <v>79</v>
      </c>
      <c r="B82" s="3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59">
        <f t="shared" si="25"/>
        <v>0.3079326844457963</v>
      </c>
    </row>
    <row r="83" spans="1:52">
      <c r="A83" s="69">
        <f t="shared" si="22"/>
        <v>80</v>
      </c>
      <c r="B83" s="3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59">
        <f t="shared" si="25"/>
        <v>0.30543795133211471</v>
      </c>
    </row>
    <row r="84" spans="1:52">
      <c r="A84" s="69">
        <f t="shared" si="22"/>
        <v>81</v>
      </c>
      <c r="B84" s="3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59">
        <f t="shared" si="25"/>
        <v>0.30298360220487908</v>
      </c>
    </row>
    <row r="85" spans="1:52">
      <c r="A85" s="69">
        <f t="shared" si="22"/>
        <v>82</v>
      </c>
      <c r="B85" s="3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59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69">
        <f t="shared" si="22"/>
        <v>83</v>
      </c>
      <c r="B86" s="3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59">
        <f t="shared" si="28"/>
        <v>0.29819216386268604</v>
      </c>
    </row>
    <row r="87" spans="1:52">
      <c r="A87" s="69">
        <f t="shared" si="22"/>
        <v>84</v>
      </c>
      <c r="B87" s="3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59">
        <f t="shared" si="28"/>
        <v>0.29585320691014999</v>
      </c>
    </row>
    <row r="88" spans="1:52">
      <c r="A88" s="69">
        <f t="shared" si="22"/>
        <v>85</v>
      </c>
      <c r="B88" s="3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59">
        <f t="shared" si="28"/>
        <v>0.29355089594078115</v>
      </c>
    </row>
    <row r="89" spans="1:52">
      <c r="A89" s="69">
        <f t="shared" si="22"/>
        <v>86</v>
      </c>
      <c r="B89" s="3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59">
        <f t="shared" si="28"/>
        <v>0.29128436979117783</v>
      </c>
    </row>
    <row r="90" spans="1:52">
      <c r="A90" s="69">
        <f t="shared" si="22"/>
        <v>87</v>
      </c>
      <c r="B90" s="3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59">
        <f t="shared" si="28"/>
        <v>0.28905279431456948</v>
      </c>
    </row>
    <row r="91" spans="1:52">
      <c r="A91" s="69">
        <f t="shared" si="22"/>
        <v>88</v>
      </c>
      <c r="B91" s="3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59">
        <f t="shared" si="28"/>
        <v>0.28685536131844031</v>
      </c>
    </row>
    <row r="92" spans="1:52">
      <c r="A92" s="69">
        <f t="shared" si="22"/>
        <v>89</v>
      </c>
      <c r="B92" s="3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59">
        <f t="shared" si="28"/>
        <v>0.28469128755250095</v>
      </c>
    </row>
    <row r="93" spans="1:52">
      <c r="A93" s="69">
        <f t="shared" si="22"/>
        <v>90</v>
      </c>
      <c r="B93" s="3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59">
        <f t="shared" si="28"/>
        <v>0.28255981374420847</v>
      </c>
    </row>
    <row r="94" spans="1:52">
      <c r="A94" s="69">
        <f t="shared" si="22"/>
        <v>91</v>
      </c>
      <c r="B94" s="3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59">
        <f t="shared" si="28"/>
        <v>0.28046020367921182</v>
      </c>
    </row>
    <row r="95" spans="1:52">
      <c r="A95" s="69">
        <f t="shared" si="22"/>
        <v>92</v>
      </c>
      <c r="B95" s="3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59">
        <f t="shared" si="28"/>
        <v>0.27839174332427152</v>
      </c>
    </row>
    <row r="96" spans="1:52">
      <c r="A96" s="69">
        <f t="shared" si="22"/>
        <v>93</v>
      </c>
      <c r="B96" s="3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59">
        <f t="shared" si="31"/>
        <v>0.27635373999034968</v>
      </c>
    </row>
    <row r="97" spans="1:52">
      <c r="A97" s="69">
        <f t="shared" si="22"/>
        <v>94</v>
      </c>
      <c r="B97" s="3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59">
        <f t="shared" si="31"/>
        <v>0.27434552153371461</v>
      </c>
    </row>
    <row r="98" spans="1:52">
      <c r="A98" s="69">
        <f t="shared" si="22"/>
        <v>95</v>
      </c>
      <c r="B98" s="3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59">
        <f t="shared" si="31"/>
        <v>0.27236643559303747</v>
      </c>
    </row>
    <row r="99" spans="1:52">
      <c r="A99" s="69">
        <f t="shared" si="22"/>
        <v>96</v>
      </c>
      <c r="B99" s="3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59">
        <f t="shared" si="31"/>
        <v>0.27041584886057934</v>
      </c>
    </row>
    <row r="100" spans="1:52">
      <c r="A100" s="69">
        <f t="shared" si="22"/>
        <v>97</v>
      </c>
      <c r="B100" s="3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59">
        <f t="shared" si="31"/>
        <v>0.26849314638568411</v>
      </c>
    </row>
    <row r="101" spans="1:52">
      <c r="A101" s="69">
        <f t="shared" si="22"/>
        <v>98</v>
      </c>
      <c r="B101" s="3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59">
        <f t="shared" si="31"/>
        <v>0.26659773090890115</v>
      </c>
    </row>
    <row r="102" spans="1:52">
      <c r="A102" s="69">
        <f t="shared" si="22"/>
        <v>99</v>
      </c>
      <c r="B102" s="3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59">
        <f t="shared" si="31"/>
        <v>0.26472902222515887</v>
      </c>
    </row>
    <row r="103" spans="1:52">
      <c r="A103" s="69">
        <f t="shared" si="22"/>
        <v>100</v>
      </c>
      <c r="B103" s="3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59">
        <f t="shared" si="31"/>
        <v>0.26288645657450682</v>
      </c>
    </row>
    <row r="104" spans="1:52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59"/>
    </row>
    <row r="105" spans="1:52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59"/>
    </row>
    <row r="106" spans="1:52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59"/>
    </row>
    <row r="107" spans="1:52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59"/>
    </row>
    <row r="108" spans="1:52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59"/>
    </row>
    <row r="109" spans="1:52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59"/>
    </row>
    <row r="110" spans="1:52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59"/>
    </row>
    <row r="111" spans="1:52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59"/>
    </row>
    <row r="112" spans="1:52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59"/>
    </row>
    <row r="113" spans="3:52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59"/>
    </row>
    <row r="114" spans="3:52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59"/>
    </row>
    <row r="115" spans="3:52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59"/>
    </row>
    <row r="116" spans="3:52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59"/>
    </row>
    <row r="117" spans="3:52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59"/>
    </row>
    <row r="118" spans="3:52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59"/>
    </row>
    <row r="119" spans="3:52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59"/>
    </row>
    <row r="120" spans="3:52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59"/>
    </row>
    <row r="121" spans="3:52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59"/>
    </row>
    <row r="122" spans="3:52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59"/>
    </row>
    <row r="123" spans="3:52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59"/>
    </row>
    <row r="124" spans="3:52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59"/>
    </row>
    <row r="125" spans="3:52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59"/>
    </row>
    <row r="126" spans="3:52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59"/>
    </row>
    <row r="127" spans="3:52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59"/>
    </row>
    <row r="128" spans="3:52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59"/>
    </row>
    <row r="129" spans="3:52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59"/>
    </row>
    <row r="130" spans="3:52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59"/>
    </row>
    <row r="131" spans="3:52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59"/>
    </row>
    <row r="132" spans="3:52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59"/>
    </row>
    <row r="133" spans="3:52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59"/>
    </row>
    <row r="134" spans="3:52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59"/>
    </row>
    <row r="135" spans="3:52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59"/>
    </row>
    <row r="136" spans="3:52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59"/>
    </row>
    <row r="137" spans="3:52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59"/>
    </row>
    <row r="138" spans="3:52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59"/>
    </row>
    <row r="139" spans="3:52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59"/>
    </row>
    <row r="140" spans="3:52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59"/>
    </row>
    <row r="141" spans="3:52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59"/>
    </row>
    <row r="142" spans="3:52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59"/>
    </row>
    <row r="143" spans="3:52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59"/>
    </row>
    <row r="144" spans="3:52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59"/>
    </row>
    <row r="145" spans="3:52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59"/>
    </row>
    <row r="146" spans="3:52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59"/>
    </row>
    <row r="147" spans="3:52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59"/>
    </row>
    <row r="148" spans="3:52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59"/>
    </row>
    <row r="149" spans="3:52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59"/>
    </row>
    <row r="150" spans="3:52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59"/>
    </row>
    <row r="151" spans="3:52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59"/>
    </row>
    <row r="152" spans="3:52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59"/>
    </row>
    <row r="153" spans="3:52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59"/>
    </row>
    <row r="154" spans="3:52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59"/>
    </row>
    <row r="155" spans="3:52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59"/>
    </row>
    <row r="156" spans="3:52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59"/>
    </row>
    <row r="157" spans="3:52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59"/>
    </row>
    <row r="158" spans="3:52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59"/>
    </row>
    <row r="159" spans="3:52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59"/>
    </row>
    <row r="160" spans="3:52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59"/>
    </row>
    <row r="161" spans="3:52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59"/>
    </row>
    <row r="162" spans="3:52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59"/>
    </row>
    <row r="163" spans="3:52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59"/>
    </row>
    <row r="164" spans="3:52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59"/>
    </row>
    <row r="165" spans="3:52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59"/>
    </row>
    <row r="166" spans="3:52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59"/>
    </row>
    <row r="167" spans="3:52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59"/>
    </row>
    <row r="168" spans="3:52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59"/>
    </row>
    <row r="169" spans="3:52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59"/>
    </row>
    <row r="170" spans="3:52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59"/>
    </row>
    <row r="171" spans="3:52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59"/>
    </row>
    <row r="172" spans="3:52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59"/>
    </row>
    <row r="173" spans="3:52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59"/>
    </row>
    <row r="174" spans="3:52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59"/>
    </row>
    <row r="175" spans="3:52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59"/>
    </row>
    <row r="176" spans="3:52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59"/>
    </row>
    <row r="177" spans="3:52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59"/>
    </row>
    <row r="178" spans="3:52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59"/>
    </row>
    <row r="179" spans="3:52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59"/>
    </row>
    <row r="180" spans="3:52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59"/>
    </row>
    <row r="181" spans="3:52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59"/>
    </row>
    <row r="182" spans="3:52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59"/>
    </row>
    <row r="183" spans="3:52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59"/>
    </row>
    <row r="184" spans="3:52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59"/>
    </row>
    <row r="185" spans="3:52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59"/>
    </row>
    <row r="186" spans="3:52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59"/>
    </row>
    <row r="187" spans="3:52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59"/>
    </row>
    <row r="188" spans="3:52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59"/>
    </row>
    <row r="189" spans="3:52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59"/>
    </row>
    <row r="190" spans="3:52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59"/>
    </row>
    <row r="191" spans="3:52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59"/>
    </row>
    <row r="192" spans="3:52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59"/>
    </row>
    <row r="193" spans="3:52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59"/>
    </row>
    <row r="194" spans="3:52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59"/>
    </row>
    <row r="195" spans="3:52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59"/>
    </row>
    <row r="196" spans="3:52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59"/>
    </row>
    <row r="197" spans="3:52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59"/>
    </row>
    <row r="198" spans="3:52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59"/>
    </row>
    <row r="199" spans="3:52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59"/>
    </row>
    <row r="200" spans="3:52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59"/>
    </row>
    <row r="201" spans="3:52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59"/>
    </row>
    <row r="202" spans="3:52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59"/>
    </row>
    <row r="203" spans="3:52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59"/>
    </row>
    <row r="204" spans="3:52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32"/>
  <sheetViews>
    <sheetView workbookViewId="0">
      <selection activeCell="I30" sqref="I30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hidden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94" t="s">
        <v>32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4"/>
      <c r="CR1" s="94"/>
      <c r="CS1" s="94"/>
      <c r="CT1" s="94"/>
      <c r="CU1" s="94"/>
      <c r="CV1" s="94"/>
      <c r="CW1" s="94"/>
      <c r="CX1" s="94"/>
      <c r="CY1" s="94"/>
      <c r="CZ1" s="94"/>
      <c r="DA1" s="94"/>
      <c r="DB1" s="94"/>
      <c r="DC1" s="94"/>
      <c r="DD1" s="94"/>
      <c r="DE1" s="94"/>
      <c r="DF1" s="94"/>
      <c r="DG1" s="94"/>
      <c r="DH1" s="94"/>
      <c r="DI1" s="94"/>
      <c r="DJ1" s="94"/>
      <c r="DK1" s="94"/>
      <c r="DL1" s="94"/>
      <c r="DM1" s="94"/>
      <c r="DN1" s="94"/>
      <c r="DO1" s="94"/>
      <c r="DP1" s="94"/>
      <c r="DQ1" s="94"/>
      <c r="DR1" s="94"/>
      <c r="DS1" s="94"/>
      <c r="DT1" s="94"/>
      <c r="DU1" s="94"/>
      <c r="DV1" s="94"/>
      <c r="DW1" s="94"/>
      <c r="DX1" s="94"/>
      <c r="DY1" s="94"/>
      <c r="DZ1" s="94"/>
      <c r="EA1" s="94"/>
      <c r="EB1" s="94"/>
      <c r="EC1" s="94"/>
      <c r="ED1" s="94"/>
      <c r="EE1" s="94"/>
      <c r="EF1" s="94"/>
      <c r="EG1" s="94"/>
      <c r="EH1" s="94"/>
      <c r="EI1" s="94"/>
      <c r="EJ1" s="94"/>
      <c r="EK1" s="94"/>
      <c r="EL1" s="94"/>
      <c r="EM1" s="94"/>
      <c r="EN1" s="94"/>
      <c r="EO1" s="94"/>
      <c r="EP1" s="94"/>
      <c r="EQ1" s="94"/>
      <c r="ER1" s="94"/>
      <c r="ES1" s="94"/>
      <c r="ET1" s="94"/>
      <c r="EU1" s="94"/>
      <c r="EV1" s="94"/>
      <c r="EW1" s="94"/>
      <c r="EX1" s="94"/>
      <c r="EY1" s="94"/>
      <c r="EZ1" s="94"/>
      <c r="FA1" s="94"/>
      <c r="FB1" s="94"/>
      <c r="FC1" s="94"/>
      <c r="FD1" s="94"/>
      <c r="FE1" s="94"/>
      <c r="FF1" s="94"/>
      <c r="FG1" s="94"/>
      <c r="FH1" s="94"/>
      <c r="FI1" s="94"/>
      <c r="FJ1" s="94"/>
      <c r="FK1" s="94"/>
      <c r="FL1" s="94"/>
      <c r="FM1" s="94"/>
      <c r="FN1" s="94"/>
      <c r="FO1" s="94"/>
      <c r="FP1" s="94"/>
      <c r="FQ1" s="94"/>
      <c r="FR1" s="94"/>
      <c r="FS1" s="94"/>
      <c r="FT1" s="94"/>
      <c r="FU1" s="94"/>
      <c r="FV1" s="94"/>
      <c r="FW1" s="94"/>
      <c r="FX1" s="94"/>
      <c r="FY1" s="94"/>
      <c r="FZ1" s="94"/>
      <c r="GA1" s="94"/>
      <c r="GB1" s="94"/>
      <c r="GC1" s="94"/>
      <c r="GD1" s="94"/>
      <c r="GE1" s="94"/>
      <c r="GF1" s="94"/>
      <c r="GG1" s="94"/>
      <c r="GH1" s="94"/>
      <c r="GI1" s="94"/>
      <c r="GJ1" s="94"/>
      <c r="GK1" s="94"/>
      <c r="GL1" s="94"/>
      <c r="GM1" s="94"/>
      <c r="GN1" s="94"/>
      <c r="GO1" s="94"/>
      <c r="GP1" s="94"/>
      <c r="GQ1" s="94"/>
      <c r="GR1" s="94"/>
      <c r="GS1" s="94"/>
      <c r="GT1" s="94"/>
      <c r="GU1" s="94"/>
      <c r="GV1" s="94"/>
      <c r="GW1" s="94"/>
      <c r="GX1" s="94"/>
      <c r="GY1" s="94"/>
      <c r="GZ1" s="94"/>
      <c r="HA1" s="94"/>
      <c r="HB1" s="94"/>
      <c r="HC1" s="94"/>
      <c r="HD1" s="94"/>
      <c r="HE1" s="94"/>
      <c r="HF1" s="94"/>
      <c r="HG1" s="94"/>
      <c r="HH1" s="94"/>
      <c r="HI1" s="94"/>
      <c r="HJ1" s="94"/>
      <c r="HK1" s="94"/>
      <c r="HL1" s="94"/>
      <c r="HM1" s="94"/>
      <c r="HN1" s="94"/>
      <c r="HO1" s="94"/>
      <c r="HP1" s="94"/>
      <c r="HQ1" s="94"/>
      <c r="HR1" s="94"/>
      <c r="HS1" s="94"/>
      <c r="HT1" s="94"/>
      <c r="HU1" s="94"/>
      <c r="HV1" s="94"/>
      <c r="HW1" s="94"/>
      <c r="HX1" s="94"/>
      <c r="HY1" s="94"/>
      <c r="HZ1" s="94"/>
      <c r="IA1" s="94"/>
      <c r="IB1" s="94"/>
      <c r="IC1" s="94"/>
      <c r="ID1" s="94"/>
      <c r="IE1" s="94"/>
      <c r="IF1" s="94"/>
      <c r="IG1" s="94"/>
      <c r="IH1" s="94"/>
      <c r="II1" s="94"/>
      <c r="IJ1" s="94"/>
      <c r="IK1" s="94"/>
      <c r="IL1" s="94"/>
      <c r="IM1" s="94"/>
      <c r="IN1" s="94"/>
      <c r="IO1" s="94"/>
      <c r="IP1" s="94"/>
      <c r="IQ1" s="94"/>
      <c r="IR1" s="94"/>
      <c r="IS1" s="94"/>
      <c r="IT1" s="94"/>
      <c r="IU1" s="94"/>
    </row>
    <row r="2" spans="1:255" ht="15.75" thickBot="1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255" ht="15" customHeight="1">
      <c r="A3" s="116" t="str">
        <f>'Сводная таблица'!A3:A4</f>
        <v>№ п/п</v>
      </c>
      <c r="B3" s="118" t="str">
        <f>'Сводная таблица'!B3:B4</f>
        <v>группа</v>
      </c>
      <c r="C3" s="120" t="str">
        <f>'Сводная таблица'!C3:C4</f>
        <v>подргуппа</v>
      </c>
      <c r="D3" s="122" t="str">
        <f>'Сводная таблица'!D3:D4</f>
        <v>Фамилия</v>
      </c>
      <c r="E3" s="124" t="str">
        <f>'Сводная таблица'!E3:E4</f>
        <v>Имя</v>
      </c>
      <c r="F3" s="113" t="str">
        <f>'Сводная таблица'!F3:F4</f>
        <v>Отчество</v>
      </c>
      <c r="G3" s="116" t="s">
        <v>29</v>
      </c>
      <c r="H3" s="122" t="s">
        <v>21</v>
      </c>
      <c r="I3" s="128" t="s">
        <v>24</v>
      </c>
      <c r="J3" s="128" t="s">
        <v>23</v>
      </c>
      <c r="K3" s="126" t="s">
        <v>20</v>
      </c>
    </row>
    <row r="4" spans="1:255" ht="15.75" thickBot="1">
      <c r="A4" s="117"/>
      <c r="B4" s="119"/>
      <c r="C4" s="121"/>
      <c r="D4" s="123"/>
      <c r="E4" s="125"/>
      <c r="F4" s="114"/>
      <c r="G4" s="117"/>
      <c r="H4" s="123"/>
      <c r="I4" s="129"/>
      <c r="J4" s="129"/>
      <c r="K4" s="127"/>
    </row>
    <row r="5" spans="1:255" s="52" customFormat="1">
      <c r="A5" s="60">
        <f>'Сводная таблица'!A5:A6</f>
        <v>1</v>
      </c>
      <c r="B5" s="89">
        <v>11405113</v>
      </c>
      <c r="C5" s="87">
        <v>1</v>
      </c>
      <c r="D5" s="61" t="str">
        <f>'Сводная таблица'!D5:D6</f>
        <v>Башаркевич</v>
      </c>
      <c r="E5" s="61" t="str">
        <f>'Сводная таблица'!E5:E6</f>
        <v>Дарья</v>
      </c>
      <c r="F5" s="62">
        <f>'Сводная таблица'!F5:F6</f>
        <v>0</v>
      </c>
      <c r="G5" s="32">
        <v>1</v>
      </c>
      <c r="H5" s="78">
        <f t="shared" ref="H5:H26" si="0">DATE(2016,1,1)</f>
        <v>42370</v>
      </c>
      <c r="I5" s="90">
        <f>(YEAR(H5)-YEAR('Сводная таблица'!$B$2))*53+WEEKNUM(H5)</f>
        <v>1</v>
      </c>
      <c r="J5" s="80">
        <v>0</v>
      </c>
      <c r="K5" s="81">
        <f>VLOOKUP(I5,'Формула рейтинга'!$A$3:$AZ$203,J5+2,FALSE)*10</f>
        <v>0</v>
      </c>
    </row>
    <row r="6" spans="1:255" s="52" customFormat="1">
      <c r="A6" s="53">
        <f>'Сводная таблица'!A6:A7</f>
        <v>2</v>
      </c>
      <c r="B6" s="89">
        <v>11405113</v>
      </c>
      <c r="C6" s="87">
        <v>1</v>
      </c>
      <c r="D6" s="43" t="str">
        <f>'Сводная таблица'!D6:D7</f>
        <v>Буневич</v>
      </c>
      <c r="E6" s="43" t="str">
        <f>'Сводная таблица'!E6:E7</f>
        <v>Надежда</v>
      </c>
      <c r="F6" s="49">
        <f>'Сводная таблица'!F6:F7</f>
        <v>0</v>
      </c>
      <c r="G6" s="60">
        <v>2</v>
      </c>
      <c r="H6" s="63">
        <f t="shared" si="0"/>
        <v>42370</v>
      </c>
      <c r="I6" s="91">
        <f>(YEAR(H6)-YEAR('Сводная таблица'!$B$2))*53+WEEKNUM(H6)</f>
        <v>1</v>
      </c>
      <c r="J6" s="27">
        <v>0</v>
      </c>
      <c r="K6" s="65">
        <f>VLOOKUP(I6,'Формула рейтинга'!$A$3:$AZ$203,J6+2,FALSE)*10</f>
        <v>0</v>
      </c>
      <c r="M6" s="70"/>
    </row>
    <row r="7" spans="1:255" s="52" customFormat="1">
      <c r="A7" s="53">
        <f>'Сводная таблица'!A7:A8</f>
        <v>3</v>
      </c>
      <c r="B7" s="89">
        <v>11405113</v>
      </c>
      <c r="C7" s="87">
        <v>1</v>
      </c>
      <c r="D7" s="43" t="str">
        <f>'Сводная таблица'!D7:D8</f>
        <v>Гриб</v>
      </c>
      <c r="E7" s="43" t="str">
        <f>'Сводная таблица'!E7:E8</f>
        <v>Владислав</v>
      </c>
      <c r="F7" s="49">
        <f>'Сводная таблица'!F7:F8</f>
        <v>0</v>
      </c>
      <c r="G7" s="60">
        <v>3</v>
      </c>
      <c r="H7" s="63">
        <f t="shared" si="0"/>
        <v>42370</v>
      </c>
      <c r="I7" s="91">
        <f>(YEAR(H7)-YEAR('Сводная таблица'!$B$2))*53+WEEKNUM(H7)</f>
        <v>1</v>
      </c>
      <c r="J7" s="27">
        <v>0</v>
      </c>
      <c r="K7" s="65">
        <f>VLOOKUP(I7,'Формула рейтинга'!$A$3:$AZ$203,J7+2,FALSE)*10</f>
        <v>0</v>
      </c>
    </row>
    <row r="8" spans="1:255" s="52" customFormat="1">
      <c r="A8" s="53">
        <f>'Сводная таблица'!A8:A9</f>
        <v>4</v>
      </c>
      <c r="B8" s="89">
        <v>11405113</v>
      </c>
      <c r="C8" s="46">
        <v>2</v>
      </c>
      <c r="D8" s="43" t="str">
        <f>'Сводная таблица'!D8:D9</f>
        <v>Дмуха</v>
      </c>
      <c r="E8" s="43" t="str">
        <f>'Сводная таблица'!E8:E9</f>
        <v>Алексей</v>
      </c>
      <c r="F8" s="49">
        <f>'Сводная таблица'!F8:F9</f>
        <v>0</v>
      </c>
      <c r="G8" s="60">
        <v>4</v>
      </c>
      <c r="H8" s="63">
        <f t="shared" si="0"/>
        <v>42370</v>
      </c>
      <c r="I8" s="91">
        <f>(YEAR(H8)-YEAR('Сводная таблица'!$B$2))*53+WEEKNUM(H8)</f>
        <v>1</v>
      </c>
      <c r="J8" s="27">
        <v>0</v>
      </c>
      <c r="K8" s="65">
        <f>VLOOKUP(I8,'Формула рейтинга'!$A$3:$AZ$203,J8+2,FALSE)*10</f>
        <v>0</v>
      </c>
    </row>
    <row r="9" spans="1:255" s="52" customFormat="1">
      <c r="A9" s="53">
        <f>'Сводная таблица'!A9:A10</f>
        <v>5</v>
      </c>
      <c r="B9" s="89">
        <v>11405113</v>
      </c>
      <c r="C9" s="87">
        <v>1</v>
      </c>
      <c r="D9" s="43" t="str">
        <f>'Сводная таблица'!D9:D10</f>
        <v>Здано'вич</v>
      </c>
      <c r="E9" s="43" t="str">
        <f>'Сводная таблица'!E9:E10</f>
        <v>Александр</v>
      </c>
      <c r="F9" s="49">
        <f>'Сводная таблица'!F9:F10</f>
        <v>0</v>
      </c>
      <c r="G9" s="60">
        <v>5</v>
      </c>
      <c r="H9" s="63">
        <f t="shared" si="0"/>
        <v>42370</v>
      </c>
      <c r="I9" s="91">
        <f>(YEAR(H9)-YEAR('Сводная таблица'!$B$2))*53+WEEKNUM(H9)</f>
        <v>1</v>
      </c>
      <c r="J9" s="27">
        <v>0</v>
      </c>
      <c r="K9" s="65">
        <f>VLOOKUP(I9,'Формула рейтинга'!$A$3:$AZ$203,J9+2,FALSE)*10</f>
        <v>0</v>
      </c>
    </row>
    <row r="10" spans="1:255" s="52" customFormat="1">
      <c r="A10" s="53">
        <f>'Сводная таблица'!A10:A11</f>
        <v>6</v>
      </c>
      <c r="B10" s="89">
        <v>11405113</v>
      </c>
      <c r="C10" s="46">
        <v>2</v>
      </c>
      <c r="D10" s="43" t="str">
        <f>'Сводная таблица'!D10:D11</f>
        <v>Ко'шель</v>
      </c>
      <c r="E10" s="43" t="str">
        <f>'Сводная таблица'!E10:E11</f>
        <v>Антон</v>
      </c>
      <c r="F10" s="49">
        <f>'Сводная таблица'!F10:F11</f>
        <v>0</v>
      </c>
      <c r="G10" s="60">
        <v>6</v>
      </c>
      <c r="H10" s="63">
        <f t="shared" si="0"/>
        <v>42370</v>
      </c>
      <c r="I10" s="91">
        <f>(YEAR(H10)-YEAR('Сводная таблица'!$B$2))*53+WEEKNUM(H10)</f>
        <v>1</v>
      </c>
      <c r="J10" s="27">
        <v>0</v>
      </c>
      <c r="K10" s="65">
        <f>VLOOKUP(I10,'Формула рейтинга'!$A$3:$AZ$203,J10+2,FALSE)*10</f>
        <v>0</v>
      </c>
    </row>
    <row r="11" spans="1:255" s="52" customFormat="1">
      <c r="A11" s="53">
        <f>'Сводная таблица'!A11:A12</f>
        <v>7</v>
      </c>
      <c r="B11" s="89">
        <v>11405113</v>
      </c>
      <c r="C11" s="46">
        <v>2</v>
      </c>
      <c r="D11" s="43" t="str">
        <f>'Сводная таблица'!D11:D12</f>
        <v>Кравченко</v>
      </c>
      <c r="E11" s="43" t="str">
        <f>'Сводная таблица'!E11:E12</f>
        <v>Антон</v>
      </c>
      <c r="F11" s="49">
        <f>'Сводная таблица'!F11:F12</f>
        <v>0</v>
      </c>
      <c r="G11" s="60">
        <v>7</v>
      </c>
      <c r="H11" s="63">
        <f t="shared" si="0"/>
        <v>42370</v>
      </c>
      <c r="I11" s="91">
        <f>(YEAR(H11)-YEAR('Сводная таблица'!$B$2))*53+WEEKNUM(H11)</f>
        <v>1</v>
      </c>
      <c r="J11" s="27">
        <v>0</v>
      </c>
      <c r="K11" s="65">
        <f>VLOOKUP(I11,'Формула рейтинга'!$A$3:$AZ$203,J11+2,FALSE)*10</f>
        <v>0</v>
      </c>
    </row>
    <row r="12" spans="1:255" s="52" customFormat="1">
      <c r="A12" s="53">
        <f>'Сводная таблица'!A12:A13</f>
        <v>8</v>
      </c>
      <c r="B12" s="89">
        <v>11405113</v>
      </c>
      <c r="C12" s="87">
        <v>1</v>
      </c>
      <c r="D12" s="43" t="str">
        <f>'Сводная таблица'!D12:D13</f>
        <v>Лужи'нский</v>
      </c>
      <c r="E12" s="43" t="str">
        <f>'Сводная таблица'!E12:E13</f>
        <v>Евгений</v>
      </c>
      <c r="F12" s="49">
        <f>'Сводная таблица'!F12:F13</f>
        <v>0</v>
      </c>
      <c r="G12" s="60">
        <v>8</v>
      </c>
      <c r="H12" s="63">
        <f t="shared" si="0"/>
        <v>42370</v>
      </c>
      <c r="I12" s="91">
        <f>(YEAR(H12)-YEAR('Сводная таблица'!$B$2))*53+WEEKNUM(H12)</f>
        <v>1</v>
      </c>
      <c r="J12" s="27">
        <v>0</v>
      </c>
      <c r="K12" s="65">
        <f>VLOOKUP(I12,'Формула рейтинга'!$A$3:$AZ$203,J12+2,FALSE)*10</f>
        <v>0</v>
      </c>
    </row>
    <row r="13" spans="1:255" s="52" customFormat="1">
      <c r="A13" s="53">
        <f>'Сводная таблица'!A13:A14</f>
        <v>9</v>
      </c>
      <c r="B13" s="89">
        <v>11405113</v>
      </c>
      <c r="C13" s="87">
        <v>1</v>
      </c>
      <c r="D13" s="43" t="str">
        <f>'Сводная таблица'!D13:D14</f>
        <v>Лукашов</v>
      </c>
      <c r="E13" s="43" t="str">
        <f>'Сводная таблица'!E13:E14</f>
        <v>Ростислав</v>
      </c>
      <c r="F13" s="49">
        <f>'Сводная таблица'!F13:F14</f>
        <v>0</v>
      </c>
      <c r="G13" s="60">
        <v>9</v>
      </c>
      <c r="H13" s="63">
        <v>42625</v>
      </c>
      <c r="I13" s="91">
        <f>(YEAR(H13)-YEAR('Сводная таблица'!$B$2))*53+WEEKNUM(H13)</f>
        <v>38</v>
      </c>
      <c r="J13" s="27">
        <v>22</v>
      </c>
      <c r="K13" s="65">
        <f>VLOOKUP(I13,'Формула рейтинга'!$A$3:$AZ$203,J13+2,FALSE)*10</f>
        <v>2.5620738846208271</v>
      </c>
    </row>
    <row r="14" spans="1:255" s="52" customFormat="1">
      <c r="A14" s="53">
        <f>'Сводная таблица'!A14:A15</f>
        <v>10</v>
      </c>
      <c r="B14" s="89">
        <v>11405113</v>
      </c>
      <c r="C14" s="46">
        <v>2</v>
      </c>
      <c r="D14" s="43" t="str">
        <f>'Сводная таблица'!D14:D15</f>
        <v>Малявский</v>
      </c>
      <c r="E14" s="43" t="str">
        <f>'Сводная таблица'!E14:E15</f>
        <v>Влад</v>
      </c>
      <c r="F14" s="49">
        <f>'Сводная таблица'!F14:F15</f>
        <v>0</v>
      </c>
      <c r="G14" s="60">
        <v>10</v>
      </c>
      <c r="H14" s="63">
        <f t="shared" si="0"/>
        <v>42370</v>
      </c>
      <c r="I14" s="91">
        <f>(YEAR(H14)-YEAR('Сводная таблица'!$B$2))*53+WEEKNUM(H14)</f>
        <v>1</v>
      </c>
      <c r="J14" s="27">
        <v>0</v>
      </c>
      <c r="K14" s="65">
        <f>VLOOKUP(I14,'Формула рейтинга'!$A$3:$AZ$203,J14+2,FALSE)*10</f>
        <v>0</v>
      </c>
    </row>
    <row r="15" spans="1:255" s="52" customFormat="1">
      <c r="A15" s="53">
        <f>'Сводная таблица'!A15:A16</f>
        <v>11</v>
      </c>
      <c r="B15" s="89">
        <v>11405113</v>
      </c>
      <c r="C15" s="46">
        <v>2</v>
      </c>
      <c r="D15" s="43" t="str">
        <f>'Сводная таблица'!D15:D16</f>
        <v>Матя'ш</v>
      </c>
      <c r="E15" s="43" t="str">
        <f>'Сводная таблица'!E15:E16</f>
        <v>Андрей</v>
      </c>
      <c r="F15" s="49">
        <f>'Сводная таблица'!F15:F16</f>
        <v>0</v>
      </c>
      <c r="G15" s="60">
        <v>11</v>
      </c>
      <c r="H15" s="63">
        <f t="shared" si="0"/>
        <v>42370</v>
      </c>
      <c r="I15" s="91">
        <f>(YEAR(H15)-YEAR('Сводная таблица'!$B$2))*53+WEEKNUM(H15)</f>
        <v>1</v>
      </c>
      <c r="J15" s="27">
        <v>0</v>
      </c>
      <c r="K15" s="65">
        <f>VLOOKUP(I15,'Формула рейтинга'!$A$3:$AZ$203,J15+2,FALSE)*10</f>
        <v>0</v>
      </c>
    </row>
    <row r="16" spans="1:255" s="52" customFormat="1">
      <c r="A16" s="53">
        <f>'Сводная таблица'!A16:A17</f>
        <v>12</v>
      </c>
      <c r="B16" s="89">
        <v>11405113</v>
      </c>
      <c r="C16" s="87">
        <v>1</v>
      </c>
      <c r="D16" s="43" t="str">
        <f>'Сводная таблица'!D16:D17</f>
        <v>Никифоров</v>
      </c>
      <c r="E16" s="43" t="str">
        <f>'Сводная таблица'!E16:E17</f>
        <v>Николая</v>
      </c>
      <c r="F16" s="49">
        <f>'Сводная таблица'!F16:F17</f>
        <v>0</v>
      </c>
      <c r="G16" s="60">
        <v>12</v>
      </c>
      <c r="H16" s="63">
        <f t="shared" si="0"/>
        <v>42370</v>
      </c>
      <c r="I16" s="91">
        <f>(YEAR(H16)-YEAR('Сводная таблица'!$B$2))*53+WEEKNUM(H16)</f>
        <v>1</v>
      </c>
      <c r="J16" s="27">
        <v>0</v>
      </c>
      <c r="K16" s="65">
        <f>VLOOKUP(I16,'Формула рейтинга'!$A$3:$AZ$203,J16+2,FALSE)*10</f>
        <v>0</v>
      </c>
    </row>
    <row r="17" spans="1:11" s="52" customFormat="1">
      <c r="A17" s="53">
        <f>'Сводная таблица'!A17:A18</f>
        <v>13</v>
      </c>
      <c r="B17" s="89">
        <v>11405113</v>
      </c>
      <c r="C17" s="87">
        <v>1</v>
      </c>
      <c r="D17" s="43" t="str">
        <f>'Сводная таблица'!D17:D18</f>
        <v>Плавский</v>
      </c>
      <c r="E17" s="43" t="str">
        <f>'Сводная таблица'!E17:E18</f>
        <v>Влад</v>
      </c>
      <c r="F17" s="49">
        <f>'Сводная таблица'!F17:F18</f>
        <v>0</v>
      </c>
      <c r="G17" s="60">
        <v>13</v>
      </c>
      <c r="H17" s="63">
        <f t="shared" si="0"/>
        <v>42370</v>
      </c>
      <c r="I17" s="91">
        <f>(YEAR(H17)-YEAR('Сводная таблица'!$B$2))*53+WEEKNUM(H17)</f>
        <v>1</v>
      </c>
      <c r="J17" s="27">
        <v>0</v>
      </c>
      <c r="K17" s="65">
        <f>VLOOKUP(I17,'Формула рейтинга'!$A$3:$AZ$203,J17+2,FALSE)*10</f>
        <v>0</v>
      </c>
    </row>
    <row r="18" spans="1:11" s="52" customFormat="1">
      <c r="A18" s="53">
        <f>'Сводная таблица'!A18:A19</f>
        <v>14</v>
      </c>
      <c r="B18" s="89">
        <v>11405113</v>
      </c>
      <c r="C18" s="87">
        <v>1</v>
      </c>
      <c r="D18" s="43" t="str">
        <f>'Сводная таблица'!D18:D19</f>
        <v>Просяновский</v>
      </c>
      <c r="E18" s="43" t="str">
        <f>'Сводная таблица'!E18:E19</f>
        <v>Евгений</v>
      </c>
      <c r="F18" s="49">
        <f>'Сводная таблица'!F18:F19</f>
        <v>0</v>
      </c>
      <c r="G18" s="60">
        <v>14</v>
      </c>
      <c r="H18" s="63">
        <v>42651</v>
      </c>
      <c r="I18" s="91">
        <f>(YEAR(H18)-YEAR('Сводная таблица'!$B$2))*53+WEEKNUM(H18)</f>
        <v>41</v>
      </c>
      <c r="J18" s="27">
        <v>22</v>
      </c>
      <c r="K18" s="65">
        <f>VLOOKUP(I18,'Формула рейтинга'!$A$3:$AZ$203,J18+2,FALSE)*10</f>
        <v>2.4325819396354191</v>
      </c>
    </row>
    <row r="19" spans="1:11" s="52" customFormat="1">
      <c r="A19" s="53">
        <f>'Сводная таблица'!A19:A20</f>
        <v>15</v>
      </c>
      <c r="B19" s="89">
        <v>11405113</v>
      </c>
      <c r="C19" s="46">
        <v>2</v>
      </c>
      <c r="D19" s="43" t="str">
        <f>'Сводная таблица'!D19:D20</f>
        <v>Прудников</v>
      </c>
      <c r="E19" s="43" t="str">
        <f>'Сводная таблица'!E19:E20</f>
        <v>Максим</v>
      </c>
      <c r="F19" s="49">
        <f>'Сводная таблица'!F19:F20</f>
        <v>0</v>
      </c>
      <c r="G19" s="60">
        <v>15</v>
      </c>
      <c r="H19" s="63">
        <v>42370</v>
      </c>
      <c r="I19" s="91">
        <f>(YEAR(H19)-YEAR('Сводная таблица'!$B$2))*53+WEEKNUM(H19)</f>
        <v>1</v>
      </c>
      <c r="J19" s="27">
        <v>0</v>
      </c>
      <c r="K19" s="65">
        <f>VLOOKUP(I19,'Формула рейтинга'!$A$3:$AZ$203,J19+2,FALSE)*10</f>
        <v>0</v>
      </c>
    </row>
    <row r="20" spans="1:11" s="52" customFormat="1">
      <c r="A20" s="53">
        <f>'Сводная таблица'!A20:A21</f>
        <v>16</v>
      </c>
      <c r="B20" s="89">
        <v>11405113</v>
      </c>
      <c r="C20" s="87">
        <v>1</v>
      </c>
      <c r="D20" s="43" t="str">
        <f>'Сводная таблица'!D20:D21</f>
        <v>Рудько'</v>
      </c>
      <c r="E20" s="43" t="str">
        <f>'Сводная таблица'!E20:E21</f>
        <v>Елизавета</v>
      </c>
      <c r="F20" s="49">
        <f>'Сводная таблица'!F20:F21</f>
        <v>0</v>
      </c>
      <c r="G20" s="60">
        <v>16</v>
      </c>
      <c r="H20" s="63">
        <f t="shared" si="0"/>
        <v>42370</v>
      </c>
      <c r="I20" s="91">
        <f>(YEAR(H20)-YEAR('Сводная таблица'!$B$2))*53+WEEKNUM(H20)</f>
        <v>1</v>
      </c>
      <c r="J20" s="27">
        <v>0</v>
      </c>
      <c r="K20" s="65">
        <f>VLOOKUP(I20,'Формула рейтинга'!$A$3:$AZ$203,J20+2,FALSE)*10</f>
        <v>0</v>
      </c>
    </row>
    <row r="21" spans="1:11" s="52" customFormat="1">
      <c r="A21" s="53">
        <f>'Сводная таблица'!A21:A22</f>
        <v>17</v>
      </c>
      <c r="B21" s="89">
        <v>11405113</v>
      </c>
      <c r="C21" s="46">
        <v>2</v>
      </c>
      <c r="D21" s="43" t="str">
        <f>'Сводная таблица'!D21:D22</f>
        <v>Саскове'ц</v>
      </c>
      <c r="E21" s="43" t="str">
        <f>'Сводная таблица'!E21:E22</f>
        <v>Александр</v>
      </c>
      <c r="F21" s="49">
        <f>'Сводная таблица'!F21:F22</f>
        <v>0</v>
      </c>
      <c r="G21" s="60">
        <v>17</v>
      </c>
      <c r="H21" s="63">
        <f t="shared" si="0"/>
        <v>42370</v>
      </c>
      <c r="I21" s="91">
        <f>(YEAR(H21)-YEAR('Сводная таблица'!$B$2))*53+WEEKNUM(H21)</f>
        <v>1</v>
      </c>
      <c r="J21" s="27">
        <v>0</v>
      </c>
      <c r="K21" s="65">
        <f>VLOOKUP(I21,'Формула рейтинга'!$A$3:$AZ$203,J21+2,FALSE)*10</f>
        <v>0</v>
      </c>
    </row>
    <row r="22" spans="1:11" s="52" customFormat="1">
      <c r="A22" s="53">
        <f>'Сводная таблица'!A22:A23</f>
        <v>18</v>
      </c>
      <c r="B22" s="89">
        <v>11405113</v>
      </c>
      <c r="C22" s="87">
        <v>1</v>
      </c>
      <c r="D22" s="43" t="str">
        <f>'Сводная таблица'!D22:D23</f>
        <v>Три'фонова</v>
      </c>
      <c r="E22" s="43" t="str">
        <f>'Сводная таблица'!E22:E23</f>
        <v>Алина</v>
      </c>
      <c r="F22" s="49">
        <f>'Сводная таблица'!F22:F23</f>
        <v>0</v>
      </c>
      <c r="G22" s="60">
        <v>18</v>
      </c>
      <c r="H22" s="63">
        <f t="shared" si="0"/>
        <v>42370</v>
      </c>
      <c r="I22" s="91">
        <f>(YEAR(H22)-YEAR('Сводная таблица'!$B$2))*53+WEEKNUM(H22)</f>
        <v>1</v>
      </c>
      <c r="J22" s="27">
        <v>0</v>
      </c>
      <c r="K22" s="65">
        <f>VLOOKUP(I22,'Формула рейтинга'!$A$3:$AZ$203,J22+2,FALSE)*10</f>
        <v>0</v>
      </c>
    </row>
    <row r="23" spans="1:11" s="52" customFormat="1">
      <c r="A23" s="53">
        <f>'Сводная таблица'!A23:A24</f>
        <v>19</v>
      </c>
      <c r="B23" s="89">
        <v>11405113</v>
      </c>
      <c r="C23" s="46">
        <v>2</v>
      </c>
      <c r="D23" s="43" t="str">
        <f>'Сводная таблица'!D23:D24</f>
        <v>Федорин</v>
      </c>
      <c r="E23" s="43" t="str">
        <f>'Сводная таблица'!E23:E24</f>
        <v>Денис</v>
      </c>
      <c r="F23" s="49">
        <f>'Сводная таблица'!F23:F24</f>
        <v>0</v>
      </c>
      <c r="G23" s="60">
        <v>19</v>
      </c>
      <c r="H23" s="63">
        <f t="shared" si="0"/>
        <v>42370</v>
      </c>
      <c r="I23" s="91">
        <f>(YEAR(H23)-YEAR('Сводная таблица'!$B$2))*53+WEEKNUM(H23)</f>
        <v>1</v>
      </c>
      <c r="J23" s="27">
        <v>0</v>
      </c>
      <c r="K23" s="65">
        <f>VLOOKUP(I23,'Формула рейтинга'!$A$3:$AZ$203,J23+2,FALSE)*10</f>
        <v>0</v>
      </c>
    </row>
    <row r="24" spans="1:11" s="52" customFormat="1">
      <c r="A24" s="53">
        <f>'Сводная таблица'!A24:A25</f>
        <v>20</v>
      </c>
      <c r="B24" s="89">
        <v>11405113</v>
      </c>
      <c r="C24" s="46">
        <v>2</v>
      </c>
      <c r="D24" s="43" t="str">
        <f>'Сводная таблица'!D24:D25</f>
        <v>Худолей</v>
      </c>
      <c r="E24" s="43" t="str">
        <f>'Сводная таблица'!E24:E25</f>
        <v>Роман</v>
      </c>
      <c r="F24" s="49">
        <f>'Сводная таблица'!F24:F25</f>
        <v>0</v>
      </c>
      <c r="G24" s="60">
        <v>20</v>
      </c>
      <c r="H24" s="63">
        <f t="shared" si="0"/>
        <v>42370</v>
      </c>
      <c r="I24" s="91">
        <f>(YEAR(H24)-YEAR('Сводная таблица'!$B$2))*53+WEEKNUM(H24)</f>
        <v>1</v>
      </c>
      <c r="J24" s="27">
        <v>0</v>
      </c>
      <c r="K24" s="65">
        <f>VLOOKUP(I24,'Формула рейтинга'!$A$3:$AZ$203,J24+2,FALSE)*10</f>
        <v>0</v>
      </c>
    </row>
    <row r="25" spans="1:11" s="52" customFormat="1">
      <c r="A25" s="53">
        <f>'Сводная таблица'!A25:A26</f>
        <v>21</v>
      </c>
      <c r="B25" s="89">
        <v>11405113</v>
      </c>
      <c r="C25" s="46">
        <v>2</v>
      </c>
      <c r="D25" s="43" t="str">
        <f>'Сводная таблица'!D25:D26</f>
        <v>Шарапин</v>
      </c>
      <c r="E25" s="43" t="str">
        <f>'Сводная таблица'!E25:E26</f>
        <v>Александр</v>
      </c>
      <c r="F25" s="49">
        <f>'Сводная таблица'!F25:F26</f>
        <v>0</v>
      </c>
      <c r="G25" s="60">
        <v>21</v>
      </c>
      <c r="H25" s="63">
        <f t="shared" si="0"/>
        <v>42370</v>
      </c>
      <c r="I25" s="91">
        <f>(YEAR(H25)-YEAR('Сводная таблица'!$B$2))*53+WEEKNUM(H25)</f>
        <v>1</v>
      </c>
      <c r="J25" s="27">
        <v>0</v>
      </c>
      <c r="K25" s="65">
        <f>VLOOKUP(I25,'Формула рейтинга'!$A$3:$AZ$203,J25+2,FALSE)*10</f>
        <v>0</v>
      </c>
    </row>
    <row r="26" spans="1:11" s="52" customFormat="1">
      <c r="A26" s="53">
        <f>'Сводная таблица'!A26:A26</f>
        <v>22</v>
      </c>
      <c r="B26" s="89">
        <v>11405113</v>
      </c>
      <c r="C26" s="46">
        <v>2</v>
      </c>
      <c r="D26" s="43" t="str">
        <f>'Сводная таблица'!D26:D26</f>
        <v>Ярмолюк</v>
      </c>
      <c r="E26" s="43" t="str">
        <f>'Сводная таблица'!E26:E26</f>
        <v>Владислав</v>
      </c>
      <c r="F26" s="49">
        <f>'Сводная таблица'!F26:F26</f>
        <v>0</v>
      </c>
      <c r="G26" s="60">
        <v>22</v>
      </c>
      <c r="H26" s="63">
        <f t="shared" si="0"/>
        <v>42370</v>
      </c>
      <c r="I26" s="64">
        <f>(YEAR(H26)-YEAR('Сводная таблица'!$B$2))*53+WEEKNUM(H26)</f>
        <v>1</v>
      </c>
      <c r="J26" s="27">
        <v>0</v>
      </c>
      <c r="K26" s="65">
        <f>VLOOKUP(I26,'Формула рейтинга'!$A$3:$AZ$203,J26+2,FALSE)*10</f>
        <v>0</v>
      </c>
    </row>
    <row r="27" spans="1:11" s="41" customFormat="1">
      <c r="A27" s="51"/>
      <c r="B27" s="51"/>
      <c r="C27" s="51"/>
      <c r="D27" s="51"/>
      <c r="E27" s="51"/>
      <c r="F27" s="51"/>
      <c r="G27" s="51"/>
    </row>
    <row r="28" spans="1:11" s="41" customFormat="1">
      <c r="A28" s="51"/>
      <c r="B28" s="51"/>
      <c r="C28" s="51"/>
      <c r="D28" s="51"/>
      <c r="E28" s="51"/>
      <c r="F28" s="51"/>
      <c r="G28" s="51"/>
    </row>
    <row r="29" spans="1:11" s="41" customFormat="1">
      <c r="A29" s="51"/>
      <c r="B29" s="51"/>
      <c r="C29" s="51"/>
      <c r="D29" s="51"/>
      <c r="E29" s="51"/>
      <c r="F29" s="51"/>
      <c r="G29" s="51"/>
    </row>
    <row r="30" spans="1:11" s="41" customFormat="1">
      <c r="A30" s="51"/>
      <c r="B30" s="51"/>
      <c r="C30" s="51"/>
      <c r="D30" s="51"/>
      <c r="E30" s="51"/>
      <c r="F30" s="51"/>
      <c r="G30" s="51"/>
    </row>
    <row r="31" spans="1:11" s="41" customFormat="1">
      <c r="A31" s="51"/>
      <c r="B31" s="51"/>
      <c r="C31" s="51"/>
      <c r="D31" s="51"/>
      <c r="E31" s="51"/>
      <c r="F31" s="51"/>
      <c r="G31" s="51"/>
    </row>
    <row r="32" spans="1:11" s="41" customFormat="1">
      <c r="A32" s="51"/>
      <c r="B32" s="51"/>
      <c r="C32" s="51"/>
      <c r="D32" s="51"/>
      <c r="E32" s="51"/>
      <c r="F32" s="51"/>
      <c r="G32" s="51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52"/>
  <sheetViews>
    <sheetView workbookViewId="0">
      <selection activeCell="I50" sqref="I50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hidden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94" t="s">
        <v>32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4"/>
      <c r="CR1" s="94"/>
      <c r="CS1" s="94"/>
      <c r="CT1" s="94"/>
      <c r="CU1" s="94"/>
      <c r="CV1" s="94"/>
      <c r="CW1" s="94"/>
      <c r="CX1" s="94"/>
      <c r="CY1" s="94"/>
      <c r="CZ1" s="94"/>
      <c r="DA1" s="94"/>
      <c r="DB1" s="94"/>
      <c r="DC1" s="94"/>
      <c r="DD1" s="94"/>
      <c r="DE1" s="94"/>
      <c r="DF1" s="94"/>
      <c r="DG1" s="94"/>
      <c r="DH1" s="94"/>
      <c r="DI1" s="94"/>
      <c r="DJ1" s="94"/>
      <c r="DK1" s="94"/>
      <c r="DL1" s="94"/>
      <c r="DM1" s="94"/>
      <c r="DN1" s="94"/>
      <c r="DO1" s="94"/>
      <c r="DP1" s="94"/>
      <c r="DQ1" s="94"/>
      <c r="DR1" s="94"/>
      <c r="DS1" s="94"/>
      <c r="DT1" s="94"/>
      <c r="DU1" s="94"/>
      <c r="DV1" s="94"/>
      <c r="DW1" s="94"/>
      <c r="DX1" s="94"/>
      <c r="DY1" s="94"/>
      <c r="DZ1" s="94"/>
      <c r="EA1" s="94"/>
      <c r="EB1" s="94"/>
      <c r="EC1" s="94"/>
      <c r="ED1" s="94"/>
      <c r="EE1" s="94"/>
      <c r="EF1" s="94"/>
      <c r="EG1" s="94"/>
      <c r="EH1" s="94"/>
      <c r="EI1" s="94"/>
      <c r="EJ1" s="94"/>
      <c r="EK1" s="94"/>
      <c r="EL1" s="94"/>
      <c r="EM1" s="94"/>
      <c r="EN1" s="94"/>
      <c r="EO1" s="94"/>
      <c r="EP1" s="94"/>
      <c r="EQ1" s="94"/>
      <c r="ER1" s="94"/>
      <c r="ES1" s="94"/>
      <c r="ET1" s="94"/>
      <c r="EU1" s="94"/>
      <c r="EV1" s="94"/>
      <c r="EW1" s="94"/>
      <c r="EX1" s="94"/>
      <c r="EY1" s="94"/>
      <c r="EZ1" s="94"/>
      <c r="FA1" s="94"/>
      <c r="FB1" s="94"/>
      <c r="FC1" s="94"/>
      <c r="FD1" s="94"/>
      <c r="FE1" s="94"/>
      <c r="FF1" s="94"/>
      <c r="FG1" s="94"/>
      <c r="FH1" s="94"/>
      <c r="FI1" s="94"/>
      <c r="FJ1" s="94"/>
      <c r="FK1" s="94"/>
      <c r="FL1" s="94"/>
      <c r="FM1" s="94"/>
      <c r="FN1" s="94"/>
      <c r="FO1" s="94"/>
      <c r="FP1" s="94"/>
      <c r="FQ1" s="94"/>
      <c r="FR1" s="94"/>
      <c r="FS1" s="94"/>
      <c r="FT1" s="94"/>
      <c r="FU1" s="94"/>
      <c r="FV1" s="94"/>
      <c r="FW1" s="94"/>
      <c r="FX1" s="94"/>
      <c r="FY1" s="94"/>
      <c r="FZ1" s="94"/>
      <c r="GA1" s="94"/>
      <c r="GB1" s="94"/>
      <c r="GC1" s="94"/>
      <c r="GD1" s="94"/>
      <c r="GE1" s="94"/>
      <c r="GF1" s="94"/>
      <c r="GG1" s="94"/>
      <c r="GH1" s="94"/>
      <c r="GI1" s="94"/>
      <c r="GJ1" s="94"/>
      <c r="GK1" s="94"/>
      <c r="GL1" s="94"/>
      <c r="GM1" s="94"/>
      <c r="GN1" s="94"/>
      <c r="GO1" s="94"/>
      <c r="GP1" s="94"/>
      <c r="GQ1" s="94"/>
      <c r="GR1" s="94"/>
      <c r="GS1" s="94"/>
      <c r="GT1" s="94"/>
      <c r="GU1" s="94"/>
      <c r="GV1" s="94"/>
      <c r="GW1" s="94"/>
      <c r="GX1" s="94"/>
      <c r="GY1" s="94"/>
      <c r="GZ1" s="94"/>
      <c r="HA1" s="94"/>
      <c r="HB1" s="94"/>
      <c r="HC1" s="94"/>
      <c r="HD1" s="94"/>
      <c r="HE1" s="94"/>
      <c r="HF1" s="94"/>
      <c r="HG1" s="94"/>
      <c r="HH1" s="94"/>
      <c r="HI1" s="94"/>
      <c r="HJ1" s="94"/>
      <c r="HK1" s="94"/>
      <c r="HL1" s="94"/>
      <c r="HM1" s="94"/>
      <c r="HN1" s="94"/>
      <c r="HO1" s="94"/>
      <c r="HP1" s="94"/>
      <c r="HQ1" s="94"/>
      <c r="HR1" s="94"/>
      <c r="HS1" s="94"/>
      <c r="HT1" s="94"/>
      <c r="HU1" s="94"/>
      <c r="HV1" s="94"/>
      <c r="HW1" s="94"/>
      <c r="HX1" s="94"/>
      <c r="HY1" s="94"/>
      <c r="HZ1" s="94"/>
      <c r="IA1" s="94"/>
      <c r="IB1" s="94"/>
      <c r="IC1" s="94"/>
      <c r="ID1" s="94"/>
      <c r="IE1" s="94"/>
      <c r="IF1" s="94"/>
      <c r="IG1" s="94"/>
      <c r="IH1" s="94"/>
      <c r="II1" s="94"/>
      <c r="IJ1" s="94"/>
      <c r="IK1" s="94"/>
      <c r="IL1" s="94"/>
      <c r="IM1" s="94"/>
      <c r="IN1" s="94"/>
      <c r="IO1" s="94"/>
      <c r="IP1" s="94"/>
      <c r="IQ1" s="94"/>
      <c r="IR1" s="94"/>
      <c r="IS1" s="94"/>
      <c r="IT1" s="94"/>
      <c r="IU1" s="94"/>
    </row>
    <row r="2" spans="1:255" ht="15.75" thickBot="1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255" ht="15" customHeight="1">
      <c r="A3" s="116" t="str">
        <f>'Сводная таблица'!A3:A4</f>
        <v>№ п/п</v>
      </c>
      <c r="B3" s="118" t="str">
        <f>'Сводная таблица'!B3:B4</f>
        <v>группа</v>
      </c>
      <c r="C3" s="120" t="str">
        <f>'Сводная таблица'!C3:C4</f>
        <v>подргуппа</v>
      </c>
      <c r="D3" s="122" t="str">
        <f>'Сводная таблица'!D3:D4</f>
        <v>Фамилия</v>
      </c>
      <c r="E3" s="124" t="str">
        <f>'Сводная таблица'!E3:E4</f>
        <v>Имя</v>
      </c>
      <c r="F3" s="113" t="str">
        <f>'Сводная таблица'!F3:F4</f>
        <v>Отчество</v>
      </c>
      <c r="G3" s="116" t="s">
        <v>29</v>
      </c>
      <c r="H3" s="122" t="s">
        <v>21</v>
      </c>
      <c r="I3" s="128" t="s">
        <v>24</v>
      </c>
      <c r="J3" s="128" t="s">
        <v>23</v>
      </c>
      <c r="K3" s="126" t="s">
        <v>20</v>
      </c>
    </row>
    <row r="4" spans="1:255" ht="15.75" thickBot="1">
      <c r="A4" s="117"/>
      <c r="B4" s="119"/>
      <c r="C4" s="121"/>
      <c r="D4" s="123"/>
      <c r="E4" s="125"/>
      <c r="F4" s="114"/>
      <c r="G4" s="117"/>
      <c r="H4" s="123"/>
      <c r="I4" s="129"/>
      <c r="J4" s="129"/>
      <c r="K4" s="127"/>
    </row>
    <row r="5" spans="1:255" s="52" customFormat="1">
      <c r="A5" s="32">
        <f>'Сводная таблица'!A5:A6</f>
        <v>1</v>
      </c>
      <c r="B5" s="89">
        <v>11405113</v>
      </c>
      <c r="C5" s="87">
        <v>1</v>
      </c>
      <c r="D5" s="76" t="str">
        <f>'Сводная таблица'!D5:D6</f>
        <v>Башаркевич</v>
      </c>
      <c r="E5" s="76" t="str">
        <f>'Сводная таблица'!E5:E6</f>
        <v>Дарья</v>
      </c>
      <c r="F5" s="77">
        <f>'Сводная таблица'!F5:F6</f>
        <v>0</v>
      </c>
      <c r="G5" s="32">
        <v>1</v>
      </c>
      <c r="H5" s="78">
        <f t="shared" ref="H5:H46" si="0">DATE(2016,1,1)</f>
        <v>42370</v>
      </c>
      <c r="I5" s="90">
        <f>(YEAR(H5)-YEAR('Сводная таблица'!$B$2))*53+WEEKNUM(H5)</f>
        <v>1</v>
      </c>
      <c r="J5" s="80">
        <v>0</v>
      </c>
      <c r="K5" s="81">
        <f>VLOOKUP(I5,'Формула рейтинга'!$A$3:$AZ$203,J5+2,FALSE)*10</f>
        <v>0</v>
      </c>
    </row>
    <row r="6" spans="1:255" s="52" customFormat="1">
      <c r="A6" s="53">
        <f>'Сводная таблица'!A6:A7</f>
        <v>2</v>
      </c>
      <c r="B6" s="89">
        <v>11405113</v>
      </c>
      <c r="C6" s="87">
        <v>1</v>
      </c>
      <c r="D6" s="43" t="str">
        <f>'Сводная таблица'!D6:D7</f>
        <v>Буневич</v>
      </c>
      <c r="E6" s="43" t="str">
        <f>'Сводная таблица'!E6:E7</f>
        <v>Надежда</v>
      </c>
      <c r="F6" s="49">
        <f>'Сводная таблица'!F6:F7</f>
        <v>0</v>
      </c>
      <c r="G6" s="60">
        <v>2</v>
      </c>
      <c r="H6" s="63">
        <f t="shared" si="0"/>
        <v>42370</v>
      </c>
      <c r="I6" s="91">
        <f>(YEAR(H6)-YEAR('Сводная таблица'!$B$2))*53+WEEKNUM(H6)</f>
        <v>1</v>
      </c>
      <c r="J6" s="27">
        <v>0</v>
      </c>
      <c r="K6" s="65">
        <f>VLOOKUP(I6,'Формула рейтинга'!$A$3:$AZ$203,J6+2,FALSE)*10</f>
        <v>0</v>
      </c>
      <c r="M6" s="70"/>
    </row>
    <row r="7" spans="1:255" s="52" customFormat="1">
      <c r="A7" s="53">
        <f>'Сводная таблица'!A7:A8</f>
        <v>3</v>
      </c>
      <c r="B7" s="89">
        <v>11405113</v>
      </c>
      <c r="C7" s="87">
        <v>1</v>
      </c>
      <c r="D7" s="43" t="str">
        <f>'Сводная таблица'!D7:D8</f>
        <v>Гриб</v>
      </c>
      <c r="E7" s="43" t="str">
        <f>'Сводная таблица'!E7:E8</f>
        <v>Владислав</v>
      </c>
      <c r="F7" s="49">
        <f>'Сводная таблица'!F7:F8</f>
        <v>0</v>
      </c>
      <c r="G7" s="60">
        <v>3</v>
      </c>
      <c r="H7" s="63">
        <f t="shared" si="0"/>
        <v>42370</v>
      </c>
      <c r="I7" s="91">
        <f>(YEAR(H7)-YEAR('Сводная таблица'!$B$2))*53+WEEKNUM(H7)</f>
        <v>1</v>
      </c>
      <c r="J7" s="27">
        <v>0</v>
      </c>
      <c r="K7" s="65">
        <f>VLOOKUP(I7,'Формула рейтинга'!$A$3:$AZ$203,J7+2,FALSE)*10</f>
        <v>0</v>
      </c>
    </row>
    <row r="8" spans="1:255" s="52" customFormat="1">
      <c r="A8" s="53">
        <f>'Сводная таблица'!A8:A9</f>
        <v>4</v>
      </c>
      <c r="B8" s="89">
        <v>11405113</v>
      </c>
      <c r="C8" s="46">
        <v>2</v>
      </c>
      <c r="D8" s="43" t="str">
        <f>'Сводная таблица'!D8:D9</f>
        <v>Дмуха</v>
      </c>
      <c r="E8" s="43" t="str">
        <f>'Сводная таблица'!E8:E9</f>
        <v>Алексей</v>
      </c>
      <c r="F8" s="49">
        <f>'Сводная таблица'!F8:F9</f>
        <v>0</v>
      </c>
      <c r="G8" s="60">
        <v>4</v>
      </c>
      <c r="H8" s="63">
        <f t="shared" si="0"/>
        <v>42370</v>
      </c>
      <c r="I8" s="91">
        <f>(YEAR(H8)-YEAR('Сводная таблица'!$B$2))*53+WEEKNUM(H8)</f>
        <v>1</v>
      </c>
      <c r="J8" s="27">
        <v>0</v>
      </c>
      <c r="K8" s="65">
        <f>VLOOKUP(I8,'Формула рейтинга'!$A$3:$AZ$203,J8+2,FALSE)*10</f>
        <v>0</v>
      </c>
    </row>
    <row r="9" spans="1:255" s="52" customFormat="1">
      <c r="A9" s="53">
        <f>'Сводная таблица'!A9:A10</f>
        <v>5</v>
      </c>
      <c r="B9" s="89">
        <v>11405113</v>
      </c>
      <c r="C9" s="87">
        <v>1</v>
      </c>
      <c r="D9" s="43" t="str">
        <f>'Сводная таблица'!D9:D10</f>
        <v>Здано'вич</v>
      </c>
      <c r="E9" s="43" t="str">
        <f>'Сводная таблица'!E9:E10</f>
        <v>Александр</v>
      </c>
      <c r="F9" s="49">
        <f>'Сводная таблица'!F9:F10</f>
        <v>0</v>
      </c>
      <c r="G9" s="60">
        <v>5</v>
      </c>
      <c r="H9" s="63">
        <f t="shared" si="0"/>
        <v>42370</v>
      </c>
      <c r="I9" s="91">
        <f>(YEAR(H9)-YEAR('Сводная таблица'!$B$2))*53+WEEKNUM(H9)</f>
        <v>1</v>
      </c>
      <c r="J9" s="27">
        <v>0</v>
      </c>
      <c r="K9" s="65">
        <f>VLOOKUP(I9,'Формула рейтинга'!$A$3:$AZ$203,J9+2,FALSE)*10</f>
        <v>0</v>
      </c>
    </row>
    <row r="10" spans="1:255" s="52" customFormat="1">
      <c r="A10" s="53">
        <f>'Сводная таблица'!A10:A11</f>
        <v>6</v>
      </c>
      <c r="B10" s="89">
        <v>11405113</v>
      </c>
      <c r="C10" s="46">
        <v>2</v>
      </c>
      <c r="D10" s="43" t="str">
        <f>'Сводная таблица'!D10:D11</f>
        <v>Ко'шель</v>
      </c>
      <c r="E10" s="43" t="str">
        <f>'Сводная таблица'!E10:E11</f>
        <v>Антон</v>
      </c>
      <c r="F10" s="49">
        <f>'Сводная таблица'!F10:F11</f>
        <v>0</v>
      </c>
      <c r="G10" s="60">
        <v>6</v>
      </c>
      <c r="H10" s="63">
        <f t="shared" si="0"/>
        <v>42370</v>
      </c>
      <c r="I10" s="91">
        <f>(YEAR(H10)-YEAR('Сводная таблица'!$B$2))*53+WEEKNUM(H10)</f>
        <v>1</v>
      </c>
      <c r="J10" s="27">
        <v>0</v>
      </c>
      <c r="K10" s="65">
        <f>VLOOKUP(I10,'Формула рейтинга'!$A$3:$AZ$203,J10+2,FALSE)*10</f>
        <v>0</v>
      </c>
    </row>
    <row r="11" spans="1:255" s="52" customFormat="1">
      <c r="A11" s="53">
        <f>'Сводная таблица'!A11:A12</f>
        <v>7</v>
      </c>
      <c r="B11" s="89">
        <v>11405113</v>
      </c>
      <c r="C11" s="46">
        <v>2</v>
      </c>
      <c r="D11" s="43" t="str">
        <f>'Сводная таблица'!D11:D12</f>
        <v>Кравченко</v>
      </c>
      <c r="E11" s="43" t="str">
        <f>'Сводная таблица'!E11:E12</f>
        <v>Антон</v>
      </c>
      <c r="F11" s="49">
        <f>'Сводная таблица'!F11:F12</f>
        <v>0</v>
      </c>
      <c r="G11" s="60">
        <v>7</v>
      </c>
      <c r="H11" s="63">
        <f t="shared" si="0"/>
        <v>42370</v>
      </c>
      <c r="I11" s="91">
        <f>(YEAR(H11)-YEAR('Сводная таблица'!$B$2))*53+WEEKNUM(H11)</f>
        <v>1</v>
      </c>
      <c r="J11" s="27">
        <v>0</v>
      </c>
      <c r="K11" s="65">
        <f>VLOOKUP(I11,'Формула рейтинга'!$A$3:$AZ$203,J11+2,FALSE)*10</f>
        <v>0</v>
      </c>
    </row>
    <row r="12" spans="1:255" s="52" customFormat="1">
      <c r="A12" s="53">
        <f>'Сводная таблица'!A12:A13</f>
        <v>8</v>
      </c>
      <c r="B12" s="89">
        <v>11405113</v>
      </c>
      <c r="C12" s="87">
        <v>1</v>
      </c>
      <c r="D12" s="43" t="str">
        <f>'Сводная таблица'!D12:D13</f>
        <v>Лужи'нский</v>
      </c>
      <c r="E12" s="43" t="str">
        <f>'Сводная таблица'!E12:E13</f>
        <v>Евгений</v>
      </c>
      <c r="F12" s="49">
        <f>'Сводная таблица'!F12:F13</f>
        <v>0</v>
      </c>
      <c r="G12" s="60">
        <v>8</v>
      </c>
      <c r="H12" s="63">
        <f t="shared" si="0"/>
        <v>42370</v>
      </c>
      <c r="I12" s="91">
        <f>(YEAR(H12)-YEAR('Сводная таблица'!$B$2))*53+WEEKNUM(H12)</f>
        <v>1</v>
      </c>
      <c r="J12" s="27">
        <v>0</v>
      </c>
      <c r="K12" s="65">
        <f>VLOOKUP(I12,'Формула рейтинга'!$A$3:$AZ$203,J12+2,FALSE)*10</f>
        <v>0</v>
      </c>
    </row>
    <row r="13" spans="1:255" s="52" customFormat="1">
      <c r="A13" s="53">
        <f>'Сводная таблица'!A13:A14</f>
        <v>9</v>
      </c>
      <c r="B13" s="89">
        <v>11405113</v>
      </c>
      <c r="C13" s="87">
        <v>1</v>
      </c>
      <c r="D13" s="43" t="str">
        <f>'Сводная таблица'!D13:D14</f>
        <v>Лукашов</v>
      </c>
      <c r="E13" s="43" t="str">
        <f>'Сводная таблица'!E13:E14</f>
        <v>Ростислав</v>
      </c>
      <c r="F13" s="49">
        <f>'Сводная таблица'!F13:F14</f>
        <v>0</v>
      </c>
      <c r="G13" s="60">
        <v>9</v>
      </c>
      <c r="H13" s="63">
        <f t="shared" si="0"/>
        <v>42370</v>
      </c>
      <c r="I13" s="91">
        <f>(YEAR(H13)-YEAR('Сводная таблица'!$B$2))*53+WEEKNUM(H13)</f>
        <v>1</v>
      </c>
      <c r="J13" s="27">
        <v>0</v>
      </c>
      <c r="K13" s="65">
        <f>VLOOKUP(I13,'Формула рейтинга'!$A$3:$AZ$203,J13+2,FALSE)*10</f>
        <v>0</v>
      </c>
    </row>
    <row r="14" spans="1:255" s="52" customFormat="1">
      <c r="A14" s="53">
        <f>'Сводная таблица'!A14:A15</f>
        <v>10</v>
      </c>
      <c r="B14" s="89">
        <v>11405113</v>
      </c>
      <c r="C14" s="46">
        <v>2</v>
      </c>
      <c r="D14" s="43" t="str">
        <f>'Сводная таблица'!D14:D15</f>
        <v>Малявский</v>
      </c>
      <c r="E14" s="43" t="str">
        <f>'Сводная таблица'!E14:E15</f>
        <v>Влад</v>
      </c>
      <c r="F14" s="49">
        <f>'Сводная таблица'!F14:F15</f>
        <v>0</v>
      </c>
      <c r="G14" s="60">
        <v>10</v>
      </c>
      <c r="H14" s="63">
        <f t="shared" si="0"/>
        <v>42370</v>
      </c>
      <c r="I14" s="91">
        <f>(YEAR(H14)-YEAR('Сводная таблица'!$B$2))*53+WEEKNUM(H14)</f>
        <v>1</v>
      </c>
      <c r="J14" s="27">
        <v>0</v>
      </c>
      <c r="K14" s="65">
        <f>VLOOKUP(I14,'Формула рейтинга'!$A$3:$AZ$203,J14+2,FALSE)*10</f>
        <v>0</v>
      </c>
    </row>
    <row r="15" spans="1:255" s="52" customFormat="1">
      <c r="A15" s="53">
        <f>'Сводная таблица'!A15:A16</f>
        <v>11</v>
      </c>
      <c r="B15" s="89">
        <v>11405113</v>
      </c>
      <c r="C15" s="46">
        <v>2</v>
      </c>
      <c r="D15" s="43" t="str">
        <f>'Сводная таблица'!D15:D16</f>
        <v>Матя'ш</v>
      </c>
      <c r="E15" s="43" t="str">
        <f>'Сводная таблица'!E15:E16</f>
        <v>Андрей</v>
      </c>
      <c r="F15" s="49">
        <f>'Сводная таблица'!F15:F16</f>
        <v>0</v>
      </c>
      <c r="G15" s="60">
        <v>11</v>
      </c>
      <c r="H15" s="63">
        <f t="shared" si="0"/>
        <v>42370</v>
      </c>
      <c r="I15" s="91">
        <f>(YEAR(H15)-YEAR('Сводная таблица'!$B$2))*53+WEEKNUM(H15)</f>
        <v>1</v>
      </c>
      <c r="J15" s="27">
        <v>0</v>
      </c>
      <c r="K15" s="65">
        <f>VLOOKUP(I15,'Формула рейтинга'!$A$3:$AZ$203,J15+2,FALSE)*10</f>
        <v>0</v>
      </c>
    </row>
    <row r="16" spans="1:255" s="52" customFormat="1">
      <c r="A16" s="53">
        <f>'Сводная таблица'!A16:A17</f>
        <v>12</v>
      </c>
      <c r="B16" s="89">
        <v>11405113</v>
      </c>
      <c r="C16" s="87">
        <v>1</v>
      </c>
      <c r="D16" s="43" t="str">
        <f>'Сводная таблица'!D16:D17</f>
        <v>Никифоров</v>
      </c>
      <c r="E16" s="43" t="str">
        <f>'Сводная таблица'!E16:E17</f>
        <v>Николая</v>
      </c>
      <c r="F16" s="49">
        <f>'Сводная таблица'!F16:F17</f>
        <v>0</v>
      </c>
      <c r="G16" s="60">
        <v>12</v>
      </c>
      <c r="H16" s="63">
        <f t="shared" si="0"/>
        <v>42370</v>
      </c>
      <c r="I16" s="91">
        <f>(YEAR(H16)-YEAR('Сводная таблица'!$B$2))*53+WEEKNUM(H16)</f>
        <v>1</v>
      </c>
      <c r="J16" s="27">
        <v>0</v>
      </c>
      <c r="K16" s="65">
        <f>VLOOKUP(I16,'Формула рейтинга'!$A$3:$AZ$203,J16+2,FALSE)*10</f>
        <v>0</v>
      </c>
    </row>
    <row r="17" spans="1:11" s="52" customFormat="1">
      <c r="A17" s="53">
        <f>'Сводная таблица'!A17:A18</f>
        <v>13</v>
      </c>
      <c r="B17" s="89">
        <v>11405113</v>
      </c>
      <c r="C17" s="87">
        <v>1</v>
      </c>
      <c r="D17" s="43" t="str">
        <f>'Сводная таблица'!D17:D18</f>
        <v>Плавский</v>
      </c>
      <c r="E17" s="43" t="str">
        <f>'Сводная таблица'!E17:E18</f>
        <v>Влад</v>
      </c>
      <c r="F17" s="49">
        <f>'Сводная таблица'!F17:F18</f>
        <v>0</v>
      </c>
      <c r="G17" s="60">
        <v>13</v>
      </c>
      <c r="H17" s="63">
        <f t="shared" si="0"/>
        <v>42370</v>
      </c>
      <c r="I17" s="91">
        <f>(YEAR(H17)-YEAR('Сводная таблица'!$B$2))*53+WEEKNUM(H17)</f>
        <v>1</v>
      </c>
      <c r="J17" s="27">
        <v>0</v>
      </c>
      <c r="K17" s="65">
        <f>VLOOKUP(I17,'Формула рейтинга'!$A$3:$AZ$203,J17+2,FALSE)*10</f>
        <v>0</v>
      </c>
    </row>
    <row r="18" spans="1:11" s="52" customFormat="1">
      <c r="A18" s="53">
        <f>'Сводная таблица'!A18:A19</f>
        <v>14</v>
      </c>
      <c r="B18" s="89">
        <v>11405113</v>
      </c>
      <c r="C18" s="87">
        <v>1</v>
      </c>
      <c r="D18" s="43" t="str">
        <f>'Сводная таблица'!D18:D19</f>
        <v>Просяновский</v>
      </c>
      <c r="E18" s="43" t="str">
        <f>'Сводная таблица'!E18:E19</f>
        <v>Евгений</v>
      </c>
      <c r="F18" s="49">
        <f>'Сводная таблица'!F18:F19</f>
        <v>0</v>
      </c>
      <c r="G18" s="60">
        <v>14</v>
      </c>
      <c r="H18" s="63">
        <f t="shared" si="0"/>
        <v>42370</v>
      </c>
      <c r="I18" s="91">
        <f>(YEAR(H18)-YEAR('Сводная таблица'!$B$2))*53+WEEKNUM(H18)</f>
        <v>1</v>
      </c>
      <c r="J18" s="27">
        <v>0</v>
      </c>
      <c r="K18" s="65">
        <f>VLOOKUP(I18,'Формула рейтинга'!$A$3:$AZ$203,J18+2,FALSE)*10</f>
        <v>0</v>
      </c>
    </row>
    <row r="19" spans="1:11" s="52" customFormat="1">
      <c r="A19" s="53">
        <f>'Сводная таблица'!A19:A20</f>
        <v>15</v>
      </c>
      <c r="B19" s="89">
        <v>11405113</v>
      </c>
      <c r="C19" s="46">
        <v>2</v>
      </c>
      <c r="D19" s="43" t="str">
        <f>'Сводная таблица'!D19:D20</f>
        <v>Прудников</v>
      </c>
      <c r="E19" s="43" t="str">
        <f>'Сводная таблица'!E19:E20</f>
        <v>Максим</v>
      </c>
      <c r="F19" s="49">
        <f>'Сводная таблица'!F19:F20</f>
        <v>0</v>
      </c>
      <c r="G19" s="60">
        <v>15</v>
      </c>
      <c r="H19" s="63">
        <v>42370</v>
      </c>
      <c r="I19" s="91">
        <f>(YEAR(H19)-YEAR('Сводная таблица'!$B$2))*53+WEEKNUM(H19)</f>
        <v>1</v>
      </c>
      <c r="J19" s="27">
        <v>0</v>
      </c>
      <c r="K19" s="65">
        <f>VLOOKUP(I19,'Формула рейтинга'!$A$3:$AZ$203,J19+2,FALSE)*10</f>
        <v>0</v>
      </c>
    </row>
    <row r="20" spans="1:11" s="52" customFormat="1">
      <c r="A20" s="53">
        <f>'Сводная таблица'!A20:A21</f>
        <v>16</v>
      </c>
      <c r="B20" s="89">
        <v>11405113</v>
      </c>
      <c r="C20" s="87">
        <v>1</v>
      </c>
      <c r="D20" s="43" t="str">
        <f>'Сводная таблица'!D20:D21</f>
        <v>Рудько'</v>
      </c>
      <c r="E20" s="43" t="str">
        <f>'Сводная таблица'!E20:E21</f>
        <v>Елизавета</v>
      </c>
      <c r="F20" s="49">
        <f>'Сводная таблица'!F20:F21</f>
        <v>0</v>
      </c>
      <c r="G20" s="60">
        <v>16</v>
      </c>
      <c r="H20" s="63">
        <f t="shared" si="0"/>
        <v>42370</v>
      </c>
      <c r="I20" s="91">
        <f>(YEAR(H20)-YEAR('Сводная таблица'!$B$2))*53+WEEKNUM(H20)</f>
        <v>1</v>
      </c>
      <c r="J20" s="27">
        <v>0</v>
      </c>
      <c r="K20" s="65">
        <f>VLOOKUP(I20,'Формула рейтинга'!$A$3:$AZ$203,J20+2,FALSE)*10</f>
        <v>0</v>
      </c>
    </row>
    <row r="21" spans="1:11" s="52" customFormat="1">
      <c r="A21" s="53">
        <f>'Сводная таблица'!A21:A22</f>
        <v>17</v>
      </c>
      <c r="B21" s="89">
        <v>11405113</v>
      </c>
      <c r="C21" s="46">
        <v>2</v>
      </c>
      <c r="D21" s="43" t="str">
        <f>'Сводная таблица'!D21:D22</f>
        <v>Саскове'ц</v>
      </c>
      <c r="E21" s="43" t="str">
        <f>'Сводная таблица'!E21:E22</f>
        <v>Александр</v>
      </c>
      <c r="F21" s="49">
        <f>'Сводная таблица'!F21:F22</f>
        <v>0</v>
      </c>
      <c r="G21" s="60">
        <v>17</v>
      </c>
      <c r="H21" s="63">
        <f t="shared" si="0"/>
        <v>42370</v>
      </c>
      <c r="I21" s="91">
        <f>(YEAR(H21)-YEAR('Сводная таблица'!$B$2))*53+WEEKNUM(H21)</f>
        <v>1</v>
      </c>
      <c r="J21" s="27">
        <v>0</v>
      </c>
      <c r="K21" s="65">
        <f>VLOOKUP(I21,'Формула рейтинга'!$A$3:$AZ$203,J21+2,FALSE)*10</f>
        <v>0</v>
      </c>
    </row>
    <row r="22" spans="1:11" s="52" customFormat="1">
      <c r="A22" s="53">
        <f>'Сводная таблица'!A22:A23</f>
        <v>18</v>
      </c>
      <c r="B22" s="89">
        <v>11405113</v>
      </c>
      <c r="C22" s="87">
        <v>1</v>
      </c>
      <c r="D22" s="43" t="str">
        <f>'Сводная таблица'!D22:D23</f>
        <v>Три'фонова</v>
      </c>
      <c r="E22" s="43" t="str">
        <f>'Сводная таблица'!E22:E23</f>
        <v>Алина</v>
      </c>
      <c r="F22" s="49">
        <f>'Сводная таблица'!F22:F23</f>
        <v>0</v>
      </c>
      <c r="G22" s="60">
        <v>18</v>
      </c>
      <c r="H22" s="63">
        <f t="shared" si="0"/>
        <v>42370</v>
      </c>
      <c r="I22" s="91">
        <f>(YEAR(H22)-YEAR('Сводная таблица'!$B$2))*53+WEEKNUM(H22)</f>
        <v>1</v>
      </c>
      <c r="J22" s="27">
        <v>0</v>
      </c>
      <c r="K22" s="65">
        <f>VLOOKUP(I22,'Формула рейтинга'!$A$3:$AZ$203,J22+2,FALSE)*10</f>
        <v>0</v>
      </c>
    </row>
    <row r="23" spans="1:11" s="52" customFormat="1">
      <c r="A23" s="53">
        <f>'Сводная таблица'!A23:A24</f>
        <v>19</v>
      </c>
      <c r="B23" s="89">
        <v>11405113</v>
      </c>
      <c r="C23" s="46">
        <v>2</v>
      </c>
      <c r="D23" s="43" t="str">
        <f>'Сводная таблица'!D23:D24</f>
        <v>Федорин</v>
      </c>
      <c r="E23" s="43" t="str">
        <f>'Сводная таблица'!E23:E24</f>
        <v>Денис</v>
      </c>
      <c r="F23" s="49">
        <f>'Сводная таблица'!F23:F24</f>
        <v>0</v>
      </c>
      <c r="G23" s="60">
        <v>19</v>
      </c>
      <c r="H23" s="63">
        <f t="shared" si="0"/>
        <v>42370</v>
      </c>
      <c r="I23" s="91">
        <f>(YEAR(H23)-YEAR('Сводная таблица'!$B$2))*53+WEEKNUM(H23)</f>
        <v>1</v>
      </c>
      <c r="J23" s="27">
        <v>0</v>
      </c>
      <c r="K23" s="65">
        <f>VLOOKUP(I23,'Формула рейтинга'!$A$3:$AZ$203,J23+2,FALSE)*10</f>
        <v>0</v>
      </c>
    </row>
    <row r="24" spans="1:11" s="52" customFormat="1">
      <c r="A24" s="53">
        <f>'Сводная таблица'!A24:A25</f>
        <v>20</v>
      </c>
      <c r="B24" s="89">
        <v>11405113</v>
      </c>
      <c r="C24" s="46">
        <v>2</v>
      </c>
      <c r="D24" s="43" t="str">
        <f>'Сводная таблица'!D24:D25</f>
        <v>Худолей</v>
      </c>
      <c r="E24" s="43" t="str">
        <f>'Сводная таблица'!E24:E25</f>
        <v>Роман</v>
      </c>
      <c r="F24" s="49">
        <f>'Сводная таблица'!F24:F25</f>
        <v>0</v>
      </c>
      <c r="G24" s="60">
        <v>20</v>
      </c>
      <c r="H24" s="63">
        <f t="shared" si="0"/>
        <v>42370</v>
      </c>
      <c r="I24" s="91">
        <f>(YEAR(H24)-YEAR('Сводная таблица'!$B$2))*53+WEEKNUM(H24)</f>
        <v>1</v>
      </c>
      <c r="J24" s="27">
        <v>0</v>
      </c>
      <c r="K24" s="65">
        <f>VLOOKUP(I24,'Формула рейтинга'!$A$3:$AZ$203,J24+2,FALSE)*10</f>
        <v>0</v>
      </c>
    </row>
    <row r="25" spans="1:11" s="52" customFormat="1">
      <c r="A25" s="53">
        <f>'Сводная таблица'!A25:A26</f>
        <v>21</v>
      </c>
      <c r="B25" s="89">
        <v>11405113</v>
      </c>
      <c r="C25" s="46">
        <v>2</v>
      </c>
      <c r="D25" s="43" t="str">
        <f>'Сводная таблица'!D25:D26</f>
        <v>Шарапин</v>
      </c>
      <c r="E25" s="43" t="str">
        <f>'Сводная таблица'!E25:E26</f>
        <v>Александр</v>
      </c>
      <c r="F25" s="49">
        <f>'Сводная таблица'!F25:F26</f>
        <v>0</v>
      </c>
      <c r="G25" s="60">
        <v>21</v>
      </c>
      <c r="H25" s="63">
        <f t="shared" si="0"/>
        <v>42370</v>
      </c>
      <c r="I25" s="91">
        <f>(YEAR(H25)-YEAR('Сводная таблица'!$B$2))*53+WEEKNUM(H25)</f>
        <v>1</v>
      </c>
      <c r="J25" s="27">
        <v>0</v>
      </c>
      <c r="K25" s="65">
        <f>VLOOKUP(I25,'Формула рейтинга'!$A$3:$AZ$203,J25+2,FALSE)*10</f>
        <v>0</v>
      </c>
    </row>
    <row r="26" spans="1:11" s="52" customFormat="1">
      <c r="A26" s="53">
        <f>'Сводная таблица'!A26:A26</f>
        <v>22</v>
      </c>
      <c r="B26" s="89">
        <v>11405113</v>
      </c>
      <c r="C26" s="46">
        <v>2</v>
      </c>
      <c r="D26" s="43" t="str">
        <f>'Сводная таблица'!D26:D26</f>
        <v>Ярмолюк</v>
      </c>
      <c r="E26" s="43" t="str">
        <f>'Сводная таблица'!E26:E26</f>
        <v>Владислав</v>
      </c>
      <c r="F26" s="49">
        <f>'Сводная таблица'!F26:F26</f>
        <v>0</v>
      </c>
      <c r="G26" s="60">
        <v>22</v>
      </c>
      <c r="H26" s="63">
        <f t="shared" si="0"/>
        <v>42370</v>
      </c>
      <c r="I26" s="64">
        <f>(YEAR(H26)-YEAR('Сводная таблица'!$B$2))*53+WEEKNUM(H26)</f>
        <v>1</v>
      </c>
      <c r="J26" s="27">
        <v>0</v>
      </c>
      <c r="K26" s="65">
        <f>VLOOKUP(I26,'Формула рейтинга'!$A$3:$AZ$203,J26+2,FALSE)*10</f>
        <v>0</v>
      </c>
    </row>
    <row r="27" spans="1:11" s="52" customFormat="1" hidden="1">
      <c r="A27" s="53" t="e">
        <f>'Сводная таблица'!#REF!</f>
        <v>#REF!</v>
      </c>
      <c r="B27" s="45" t="e">
        <f>'Сводная таблица'!#REF!</f>
        <v>#REF!</v>
      </c>
      <c r="C27" s="47">
        <v>3</v>
      </c>
      <c r="D27" s="43" t="e">
        <f>'Сводная таблица'!#REF!</f>
        <v>#REF!</v>
      </c>
      <c r="E27" s="43" t="e">
        <f>'Сводная таблица'!#REF!</f>
        <v>#REF!</v>
      </c>
      <c r="F27" s="49" t="e">
        <f>'Сводная таблица'!#REF!</f>
        <v>#REF!</v>
      </c>
      <c r="G27" s="60">
        <v>23</v>
      </c>
      <c r="H27" s="63">
        <f t="shared" si="0"/>
        <v>42370</v>
      </c>
      <c r="I27" s="79">
        <f>(YEAR(H27)-YEAR('Сводная таблица'!$B$2))*53+WEEKNUM(Лр2!H27)</f>
        <v>1</v>
      </c>
      <c r="J27" s="27">
        <v>0</v>
      </c>
      <c r="K27" s="65" t="e">
        <f>VLOOKUP(I27,'Формула рейтинга'!$A$3:$AZ$203,Лр1!#REF!+2,FALSE)*10</f>
        <v>#REF!</v>
      </c>
    </row>
    <row r="28" spans="1:11" s="52" customFormat="1" hidden="1">
      <c r="A28" s="53" t="e">
        <f>'Сводная таблица'!#REF!</f>
        <v>#REF!</v>
      </c>
      <c r="B28" s="45" t="e">
        <f>'Сводная таблица'!#REF!</f>
        <v>#REF!</v>
      </c>
      <c r="C28" s="47">
        <v>3</v>
      </c>
      <c r="D28" s="43" t="e">
        <f>'Сводная таблица'!#REF!</f>
        <v>#REF!</v>
      </c>
      <c r="E28" s="43" t="e">
        <f>'Сводная таблица'!#REF!</f>
        <v>#REF!</v>
      </c>
      <c r="F28" s="49" t="e">
        <f>'Сводная таблица'!#REF!</f>
        <v>#REF!</v>
      </c>
      <c r="G28" s="60">
        <v>24</v>
      </c>
      <c r="H28" s="63">
        <f t="shared" si="0"/>
        <v>42370</v>
      </c>
      <c r="I28" s="79">
        <f>(YEAR(H28)-YEAR('Сводная таблица'!$B$2))*53+WEEKNUM(Лр2!H28)</f>
        <v>1</v>
      </c>
      <c r="J28" s="27">
        <v>0</v>
      </c>
      <c r="K28" s="65" t="e">
        <f>VLOOKUP(I28,'Формула рейтинга'!$A$3:$AZ$203,Лр1!#REF!+2,FALSE)*10</f>
        <v>#REF!</v>
      </c>
    </row>
    <row r="29" spans="1:11" s="52" customFormat="1" hidden="1">
      <c r="A29" s="53" t="e">
        <f>'Сводная таблица'!#REF!</f>
        <v>#REF!</v>
      </c>
      <c r="B29" s="45" t="e">
        <f>'Сводная таблица'!#REF!</f>
        <v>#REF!</v>
      </c>
      <c r="C29" s="47">
        <v>3</v>
      </c>
      <c r="D29" s="43" t="e">
        <f>'Сводная таблица'!#REF!</f>
        <v>#REF!</v>
      </c>
      <c r="E29" s="43" t="e">
        <f>'Сводная таблица'!#REF!</f>
        <v>#REF!</v>
      </c>
      <c r="F29" s="49" t="e">
        <f>'Сводная таблица'!#REF!</f>
        <v>#REF!</v>
      </c>
      <c r="G29" s="60">
        <v>25</v>
      </c>
      <c r="H29" s="63">
        <f t="shared" si="0"/>
        <v>42370</v>
      </c>
      <c r="I29" s="79">
        <f>(YEAR(H29)-YEAR('Сводная таблица'!$B$2))*53+WEEKNUM(Лр2!H29)</f>
        <v>1</v>
      </c>
      <c r="J29" s="27">
        <v>0</v>
      </c>
      <c r="K29" s="65" t="e">
        <f>VLOOKUP(I29,'Формула рейтинга'!$A$3:$AZ$203,Лр1!#REF!+2,FALSE)*10</f>
        <v>#REF!</v>
      </c>
    </row>
    <row r="30" spans="1:11" s="52" customFormat="1" hidden="1">
      <c r="A30" s="53" t="e">
        <f>'Сводная таблица'!#REF!</f>
        <v>#REF!</v>
      </c>
      <c r="B30" s="45" t="e">
        <f>'Сводная таблица'!#REF!</f>
        <v>#REF!</v>
      </c>
      <c r="C30" s="47">
        <v>3</v>
      </c>
      <c r="D30" s="43" t="e">
        <f>'Сводная таблица'!#REF!</f>
        <v>#REF!</v>
      </c>
      <c r="E30" s="43" t="e">
        <f>'Сводная таблица'!#REF!</f>
        <v>#REF!</v>
      </c>
      <c r="F30" s="49" t="e">
        <f>'Сводная таблица'!#REF!</f>
        <v>#REF!</v>
      </c>
      <c r="G30" s="60">
        <v>26</v>
      </c>
      <c r="H30" s="63">
        <f t="shared" si="0"/>
        <v>42370</v>
      </c>
      <c r="I30" s="79">
        <f>(YEAR(H30)-YEAR('Сводная таблица'!$B$2))*53+WEEKNUM(Лр2!H30)</f>
        <v>1</v>
      </c>
      <c r="J30" s="27">
        <v>0</v>
      </c>
      <c r="K30" s="65" t="e">
        <f>VLOOKUP(I30,'Формула рейтинга'!$A$3:$AZ$203,Лр1!#REF!+2,FALSE)*10</f>
        <v>#REF!</v>
      </c>
    </row>
    <row r="31" spans="1:11" s="52" customFormat="1" hidden="1">
      <c r="A31" s="53" t="e">
        <f>'Сводная таблица'!#REF!</f>
        <v>#REF!</v>
      </c>
      <c r="B31" s="45" t="e">
        <f>'Сводная таблица'!#REF!</f>
        <v>#REF!</v>
      </c>
      <c r="C31" s="47">
        <v>3</v>
      </c>
      <c r="D31" s="43" t="e">
        <f>'Сводная таблица'!#REF!</f>
        <v>#REF!</v>
      </c>
      <c r="E31" s="43" t="e">
        <f>'Сводная таблица'!#REF!</f>
        <v>#REF!</v>
      </c>
      <c r="F31" s="49" t="e">
        <f>'Сводная таблица'!#REF!</f>
        <v>#REF!</v>
      </c>
      <c r="G31" s="60">
        <v>27</v>
      </c>
      <c r="H31" s="63">
        <f t="shared" si="0"/>
        <v>42370</v>
      </c>
      <c r="I31" s="79">
        <f>(YEAR(H31)-YEAR('Сводная таблица'!$B$2))*53+WEEKNUM(Лр2!H31)</f>
        <v>1</v>
      </c>
      <c r="J31" s="27">
        <v>0</v>
      </c>
      <c r="K31" s="65" t="e">
        <f>VLOOKUP(I31,'Формула рейтинга'!$A$3:$AZ$203,Лр1!#REF!+2,FALSE)*10</f>
        <v>#REF!</v>
      </c>
    </row>
    <row r="32" spans="1:11" s="52" customFormat="1" hidden="1">
      <c r="A32" s="53" t="e">
        <f>'Сводная таблица'!#REF!</f>
        <v>#REF!</v>
      </c>
      <c r="B32" s="45" t="e">
        <f>'Сводная таблица'!#REF!</f>
        <v>#REF!</v>
      </c>
      <c r="C32" s="47">
        <v>3</v>
      </c>
      <c r="D32" s="43" t="e">
        <f>'Сводная таблица'!#REF!</f>
        <v>#REF!</v>
      </c>
      <c r="E32" s="43" t="e">
        <f>'Сводная таблица'!#REF!</f>
        <v>#REF!</v>
      </c>
      <c r="F32" s="49" t="e">
        <f>'Сводная таблица'!#REF!</f>
        <v>#REF!</v>
      </c>
      <c r="G32" s="60">
        <v>28</v>
      </c>
      <c r="H32" s="63">
        <f t="shared" si="0"/>
        <v>42370</v>
      </c>
      <c r="I32" s="79">
        <f>(YEAR(H32)-YEAR('Сводная таблица'!$B$2))*53+WEEKNUM(Лр2!H32)</f>
        <v>1</v>
      </c>
      <c r="J32" s="27">
        <v>0</v>
      </c>
      <c r="K32" s="65" t="e">
        <f>VLOOKUP(I32,'Формула рейтинга'!$A$3:$AZ$203,Лр1!#REF!+2,FALSE)*10</f>
        <v>#REF!</v>
      </c>
    </row>
    <row r="33" spans="1:11" s="52" customFormat="1" hidden="1">
      <c r="A33" s="53" t="e">
        <f>'Сводная таблица'!#REF!</f>
        <v>#REF!</v>
      </c>
      <c r="B33" s="45" t="e">
        <f>'Сводная таблица'!#REF!</f>
        <v>#REF!</v>
      </c>
      <c r="C33" s="47">
        <v>3</v>
      </c>
      <c r="D33" s="43" t="e">
        <f>'Сводная таблица'!#REF!</f>
        <v>#REF!</v>
      </c>
      <c r="E33" s="43" t="e">
        <f>'Сводная таблица'!#REF!</f>
        <v>#REF!</v>
      </c>
      <c r="F33" s="49" t="e">
        <f>'Сводная таблица'!#REF!</f>
        <v>#REF!</v>
      </c>
      <c r="G33" s="60">
        <v>29</v>
      </c>
      <c r="H33" s="63">
        <f t="shared" si="0"/>
        <v>42370</v>
      </c>
      <c r="I33" s="79">
        <f>(YEAR(H33)-YEAR('Сводная таблица'!$B$2))*53+WEEKNUM(Лр2!H33)</f>
        <v>1</v>
      </c>
      <c r="J33" s="27">
        <v>0</v>
      </c>
      <c r="K33" s="65" t="e">
        <f>VLOOKUP(I33,'Формула рейтинга'!$A$3:$AZ$203,Лр1!#REF!+2,FALSE)*10</f>
        <v>#REF!</v>
      </c>
    </row>
    <row r="34" spans="1:11" s="52" customFormat="1" hidden="1">
      <c r="A34" s="53" t="e">
        <f>'Сводная таблица'!#REF!</f>
        <v>#REF!</v>
      </c>
      <c r="B34" s="45" t="e">
        <f>'Сводная таблица'!#REF!</f>
        <v>#REF!</v>
      </c>
      <c r="C34" s="47">
        <v>3</v>
      </c>
      <c r="D34" s="43" t="e">
        <f>'Сводная таблица'!#REF!</f>
        <v>#REF!</v>
      </c>
      <c r="E34" s="43" t="e">
        <f>'Сводная таблица'!#REF!</f>
        <v>#REF!</v>
      </c>
      <c r="F34" s="49" t="e">
        <f>'Сводная таблица'!#REF!</f>
        <v>#REF!</v>
      </c>
      <c r="G34" s="60">
        <v>30</v>
      </c>
      <c r="H34" s="63">
        <f t="shared" si="0"/>
        <v>42370</v>
      </c>
      <c r="I34" s="79">
        <f>(YEAR(H34)-YEAR('Сводная таблица'!$B$2))*53+WEEKNUM(Лр2!H34)</f>
        <v>1</v>
      </c>
      <c r="J34" s="27">
        <v>0</v>
      </c>
      <c r="K34" s="65" t="e">
        <f>VLOOKUP(I34,'Формула рейтинга'!$A$3:$AZ$203,Лр1!#REF!+2,FALSE)*10</f>
        <v>#REF!</v>
      </c>
    </row>
    <row r="35" spans="1:11" s="52" customFormat="1" hidden="1">
      <c r="A35" s="53" t="e">
        <f>'Сводная таблица'!#REF!</f>
        <v>#REF!</v>
      </c>
      <c r="B35" s="45" t="e">
        <f>'Сводная таблица'!#REF!</f>
        <v>#REF!</v>
      </c>
      <c r="C35" s="47">
        <v>3</v>
      </c>
      <c r="D35" s="43" t="e">
        <f>'Сводная таблица'!#REF!</f>
        <v>#REF!</v>
      </c>
      <c r="E35" s="43" t="e">
        <f>'Сводная таблица'!#REF!</f>
        <v>#REF!</v>
      </c>
      <c r="F35" s="49" t="e">
        <f>'Сводная таблица'!#REF!</f>
        <v>#REF!</v>
      </c>
      <c r="G35" s="60">
        <v>31</v>
      </c>
      <c r="H35" s="63">
        <f t="shared" si="0"/>
        <v>42370</v>
      </c>
      <c r="I35" s="79">
        <f>(YEAR(H35)-YEAR('Сводная таблица'!$B$2))*53+WEEKNUM(Лр2!H35)</f>
        <v>1</v>
      </c>
      <c r="J35" s="27">
        <v>0</v>
      </c>
      <c r="K35" s="65" t="e">
        <f>VLOOKUP(I35,'Формула рейтинга'!$A$3:$AZ$203,Лр1!#REF!+2,FALSE)*10</f>
        <v>#REF!</v>
      </c>
    </row>
    <row r="36" spans="1:11" s="52" customFormat="1" hidden="1">
      <c r="A36" s="53" t="e">
        <f>'Сводная таблица'!#REF!</f>
        <v>#REF!</v>
      </c>
      <c r="B36" s="45" t="e">
        <f>'Сводная таблица'!#REF!</f>
        <v>#REF!</v>
      </c>
      <c r="C36" s="48">
        <v>4</v>
      </c>
      <c r="D36" s="43" t="e">
        <f>'Сводная таблица'!#REF!</f>
        <v>#REF!</v>
      </c>
      <c r="E36" s="43" t="e">
        <f>'Сводная таблица'!#REF!</f>
        <v>#REF!</v>
      </c>
      <c r="F36" s="49" t="e">
        <f>'Сводная таблица'!#REF!</f>
        <v>#REF!</v>
      </c>
      <c r="G36" s="60">
        <v>32</v>
      </c>
      <c r="H36" s="63">
        <f t="shared" si="0"/>
        <v>42370</v>
      </c>
      <c r="I36" s="79">
        <f>(YEAR(H36)-YEAR('Сводная таблица'!$B$2))*53+WEEKNUM(Лр2!H36)</f>
        <v>1</v>
      </c>
      <c r="J36" s="27">
        <v>0</v>
      </c>
      <c r="K36" s="65" t="e">
        <f>VLOOKUP(I36,'Формула рейтинга'!$A$3:$AZ$203,Лр1!#REF!+2,FALSE)*10</f>
        <v>#REF!</v>
      </c>
    </row>
    <row r="37" spans="1:11" s="52" customFormat="1" hidden="1">
      <c r="A37" s="53" t="e">
        <f>'Сводная таблица'!#REF!</f>
        <v>#REF!</v>
      </c>
      <c r="B37" s="45" t="e">
        <f>'Сводная таблица'!#REF!</f>
        <v>#REF!</v>
      </c>
      <c r="C37" s="48">
        <v>4</v>
      </c>
      <c r="D37" s="43" t="e">
        <f>'Сводная таблица'!#REF!</f>
        <v>#REF!</v>
      </c>
      <c r="E37" s="43" t="e">
        <f>'Сводная таблица'!#REF!</f>
        <v>#REF!</v>
      </c>
      <c r="F37" s="49" t="e">
        <f>'Сводная таблица'!#REF!</f>
        <v>#REF!</v>
      </c>
      <c r="G37" s="60">
        <v>33</v>
      </c>
      <c r="H37" s="63">
        <f t="shared" si="0"/>
        <v>42370</v>
      </c>
      <c r="I37" s="79">
        <f>(YEAR(H37)-YEAR('Сводная таблица'!$B$2))*53+WEEKNUM(Лр2!H37)</f>
        <v>1</v>
      </c>
      <c r="J37" s="27">
        <v>0</v>
      </c>
      <c r="K37" s="65" t="e">
        <f>VLOOKUP(I37,'Формула рейтинга'!$A$3:$AZ$203,Лр1!#REF!+2,FALSE)*10</f>
        <v>#REF!</v>
      </c>
    </row>
    <row r="38" spans="1:11" s="52" customFormat="1" hidden="1">
      <c r="A38" s="53" t="e">
        <f>'Сводная таблица'!#REF!</f>
        <v>#REF!</v>
      </c>
      <c r="B38" s="45" t="e">
        <f>'Сводная таблица'!#REF!</f>
        <v>#REF!</v>
      </c>
      <c r="C38" s="48">
        <v>4</v>
      </c>
      <c r="D38" s="43" t="e">
        <f>'Сводная таблица'!#REF!</f>
        <v>#REF!</v>
      </c>
      <c r="E38" s="43" t="e">
        <f>'Сводная таблица'!#REF!</f>
        <v>#REF!</v>
      </c>
      <c r="F38" s="49" t="e">
        <f>'Сводная таблица'!#REF!</f>
        <v>#REF!</v>
      </c>
      <c r="G38" s="60">
        <v>34</v>
      </c>
      <c r="H38" s="63">
        <f t="shared" si="0"/>
        <v>42370</v>
      </c>
      <c r="I38" s="79">
        <f>(YEAR(H38)-YEAR('Сводная таблица'!$B$2))*53+WEEKNUM(Лр2!H38)</f>
        <v>1</v>
      </c>
      <c r="J38" s="27">
        <v>0</v>
      </c>
      <c r="K38" s="65" t="e">
        <f>VLOOKUP(I38,'Формула рейтинга'!$A$3:$AZ$203,Лр1!#REF!+2,FALSE)*10</f>
        <v>#REF!</v>
      </c>
    </row>
    <row r="39" spans="1:11" s="52" customFormat="1" hidden="1">
      <c r="A39" s="53" t="e">
        <f>'Сводная таблица'!#REF!</f>
        <v>#REF!</v>
      </c>
      <c r="B39" s="45" t="e">
        <f>'Сводная таблица'!#REF!</f>
        <v>#REF!</v>
      </c>
      <c r="C39" s="48">
        <v>4</v>
      </c>
      <c r="D39" s="43" t="e">
        <f>'Сводная таблица'!#REF!</f>
        <v>#REF!</v>
      </c>
      <c r="E39" s="43" t="e">
        <f>'Сводная таблица'!#REF!</f>
        <v>#REF!</v>
      </c>
      <c r="F39" s="49" t="e">
        <f>'Сводная таблица'!#REF!</f>
        <v>#REF!</v>
      </c>
      <c r="G39" s="60">
        <v>35</v>
      </c>
      <c r="H39" s="63">
        <f t="shared" si="0"/>
        <v>42370</v>
      </c>
      <c r="I39" s="79">
        <f>(YEAR(H39)-YEAR('Сводная таблица'!$B$2))*53+WEEKNUM(Лр2!H39)</f>
        <v>1</v>
      </c>
      <c r="J39" s="27">
        <v>0</v>
      </c>
      <c r="K39" s="65" t="e">
        <f>VLOOKUP(I39,'Формула рейтинга'!$A$3:$AZ$203,Лр1!#REF!+2,FALSE)*10</f>
        <v>#REF!</v>
      </c>
    </row>
    <row r="40" spans="1:11" s="52" customFormat="1" hidden="1">
      <c r="A40" s="53" t="e">
        <f>'Сводная таблица'!#REF!</f>
        <v>#REF!</v>
      </c>
      <c r="B40" s="45" t="e">
        <f>'Сводная таблица'!#REF!</f>
        <v>#REF!</v>
      </c>
      <c r="C40" s="48">
        <v>4</v>
      </c>
      <c r="D40" s="43" t="e">
        <f>'Сводная таблица'!#REF!</f>
        <v>#REF!</v>
      </c>
      <c r="E40" s="43" t="e">
        <f>'Сводная таблица'!#REF!</f>
        <v>#REF!</v>
      </c>
      <c r="F40" s="49" t="e">
        <f>'Сводная таблица'!#REF!</f>
        <v>#REF!</v>
      </c>
      <c r="G40" s="60">
        <v>36</v>
      </c>
      <c r="H40" s="63">
        <f t="shared" si="0"/>
        <v>42370</v>
      </c>
      <c r="I40" s="79">
        <f>(YEAR(H40)-YEAR('Сводная таблица'!$B$2))*53+WEEKNUM(Лр2!H40)</f>
        <v>1</v>
      </c>
      <c r="J40" s="27">
        <v>0</v>
      </c>
      <c r="K40" s="65" t="e">
        <f>VLOOKUP(I40,'Формула рейтинга'!$A$3:$AZ$203,Лр1!#REF!+2,FALSE)*10</f>
        <v>#REF!</v>
      </c>
    </row>
    <row r="41" spans="1:11" s="52" customFormat="1" hidden="1">
      <c r="A41" s="53" t="e">
        <f>'Сводная таблица'!#REF!</f>
        <v>#REF!</v>
      </c>
      <c r="B41" s="45" t="e">
        <f>'Сводная таблица'!#REF!</f>
        <v>#REF!</v>
      </c>
      <c r="C41" s="48">
        <v>4</v>
      </c>
      <c r="D41" s="43" t="e">
        <f>'Сводная таблица'!#REF!</f>
        <v>#REF!</v>
      </c>
      <c r="E41" s="43" t="e">
        <f>'Сводная таблица'!#REF!</f>
        <v>#REF!</v>
      </c>
      <c r="F41" s="49" t="e">
        <f>'Сводная таблица'!#REF!</f>
        <v>#REF!</v>
      </c>
      <c r="G41" s="60">
        <v>37</v>
      </c>
      <c r="H41" s="63">
        <f t="shared" si="0"/>
        <v>42370</v>
      </c>
      <c r="I41" s="79">
        <f>(YEAR(H41)-YEAR('Сводная таблица'!$B$2))*53+WEEKNUM(Лр2!H41)</f>
        <v>1</v>
      </c>
      <c r="J41" s="27">
        <v>0</v>
      </c>
      <c r="K41" s="65" t="e">
        <f>VLOOKUP(I41,'Формула рейтинга'!$A$3:$AZ$203,Лр1!#REF!+2,FALSE)*10</f>
        <v>#REF!</v>
      </c>
    </row>
    <row r="42" spans="1:11" s="52" customFormat="1" hidden="1">
      <c r="A42" s="53" t="e">
        <f>'Сводная таблица'!#REF!</f>
        <v>#REF!</v>
      </c>
      <c r="B42" s="45" t="e">
        <f>'Сводная таблица'!#REF!</f>
        <v>#REF!</v>
      </c>
      <c r="C42" s="48">
        <v>4</v>
      </c>
      <c r="D42" s="43" t="e">
        <f>'Сводная таблица'!#REF!</f>
        <v>#REF!</v>
      </c>
      <c r="E42" s="43" t="e">
        <f>'Сводная таблица'!#REF!</f>
        <v>#REF!</v>
      </c>
      <c r="F42" s="49" t="e">
        <f>'Сводная таблица'!#REF!</f>
        <v>#REF!</v>
      </c>
      <c r="G42" s="60">
        <v>38</v>
      </c>
      <c r="H42" s="63">
        <f t="shared" si="0"/>
        <v>42370</v>
      </c>
      <c r="I42" s="79">
        <f>(YEAR(H42)-YEAR('Сводная таблица'!$B$2))*53+WEEKNUM(Лр2!H42)</f>
        <v>1</v>
      </c>
      <c r="J42" s="27">
        <v>0</v>
      </c>
      <c r="K42" s="65" t="e">
        <f>VLOOKUP(I42,'Формула рейтинга'!$A$3:$AZ$203,Лр1!#REF!+2,FALSE)*10</f>
        <v>#REF!</v>
      </c>
    </row>
    <row r="43" spans="1:11" s="52" customFormat="1" hidden="1">
      <c r="A43" s="53" t="e">
        <f>'Сводная таблица'!#REF!</f>
        <v>#REF!</v>
      </c>
      <c r="B43" s="45" t="e">
        <f>'Сводная таблица'!#REF!</f>
        <v>#REF!</v>
      </c>
      <c r="C43" s="48">
        <v>4</v>
      </c>
      <c r="D43" s="43" t="e">
        <f>'Сводная таблица'!#REF!</f>
        <v>#REF!</v>
      </c>
      <c r="E43" s="43" t="e">
        <f>'Сводная таблица'!#REF!</f>
        <v>#REF!</v>
      </c>
      <c r="F43" s="49" t="e">
        <f>'Сводная таблица'!#REF!</f>
        <v>#REF!</v>
      </c>
      <c r="G43" s="60">
        <v>39</v>
      </c>
      <c r="H43" s="63">
        <f t="shared" si="0"/>
        <v>42370</v>
      </c>
      <c r="I43" s="79">
        <f>(YEAR(H43)-YEAR('Сводная таблица'!$B$2))*53+WEEKNUM(Лр2!H43)</f>
        <v>1</v>
      </c>
      <c r="J43" s="27">
        <v>0</v>
      </c>
      <c r="K43" s="65" t="e">
        <f>VLOOKUP(I43,'Формула рейтинга'!$A$3:$AZ$203,Лр1!#REF!+2,FALSE)*10</f>
        <v>#REF!</v>
      </c>
    </row>
    <row r="44" spans="1:11" s="52" customFormat="1" hidden="1">
      <c r="A44" s="53" t="e">
        <f>'Сводная таблица'!#REF!</f>
        <v>#REF!</v>
      </c>
      <c r="B44" s="45" t="e">
        <f>'Сводная таблица'!#REF!</f>
        <v>#REF!</v>
      </c>
      <c r="C44" s="48">
        <v>4</v>
      </c>
      <c r="D44" s="43" t="e">
        <f>'Сводная таблица'!#REF!</f>
        <v>#REF!</v>
      </c>
      <c r="E44" s="43" t="e">
        <f>'Сводная таблица'!#REF!</f>
        <v>#REF!</v>
      </c>
      <c r="F44" s="49" t="e">
        <f>'Сводная таблица'!#REF!</f>
        <v>#REF!</v>
      </c>
      <c r="G44" s="60">
        <v>40</v>
      </c>
      <c r="H44" s="63">
        <f t="shared" si="0"/>
        <v>42370</v>
      </c>
      <c r="I44" s="79">
        <f>(YEAR(H44)-YEAR('Сводная таблица'!$B$2))*53+WEEKNUM(Лр2!H44)</f>
        <v>1</v>
      </c>
      <c r="J44" s="27">
        <v>0</v>
      </c>
      <c r="K44" s="65" t="e">
        <f>VLOOKUP(I44,'Формула рейтинга'!$A$3:$AZ$203,Лр1!#REF!+2,FALSE)*10</f>
        <v>#REF!</v>
      </c>
    </row>
    <row r="45" spans="1:11" s="52" customFormat="1" hidden="1">
      <c r="A45" s="53" t="e">
        <f>'Сводная таблица'!#REF!</f>
        <v>#REF!</v>
      </c>
      <c r="B45" s="45" t="e">
        <f>'Сводная таблица'!#REF!</f>
        <v>#REF!</v>
      </c>
      <c r="C45" s="48">
        <v>4</v>
      </c>
      <c r="D45" s="43" t="e">
        <f>'Сводная таблица'!#REF!</f>
        <v>#REF!</v>
      </c>
      <c r="E45" s="43" t="e">
        <f>'Сводная таблица'!#REF!</f>
        <v>#REF!</v>
      </c>
      <c r="F45" s="49" t="e">
        <f>'Сводная таблица'!#REF!</f>
        <v>#REF!</v>
      </c>
      <c r="G45" s="60">
        <v>41</v>
      </c>
      <c r="H45" s="63">
        <f t="shared" si="0"/>
        <v>42370</v>
      </c>
      <c r="I45" s="79">
        <f>(YEAR(H45)-YEAR('Сводная таблица'!$B$2))*53+WEEKNUM(Лр2!H45)</f>
        <v>1</v>
      </c>
      <c r="J45" s="27">
        <v>0</v>
      </c>
      <c r="K45" s="65" t="e">
        <f>VLOOKUP(I45,'Формула рейтинга'!$A$3:$AZ$203,Лр1!#REF!+2,FALSE)*10</f>
        <v>#REF!</v>
      </c>
    </row>
    <row r="46" spans="1:11" s="52" customFormat="1" ht="15.75" hidden="1" thickBot="1">
      <c r="A46" s="54">
        <f>'Сводная таблица'!A27:A27</f>
        <v>0</v>
      </c>
      <c r="B46" s="55">
        <f>'Сводная таблица'!B27:B27</f>
        <v>0</v>
      </c>
      <c r="C46" s="48">
        <v>4</v>
      </c>
      <c r="D46" s="56">
        <f>'Сводная таблица'!D27:D27</f>
        <v>0</v>
      </c>
      <c r="E46" s="56">
        <f>'Сводная таблица'!E27:E27</f>
        <v>0</v>
      </c>
      <c r="F46" s="57">
        <f>'Сводная таблица'!F27:F27</f>
        <v>0</v>
      </c>
      <c r="G46" s="85">
        <v>42</v>
      </c>
      <c r="H46" s="86">
        <f t="shared" si="0"/>
        <v>42370</v>
      </c>
      <c r="I46" s="79">
        <f>(YEAR(H46)-YEAR('Сводная таблица'!$B$2))*53+WEEKNUM(Лр2!H46)</f>
        <v>1</v>
      </c>
      <c r="J46" s="37">
        <v>0</v>
      </c>
      <c r="K46" s="83" t="e">
        <f>VLOOKUP(I46,'Формула рейтинга'!$A$3:$AZ$203,Лр1!#REF!+2,FALSE)*10</f>
        <v>#REF!</v>
      </c>
    </row>
    <row r="47" spans="1:11" s="41" customFormat="1">
      <c r="A47" s="51"/>
      <c r="B47" s="51"/>
      <c r="C47" s="51"/>
      <c r="D47" s="51"/>
      <c r="E47" s="51"/>
      <c r="F47" s="51"/>
      <c r="G47" s="51"/>
    </row>
    <row r="48" spans="1:11" s="41" customFormat="1">
      <c r="A48" s="51"/>
      <c r="B48" s="51"/>
      <c r="C48" s="51"/>
      <c r="D48" s="51"/>
      <c r="E48" s="51"/>
      <c r="F48" s="51"/>
      <c r="G48" s="51"/>
    </row>
    <row r="49" spans="1:7" s="41" customFormat="1">
      <c r="A49" s="51"/>
      <c r="B49" s="51"/>
      <c r="C49" s="51"/>
      <c r="D49" s="51"/>
      <c r="E49" s="51"/>
      <c r="F49" s="51"/>
      <c r="G49" s="51"/>
    </row>
    <row r="50" spans="1:7" s="41" customFormat="1">
      <c r="A50" s="51"/>
      <c r="B50" s="51"/>
      <c r="C50" s="51"/>
      <c r="D50" s="51"/>
      <c r="E50" s="51"/>
      <c r="F50" s="51"/>
      <c r="G50" s="51"/>
    </row>
    <row r="51" spans="1:7" s="41" customFormat="1">
      <c r="A51" s="51"/>
      <c r="B51" s="51"/>
      <c r="C51" s="51"/>
      <c r="D51" s="51"/>
      <c r="E51" s="51"/>
      <c r="F51" s="51"/>
      <c r="G51" s="51"/>
    </row>
    <row r="52" spans="1:7" s="41" customFormat="1">
      <c r="A52" s="51"/>
      <c r="B52" s="51"/>
      <c r="C52" s="51"/>
      <c r="D52" s="51"/>
      <c r="E52" s="51"/>
      <c r="F52" s="51"/>
      <c r="G52" s="51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6"/>
  <sheetViews>
    <sheetView workbookViewId="0">
      <selection activeCell="H50" sqref="H50"/>
    </sheetView>
  </sheetViews>
  <sheetFormatPr defaultRowHeight="15"/>
  <cols>
    <col min="4" max="4" width="14.7109375" bestFit="1" customWidth="1"/>
    <col min="5" max="5" width="11.140625" bestFit="1" customWidth="1"/>
    <col min="6" max="6" width="14.42578125" hidden="1" customWidth="1"/>
    <col min="8" max="8" width="10.5703125" bestFit="1" customWidth="1"/>
  </cols>
  <sheetData>
    <row r="1" spans="1:256" ht="20.100000000000001" customHeight="1">
      <c r="A1" s="94" t="s">
        <v>32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4"/>
      <c r="CR1" s="94"/>
      <c r="CS1" s="94"/>
      <c r="CT1" s="94"/>
      <c r="CU1" s="94"/>
      <c r="CV1" s="94"/>
      <c r="CW1" s="94"/>
      <c r="CX1" s="94"/>
      <c r="CY1" s="94"/>
      <c r="CZ1" s="94"/>
      <c r="DA1" s="94"/>
      <c r="DB1" s="94"/>
      <c r="DC1" s="94"/>
      <c r="DD1" s="94"/>
      <c r="DE1" s="94"/>
      <c r="DF1" s="94"/>
      <c r="DG1" s="94"/>
      <c r="DH1" s="94"/>
      <c r="DI1" s="94"/>
      <c r="DJ1" s="94"/>
      <c r="DK1" s="94"/>
      <c r="DL1" s="94"/>
      <c r="DM1" s="94"/>
      <c r="DN1" s="94"/>
      <c r="DO1" s="94"/>
      <c r="DP1" s="94"/>
      <c r="DQ1" s="94"/>
      <c r="DR1" s="94"/>
      <c r="DS1" s="94"/>
      <c r="DT1" s="94"/>
      <c r="DU1" s="94"/>
      <c r="DV1" s="94"/>
      <c r="DW1" s="94"/>
      <c r="DX1" s="94"/>
      <c r="DY1" s="94"/>
      <c r="DZ1" s="94"/>
      <c r="EA1" s="94"/>
      <c r="EB1" s="94"/>
      <c r="EC1" s="94"/>
      <c r="ED1" s="94"/>
      <c r="EE1" s="94"/>
      <c r="EF1" s="94"/>
      <c r="EG1" s="94"/>
      <c r="EH1" s="94"/>
      <c r="EI1" s="94"/>
      <c r="EJ1" s="94"/>
      <c r="EK1" s="94"/>
      <c r="EL1" s="94"/>
      <c r="EM1" s="94"/>
      <c r="EN1" s="94"/>
      <c r="EO1" s="94"/>
      <c r="EP1" s="94"/>
      <c r="EQ1" s="94"/>
      <c r="ER1" s="94"/>
      <c r="ES1" s="94"/>
      <c r="ET1" s="94"/>
      <c r="EU1" s="94"/>
      <c r="EV1" s="94"/>
      <c r="EW1" s="94"/>
      <c r="EX1" s="94"/>
      <c r="EY1" s="94"/>
      <c r="EZ1" s="94"/>
      <c r="FA1" s="94"/>
      <c r="FB1" s="94"/>
      <c r="FC1" s="94"/>
      <c r="FD1" s="94"/>
      <c r="FE1" s="94"/>
      <c r="FF1" s="94"/>
      <c r="FG1" s="94"/>
      <c r="FH1" s="94"/>
      <c r="FI1" s="94"/>
      <c r="FJ1" s="94"/>
      <c r="FK1" s="94"/>
      <c r="FL1" s="94"/>
      <c r="FM1" s="94"/>
      <c r="FN1" s="94"/>
      <c r="FO1" s="94"/>
      <c r="FP1" s="94"/>
      <c r="FQ1" s="94"/>
      <c r="FR1" s="94"/>
      <c r="FS1" s="94"/>
      <c r="FT1" s="94"/>
      <c r="FU1" s="94"/>
      <c r="FV1" s="94"/>
      <c r="FW1" s="94"/>
      <c r="FX1" s="94"/>
      <c r="FY1" s="94"/>
      <c r="FZ1" s="94"/>
      <c r="GA1" s="94"/>
      <c r="GB1" s="94"/>
      <c r="GC1" s="94"/>
      <c r="GD1" s="94"/>
      <c r="GE1" s="94"/>
      <c r="GF1" s="94"/>
      <c r="GG1" s="94"/>
      <c r="GH1" s="94"/>
      <c r="GI1" s="94"/>
      <c r="GJ1" s="94"/>
      <c r="GK1" s="94"/>
      <c r="GL1" s="94"/>
      <c r="GM1" s="94"/>
      <c r="GN1" s="94"/>
      <c r="GO1" s="94"/>
      <c r="GP1" s="94"/>
      <c r="GQ1" s="94"/>
      <c r="GR1" s="94"/>
      <c r="GS1" s="94"/>
      <c r="GT1" s="94"/>
      <c r="GU1" s="94"/>
      <c r="GV1" s="94"/>
      <c r="GW1" s="94"/>
      <c r="GX1" s="94"/>
      <c r="GY1" s="94"/>
      <c r="GZ1" s="94"/>
      <c r="HA1" s="94"/>
      <c r="HB1" s="94"/>
      <c r="HC1" s="94"/>
      <c r="HD1" s="94"/>
      <c r="HE1" s="94"/>
      <c r="HF1" s="94"/>
      <c r="HG1" s="94"/>
      <c r="HH1" s="94"/>
      <c r="HI1" s="94"/>
      <c r="HJ1" s="94"/>
      <c r="HK1" s="94"/>
      <c r="HL1" s="94"/>
      <c r="HM1" s="94"/>
      <c r="HN1" s="94"/>
      <c r="HO1" s="94"/>
      <c r="HP1" s="94"/>
      <c r="HQ1" s="94"/>
      <c r="HR1" s="94"/>
      <c r="HS1" s="94"/>
      <c r="HT1" s="94"/>
      <c r="HU1" s="94"/>
      <c r="HV1" s="94"/>
      <c r="HW1" s="94"/>
      <c r="HX1" s="94"/>
      <c r="HY1" s="94"/>
      <c r="HZ1" s="94"/>
      <c r="IA1" s="94"/>
      <c r="IB1" s="94"/>
      <c r="IC1" s="94"/>
      <c r="ID1" s="94"/>
      <c r="IE1" s="94"/>
      <c r="IF1" s="94"/>
      <c r="IG1" s="94"/>
      <c r="IH1" s="94"/>
      <c r="II1" s="94"/>
      <c r="IJ1" s="94"/>
      <c r="IK1" s="94"/>
      <c r="IL1" s="94"/>
      <c r="IM1" s="94"/>
      <c r="IN1" s="94"/>
      <c r="IO1" s="94"/>
      <c r="IP1" s="94"/>
      <c r="IQ1" s="94"/>
      <c r="IR1" s="94"/>
      <c r="IS1" s="94"/>
      <c r="IT1" s="94"/>
      <c r="IU1" s="94"/>
      <c r="IV1" s="94"/>
    </row>
    <row r="2" spans="1:256" ht="15.75" thickBot="1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256">
      <c r="A3" s="116" t="str">
        <f>'Сводная таблица'!A3:A4</f>
        <v>№ п/п</v>
      </c>
      <c r="B3" s="118" t="str">
        <f>'Сводная таблица'!B3:B4</f>
        <v>группа</v>
      </c>
      <c r="C3" s="120" t="str">
        <f>'Сводная таблица'!C3:C4</f>
        <v>подргуппа</v>
      </c>
      <c r="D3" s="122" t="str">
        <f>'Сводная таблица'!D3:D4</f>
        <v>Фамилия</v>
      </c>
      <c r="E3" s="124" t="str">
        <f>'Сводная таблица'!E3:E4</f>
        <v>Имя</v>
      </c>
      <c r="F3" s="113" t="str">
        <f>'Сводная таблица'!F3:F4</f>
        <v>Отчество</v>
      </c>
      <c r="G3" s="116" t="s">
        <v>29</v>
      </c>
      <c r="H3" s="122" t="s">
        <v>21</v>
      </c>
      <c r="I3" s="128" t="s">
        <v>24</v>
      </c>
      <c r="J3" s="128" t="s">
        <v>23</v>
      </c>
      <c r="K3" s="126" t="s">
        <v>20</v>
      </c>
    </row>
    <row r="4" spans="1:256" ht="15.75" thickBot="1">
      <c r="A4" s="117"/>
      <c r="B4" s="119"/>
      <c r="C4" s="121"/>
      <c r="D4" s="123"/>
      <c r="E4" s="125"/>
      <c r="F4" s="114"/>
      <c r="G4" s="117"/>
      <c r="H4" s="123"/>
      <c r="I4" s="129"/>
      <c r="J4" s="129"/>
      <c r="K4" s="127"/>
    </row>
    <row r="5" spans="1:256" s="52" customFormat="1">
      <c r="A5" s="60">
        <f>'Сводная таблица'!A5:A6</f>
        <v>1</v>
      </c>
      <c r="B5" s="89">
        <v>11405113</v>
      </c>
      <c r="C5" s="87">
        <v>1</v>
      </c>
      <c r="D5" s="61" t="str">
        <f>'Сводная таблица'!D5:D6</f>
        <v>Башаркевич</v>
      </c>
      <c r="E5" s="61" t="str">
        <f>'Сводная таблица'!E5:E6</f>
        <v>Дарья</v>
      </c>
      <c r="F5" s="62">
        <f>'Сводная таблица'!F5:F6</f>
        <v>0</v>
      </c>
      <c r="G5" s="32">
        <v>1</v>
      </c>
      <c r="H5" s="78">
        <f t="shared" ref="H5:H46" si="0">DATE(2016,1,1)</f>
        <v>42370</v>
      </c>
      <c r="I5" s="90">
        <f>(YEAR(H5)-YEAR('Сводная таблица'!$B$2))*53+WEEKNUM(H5)</f>
        <v>1</v>
      </c>
      <c r="J5" s="80">
        <v>0</v>
      </c>
      <c r="K5" s="81">
        <f>VLOOKUP(I5,'Формула рейтинга'!$A$3:$AZ$203,J5+2,FALSE)*10</f>
        <v>0</v>
      </c>
    </row>
    <row r="6" spans="1:256" s="52" customFormat="1">
      <c r="A6" s="53">
        <f>'Сводная таблица'!A6:A7</f>
        <v>2</v>
      </c>
      <c r="B6" s="89">
        <v>11405113</v>
      </c>
      <c r="C6" s="87">
        <v>1</v>
      </c>
      <c r="D6" s="43" t="str">
        <f>'Сводная таблица'!D6:D7</f>
        <v>Буневич</v>
      </c>
      <c r="E6" s="43" t="str">
        <f>'Сводная таблица'!E6:E7</f>
        <v>Надежда</v>
      </c>
      <c r="F6" s="49">
        <f>'Сводная таблица'!F6:F7</f>
        <v>0</v>
      </c>
      <c r="G6" s="60">
        <v>2</v>
      </c>
      <c r="H6" s="63">
        <f t="shared" si="0"/>
        <v>42370</v>
      </c>
      <c r="I6" s="91">
        <f>(YEAR(H6)-YEAR('Сводная таблица'!$B$2))*53+WEEKNUM(H6)</f>
        <v>1</v>
      </c>
      <c r="J6" s="27">
        <v>0</v>
      </c>
      <c r="K6" s="65">
        <f>VLOOKUP(I6,'Формула рейтинга'!$A$3:$AZ$203,J6+2,FALSE)*10</f>
        <v>0</v>
      </c>
      <c r="M6" s="70"/>
    </row>
    <row r="7" spans="1:256" s="52" customFormat="1">
      <c r="A7" s="53">
        <f>'Сводная таблица'!A7:A8</f>
        <v>3</v>
      </c>
      <c r="B7" s="89">
        <v>11405113</v>
      </c>
      <c r="C7" s="87">
        <v>1</v>
      </c>
      <c r="D7" s="43" t="str">
        <f>'Сводная таблица'!D7:D8</f>
        <v>Гриб</v>
      </c>
      <c r="E7" s="43" t="str">
        <f>'Сводная таблица'!E7:E8</f>
        <v>Владислав</v>
      </c>
      <c r="F7" s="49">
        <f>'Сводная таблица'!F7:F8</f>
        <v>0</v>
      </c>
      <c r="G7" s="60">
        <v>3</v>
      </c>
      <c r="H7" s="63">
        <f t="shared" si="0"/>
        <v>42370</v>
      </c>
      <c r="I7" s="91">
        <f>(YEAR(H7)-YEAR('Сводная таблица'!$B$2))*53+WEEKNUM(H7)</f>
        <v>1</v>
      </c>
      <c r="J7" s="27">
        <v>0</v>
      </c>
      <c r="K7" s="65">
        <f>VLOOKUP(I7,'Формула рейтинга'!$A$3:$AZ$203,J7+2,FALSE)*10</f>
        <v>0</v>
      </c>
    </row>
    <row r="8" spans="1:256" s="52" customFormat="1">
      <c r="A8" s="53">
        <f>'Сводная таблица'!A8:A9</f>
        <v>4</v>
      </c>
      <c r="B8" s="89">
        <v>11405113</v>
      </c>
      <c r="C8" s="46">
        <v>2</v>
      </c>
      <c r="D8" s="43" t="str">
        <f>'Сводная таблица'!D8:D9</f>
        <v>Дмуха</v>
      </c>
      <c r="E8" s="43" t="str">
        <f>'Сводная таблица'!E8:E9</f>
        <v>Алексей</v>
      </c>
      <c r="F8" s="49">
        <f>'Сводная таблица'!F8:F9</f>
        <v>0</v>
      </c>
      <c r="G8" s="60">
        <v>4</v>
      </c>
      <c r="H8" s="63">
        <f t="shared" si="0"/>
        <v>42370</v>
      </c>
      <c r="I8" s="91">
        <f>(YEAR(H8)-YEAR('Сводная таблица'!$B$2))*53+WEEKNUM(H8)</f>
        <v>1</v>
      </c>
      <c r="J8" s="27">
        <v>0</v>
      </c>
      <c r="K8" s="65">
        <f>VLOOKUP(I8,'Формула рейтинга'!$A$3:$AZ$203,J8+2,FALSE)*10</f>
        <v>0</v>
      </c>
    </row>
    <row r="9" spans="1:256" s="52" customFormat="1">
      <c r="A9" s="53">
        <f>'Сводная таблица'!A9:A10</f>
        <v>5</v>
      </c>
      <c r="B9" s="89">
        <v>11405113</v>
      </c>
      <c r="C9" s="87">
        <v>1</v>
      </c>
      <c r="D9" s="43" t="str">
        <f>'Сводная таблица'!D9:D10</f>
        <v>Здано'вич</v>
      </c>
      <c r="E9" s="43" t="str">
        <f>'Сводная таблица'!E9:E10</f>
        <v>Александр</v>
      </c>
      <c r="F9" s="49">
        <f>'Сводная таблица'!F9:F10</f>
        <v>0</v>
      </c>
      <c r="G9" s="60">
        <v>5</v>
      </c>
      <c r="H9" s="63">
        <f t="shared" si="0"/>
        <v>42370</v>
      </c>
      <c r="I9" s="91">
        <f>(YEAR(H9)-YEAR('Сводная таблица'!$B$2))*53+WEEKNUM(H9)</f>
        <v>1</v>
      </c>
      <c r="J9" s="27">
        <v>0</v>
      </c>
      <c r="K9" s="65">
        <f>VLOOKUP(I9,'Формула рейтинга'!$A$3:$AZ$203,J9+2,FALSE)*10</f>
        <v>0</v>
      </c>
    </row>
    <row r="10" spans="1:256" s="52" customFormat="1">
      <c r="A10" s="53">
        <f>'Сводная таблица'!A10:A11</f>
        <v>6</v>
      </c>
      <c r="B10" s="89">
        <v>11405113</v>
      </c>
      <c r="C10" s="46">
        <v>2</v>
      </c>
      <c r="D10" s="43" t="str">
        <f>'Сводная таблица'!D10:D11</f>
        <v>Ко'шель</v>
      </c>
      <c r="E10" s="43" t="str">
        <f>'Сводная таблица'!E10:E11</f>
        <v>Антон</v>
      </c>
      <c r="F10" s="49">
        <f>'Сводная таблица'!F10:F11</f>
        <v>0</v>
      </c>
      <c r="G10" s="60">
        <v>6</v>
      </c>
      <c r="H10" s="63">
        <f t="shared" si="0"/>
        <v>42370</v>
      </c>
      <c r="I10" s="91">
        <f>(YEAR(H10)-YEAR('Сводная таблица'!$B$2))*53+WEEKNUM(H10)</f>
        <v>1</v>
      </c>
      <c r="J10" s="27">
        <v>0</v>
      </c>
      <c r="K10" s="65">
        <f>VLOOKUP(I10,'Формула рейтинга'!$A$3:$AZ$203,J10+2,FALSE)*10</f>
        <v>0</v>
      </c>
    </row>
    <row r="11" spans="1:256" s="52" customFormat="1">
      <c r="A11" s="53">
        <f>'Сводная таблица'!A11:A12</f>
        <v>7</v>
      </c>
      <c r="B11" s="89">
        <v>11405113</v>
      </c>
      <c r="C11" s="46">
        <v>2</v>
      </c>
      <c r="D11" s="43" t="str">
        <f>'Сводная таблица'!D11:D12</f>
        <v>Кравченко</v>
      </c>
      <c r="E11" s="43" t="str">
        <f>'Сводная таблица'!E11:E12</f>
        <v>Антон</v>
      </c>
      <c r="F11" s="49">
        <f>'Сводная таблица'!F11:F12</f>
        <v>0</v>
      </c>
      <c r="G11" s="60">
        <v>7</v>
      </c>
      <c r="H11" s="63">
        <f t="shared" si="0"/>
        <v>42370</v>
      </c>
      <c r="I11" s="91">
        <f>(YEAR(H11)-YEAR('Сводная таблица'!$B$2))*53+WEEKNUM(H11)</f>
        <v>1</v>
      </c>
      <c r="J11" s="27">
        <v>0</v>
      </c>
      <c r="K11" s="65">
        <f>VLOOKUP(I11,'Формула рейтинга'!$A$3:$AZ$203,J11+2,FALSE)*10</f>
        <v>0</v>
      </c>
    </row>
    <row r="12" spans="1:256" s="52" customFormat="1">
      <c r="A12" s="53">
        <f>'Сводная таблица'!A12:A13</f>
        <v>8</v>
      </c>
      <c r="B12" s="89">
        <v>11405113</v>
      </c>
      <c r="C12" s="87">
        <v>1</v>
      </c>
      <c r="D12" s="43" t="str">
        <f>'Сводная таблица'!D12:D13</f>
        <v>Лужи'нский</v>
      </c>
      <c r="E12" s="43" t="str">
        <f>'Сводная таблица'!E12:E13</f>
        <v>Евгений</v>
      </c>
      <c r="F12" s="49">
        <f>'Сводная таблица'!F12:F13</f>
        <v>0</v>
      </c>
      <c r="G12" s="60">
        <v>8</v>
      </c>
      <c r="H12" s="63">
        <f t="shared" si="0"/>
        <v>42370</v>
      </c>
      <c r="I12" s="91">
        <f>(YEAR(H12)-YEAR('Сводная таблица'!$B$2))*53+WEEKNUM(H12)</f>
        <v>1</v>
      </c>
      <c r="J12" s="27">
        <v>0</v>
      </c>
      <c r="K12" s="65">
        <f>VLOOKUP(I12,'Формула рейтинга'!$A$3:$AZ$203,J12+2,FALSE)*10</f>
        <v>0</v>
      </c>
    </row>
    <row r="13" spans="1:256" s="52" customFormat="1">
      <c r="A13" s="53">
        <f>'Сводная таблица'!A13:A14</f>
        <v>9</v>
      </c>
      <c r="B13" s="89">
        <v>11405113</v>
      </c>
      <c r="C13" s="87">
        <v>1</v>
      </c>
      <c r="D13" s="43" t="str">
        <f>'Сводная таблица'!D13:D14</f>
        <v>Лукашов</v>
      </c>
      <c r="E13" s="43" t="str">
        <f>'Сводная таблица'!E13:E14</f>
        <v>Ростислав</v>
      </c>
      <c r="F13" s="49">
        <f>'Сводная таблица'!F13:F14</f>
        <v>0</v>
      </c>
      <c r="G13" s="60">
        <v>9</v>
      </c>
      <c r="H13" s="63">
        <f t="shared" si="0"/>
        <v>42370</v>
      </c>
      <c r="I13" s="91">
        <f>(YEAR(H13)-YEAR('Сводная таблица'!$B$2))*53+WEEKNUM(H13)</f>
        <v>1</v>
      </c>
      <c r="J13" s="27">
        <v>0</v>
      </c>
      <c r="K13" s="65">
        <f>VLOOKUP(I13,'Формула рейтинга'!$A$3:$AZ$203,J13+2,FALSE)*10</f>
        <v>0</v>
      </c>
    </row>
    <row r="14" spans="1:256" s="52" customFormat="1">
      <c r="A14" s="53">
        <f>'Сводная таблица'!A14:A15</f>
        <v>10</v>
      </c>
      <c r="B14" s="89">
        <v>11405113</v>
      </c>
      <c r="C14" s="46">
        <v>2</v>
      </c>
      <c r="D14" s="43" t="str">
        <f>'Сводная таблица'!D14:D15</f>
        <v>Малявский</v>
      </c>
      <c r="E14" s="43" t="str">
        <f>'Сводная таблица'!E14:E15</f>
        <v>Влад</v>
      </c>
      <c r="F14" s="49">
        <f>'Сводная таблица'!F14:F15</f>
        <v>0</v>
      </c>
      <c r="G14" s="60">
        <v>10</v>
      </c>
      <c r="H14" s="63">
        <f t="shared" si="0"/>
        <v>42370</v>
      </c>
      <c r="I14" s="91">
        <f>(YEAR(H14)-YEAR('Сводная таблица'!$B$2))*53+WEEKNUM(H14)</f>
        <v>1</v>
      </c>
      <c r="J14" s="27">
        <v>0</v>
      </c>
      <c r="K14" s="65">
        <f>VLOOKUP(I14,'Формула рейтинга'!$A$3:$AZ$203,J14+2,FALSE)*10</f>
        <v>0</v>
      </c>
    </row>
    <row r="15" spans="1:256" s="52" customFormat="1">
      <c r="A15" s="53">
        <f>'Сводная таблица'!A15:A16</f>
        <v>11</v>
      </c>
      <c r="B15" s="89">
        <v>11405113</v>
      </c>
      <c r="C15" s="46">
        <v>2</v>
      </c>
      <c r="D15" s="43" t="str">
        <f>'Сводная таблица'!D15:D16</f>
        <v>Матя'ш</v>
      </c>
      <c r="E15" s="43" t="str">
        <f>'Сводная таблица'!E15:E16</f>
        <v>Андрей</v>
      </c>
      <c r="F15" s="49">
        <f>'Сводная таблица'!F15:F16</f>
        <v>0</v>
      </c>
      <c r="G15" s="60">
        <v>11</v>
      </c>
      <c r="H15" s="63">
        <f t="shared" si="0"/>
        <v>42370</v>
      </c>
      <c r="I15" s="91">
        <f>(YEAR(H15)-YEAR('Сводная таблица'!$B$2))*53+WEEKNUM(H15)</f>
        <v>1</v>
      </c>
      <c r="J15" s="27">
        <v>0</v>
      </c>
      <c r="K15" s="65">
        <f>VLOOKUP(I15,'Формула рейтинга'!$A$3:$AZ$203,J15+2,FALSE)*10</f>
        <v>0</v>
      </c>
    </row>
    <row r="16" spans="1:256" s="52" customFormat="1">
      <c r="A16" s="53">
        <f>'Сводная таблица'!A16:A17</f>
        <v>12</v>
      </c>
      <c r="B16" s="89">
        <v>11405113</v>
      </c>
      <c r="C16" s="87">
        <v>1</v>
      </c>
      <c r="D16" s="43" t="str">
        <f>'Сводная таблица'!D16:D17</f>
        <v>Никифоров</v>
      </c>
      <c r="E16" s="43" t="str">
        <f>'Сводная таблица'!E16:E17</f>
        <v>Николая</v>
      </c>
      <c r="F16" s="49">
        <f>'Сводная таблица'!F16:F17</f>
        <v>0</v>
      </c>
      <c r="G16" s="60">
        <v>12</v>
      </c>
      <c r="H16" s="63">
        <f t="shared" si="0"/>
        <v>42370</v>
      </c>
      <c r="I16" s="91">
        <f>(YEAR(H16)-YEAR('Сводная таблица'!$B$2))*53+WEEKNUM(H16)</f>
        <v>1</v>
      </c>
      <c r="J16" s="27">
        <v>0</v>
      </c>
      <c r="K16" s="65">
        <f>VLOOKUP(I16,'Формула рейтинга'!$A$3:$AZ$203,J16+2,FALSE)*10</f>
        <v>0</v>
      </c>
    </row>
    <row r="17" spans="1:11" s="52" customFormat="1">
      <c r="A17" s="53">
        <f>'Сводная таблица'!A17:A18</f>
        <v>13</v>
      </c>
      <c r="B17" s="89">
        <v>11405113</v>
      </c>
      <c r="C17" s="87">
        <v>1</v>
      </c>
      <c r="D17" s="43" t="str">
        <f>'Сводная таблица'!D17:D18</f>
        <v>Плавский</v>
      </c>
      <c r="E17" s="43" t="str">
        <f>'Сводная таблица'!E17:E18</f>
        <v>Влад</v>
      </c>
      <c r="F17" s="49">
        <f>'Сводная таблица'!F17:F18</f>
        <v>0</v>
      </c>
      <c r="G17" s="60">
        <v>13</v>
      </c>
      <c r="H17" s="63">
        <f t="shared" si="0"/>
        <v>42370</v>
      </c>
      <c r="I17" s="91">
        <f>(YEAR(H17)-YEAR('Сводная таблица'!$B$2))*53+WEEKNUM(H17)</f>
        <v>1</v>
      </c>
      <c r="J17" s="27">
        <v>0</v>
      </c>
      <c r="K17" s="65">
        <f>VLOOKUP(I17,'Формула рейтинга'!$A$3:$AZ$203,J17+2,FALSE)*10</f>
        <v>0</v>
      </c>
    </row>
    <row r="18" spans="1:11" s="52" customFormat="1">
      <c r="A18" s="53">
        <f>'Сводная таблица'!A18:A19</f>
        <v>14</v>
      </c>
      <c r="B18" s="89">
        <v>11405113</v>
      </c>
      <c r="C18" s="87">
        <v>1</v>
      </c>
      <c r="D18" s="43" t="str">
        <f>'Сводная таблица'!D18:D19</f>
        <v>Просяновский</v>
      </c>
      <c r="E18" s="43" t="str">
        <f>'Сводная таблица'!E18:E19</f>
        <v>Евгений</v>
      </c>
      <c r="F18" s="49">
        <f>'Сводная таблица'!F18:F19</f>
        <v>0</v>
      </c>
      <c r="G18" s="60">
        <v>14</v>
      </c>
      <c r="H18" s="63">
        <f t="shared" si="0"/>
        <v>42370</v>
      </c>
      <c r="I18" s="91">
        <f>(YEAR(H18)-YEAR('Сводная таблица'!$B$2))*53+WEEKNUM(H18)</f>
        <v>1</v>
      </c>
      <c r="J18" s="27">
        <v>0</v>
      </c>
      <c r="K18" s="65">
        <f>VLOOKUP(I18,'Формула рейтинга'!$A$3:$AZ$203,J18+2,FALSE)*10</f>
        <v>0</v>
      </c>
    </row>
    <row r="19" spans="1:11" s="52" customFormat="1">
      <c r="A19" s="53">
        <f>'Сводная таблица'!A19:A20</f>
        <v>15</v>
      </c>
      <c r="B19" s="89">
        <v>11405113</v>
      </c>
      <c r="C19" s="46">
        <v>2</v>
      </c>
      <c r="D19" s="43" t="str">
        <f>'Сводная таблица'!D19:D20</f>
        <v>Прудников</v>
      </c>
      <c r="E19" s="43" t="str">
        <f>'Сводная таблица'!E19:E20</f>
        <v>Максим</v>
      </c>
      <c r="F19" s="49">
        <f>'Сводная таблица'!F19:F20</f>
        <v>0</v>
      </c>
      <c r="G19" s="60">
        <v>15</v>
      </c>
      <c r="H19" s="63">
        <v>42370</v>
      </c>
      <c r="I19" s="91">
        <f>(YEAR(H19)-YEAR('Сводная таблица'!$B$2))*53+WEEKNUM(H19)</f>
        <v>1</v>
      </c>
      <c r="J19" s="27">
        <v>0</v>
      </c>
      <c r="K19" s="65">
        <f>VLOOKUP(I19,'Формула рейтинга'!$A$3:$AZ$203,J19+2,FALSE)*10</f>
        <v>0</v>
      </c>
    </row>
    <row r="20" spans="1:11" s="52" customFormat="1">
      <c r="A20" s="53">
        <f>'Сводная таблица'!A20:A21</f>
        <v>16</v>
      </c>
      <c r="B20" s="89">
        <v>11405113</v>
      </c>
      <c r="C20" s="87">
        <v>1</v>
      </c>
      <c r="D20" s="43" t="str">
        <f>'Сводная таблица'!D20:D21</f>
        <v>Рудько'</v>
      </c>
      <c r="E20" s="43" t="str">
        <f>'Сводная таблица'!E20:E21</f>
        <v>Елизавета</v>
      </c>
      <c r="F20" s="49">
        <f>'Сводная таблица'!F20:F21</f>
        <v>0</v>
      </c>
      <c r="G20" s="60">
        <v>16</v>
      </c>
      <c r="H20" s="63">
        <f t="shared" si="0"/>
        <v>42370</v>
      </c>
      <c r="I20" s="91">
        <f>(YEAR(H20)-YEAR('Сводная таблица'!$B$2))*53+WEEKNUM(H20)</f>
        <v>1</v>
      </c>
      <c r="J20" s="27">
        <v>0</v>
      </c>
      <c r="K20" s="65">
        <f>VLOOKUP(I20,'Формула рейтинга'!$A$3:$AZ$203,J20+2,FALSE)*10</f>
        <v>0</v>
      </c>
    </row>
    <row r="21" spans="1:11" s="52" customFormat="1">
      <c r="A21" s="53">
        <f>'Сводная таблица'!A21:A22</f>
        <v>17</v>
      </c>
      <c r="B21" s="89">
        <v>11405113</v>
      </c>
      <c r="C21" s="46">
        <v>2</v>
      </c>
      <c r="D21" s="43" t="str">
        <f>'Сводная таблица'!D21:D22</f>
        <v>Саскове'ц</v>
      </c>
      <c r="E21" s="43" t="str">
        <f>'Сводная таблица'!E21:E22</f>
        <v>Александр</v>
      </c>
      <c r="F21" s="49">
        <f>'Сводная таблица'!F21:F22</f>
        <v>0</v>
      </c>
      <c r="G21" s="60">
        <v>17</v>
      </c>
      <c r="H21" s="63">
        <f t="shared" si="0"/>
        <v>42370</v>
      </c>
      <c r="I21" s="91">
        <f>(YEAR(H21)-YEAR('Сводная таблица'!$B$2))*53+WEEKNUM(H21)</f>
        <v>1</v>
      </c>
      <c r="J21" s="27">
        <v>0</v>
      </c>
      <c r="K21" s="65">
        <f>VLOOKUP(I21,'Формула рейтинга'!$A$3:$AZ$203,J21+2,FALSE)*10</f>
        <v>0</v>
      </c>
    </row>
    <row r="22" spans="1:11" s="52" customFormat="1">
      <c r="A22" s="53">
        <f>'Сводная таблица'!A22:A23</f>
        <v>18</v>
      </c>
      <c r="B22" s="89">
        <v>11405113</v>
      </c>
      <c r="C22" s="87">
        <v>1</v>
      </c>
      <c r="D22" s="43" t="str">
        <f>'Сводная таблица'!D22:D23</f>
        <v>Три'фонова</v>
      </c>
      <c r="E22" s="43" t="str">
        <f>'Сводная таблица'!E22:E23</f>
        <v>Алина</v>
      </c>
      <c r="F22" s="49">
        <f>'Сводная таблица'!F22:F23</f>
        <v>0</v>
      </c>
      <c r="G22" s="60">
        <v>18</v>
      </c>
      <c r="H22" s="63">
        <f t="shared" si="0"/>
        <v>42370</v>
      </c>
      <c r="I22" s="91">
        <f>(YEAR(H22)-YEAR('Сводная таблица'!$B$2))*53+WEEKNUM(H22)</f>
        <v>1</v>
      </c>
      <c r="J22" s="27">
        <v>0</v>
      </c>
      <c r="K22" s="65">
        <f>VLOOKUP(I22,'Формула рейтинга'!$A$3:$AZ$203,J22+2,FALSE)*10</f>
        <v>0</v>
      </c>
    </row>
    <row r="23" spans="1:11" s="52" customFormat="1">
      <c r="A23" s="53">
        <f>'Сводная таблица'!A23:A24</f>
        <v>19</v>
      </c>
      <c r="B23" s="89">
        <v>11405113</v>
      </c>
      <c r="C23" s="46">
        <v>2</v>
      </c>
      <c r="D23" s="43" t="str">
        <f>'Сводная таблица'!D23:D24</f>
        <v>Федорин</v>
      </c>
      <c r="E23" s="43" t="str">
        <f>'Сводная таблица'!E23:E24</f>
        <v>Денис</v>
      </c>
      <c r="F23" s="49">
        <f>'Сводная таблица'!F23:F24</f>
        <v>0</v>
      </c>
      <c r="G23" s="60">
        <v>19</v>
      </c>
      <c r="H23" s="63">
        <f t="shared" si="0"/>
        <v>42370</v>
      </c>
      <c r="I23" s="91">
        <f>(YEAR(H23)-YEAR('Сводная таблица'!$B$2))*53+WEEKNUM(H23)</f>
        <v>1</v>
      </c>
      <c r="J23" s="27">
        <v>0</v>
      </c>
      <c r="K23" s="65">
        <f>VLOOKUP(I23,'Формула рейтинга'!$A$3:$AZ$203,J23+2,FALSE)*10</f>
        <v>0</v>
      </c>
    </row>
    <row r="24" spans="1:11" s="52" customFormat="1">
      <c r="A24" s="53">
        <f>'Сводная таблица'!A24:A25</f>
        <v>20</v>
      </c>
      <c r="B24" s="89">
        <v>11405113</v>
      </c>
      <c r="C24" s="46">
        <v>2</v>
      </c>
      <c r="D24" s="43" t="str">
        <f>'Сводная таблица'!D24:D25</f>
        <v>Худолей</v>
      </c>
      <c r="E24" s="43" t="str">
        <f>'Сводная таблица'!E24:E25</f>
        <v>Роман</v>
      </c>
      <c r="F24" s="49">
        <f>'Сводная таблица'!F24:F25</f>
        <v>0</v>
      </c>
      <c r="G24" s="60">
        <v>20</v>
      </c>
      <c r="H24" s="63">
        <f t="shared" si="0"/>
        <v>42370</v>
      </c>
      <c r="I24" s="91">
        <f>(YEAR(H24)-YEAR('Сводная таблица'!$B$2))*53+WEEKNUM(H24)</f>
        <v>1</v>
      </c>
      <c r="J24" s="27">
        <v>0</v>
      </c>
      <c r="K24" s="65">
        <f>VLOOKUP(I24,'Формула рейтинга'!$A$3:$AZ$203,J24+2,FALSE)*10</f>
        <v>0</v>
      </c>
    </row>
    <row r="25" spans="1:11" s="52" customFormat="1">
      <c r="A25" s="53">
        <f>'Сводная таблица'!A25:A26</f>
        <v>21</v>
      </c>
      <c r="B25" s="89">
        <v>11405113</v>
      </c>
      <c r="C25" s="46">
        <v>2</v>
      </c>
      <c r="D25" s="43" t="str">
        <f>'Сводная таблица'!D25:D26</f>
        <v>Шарапин</v>
      </c>
      <c r="E25" s="43" t="str">
        <f>'Сводная таблица'!E25:E26</f>
        <v>Александр</v>
      </c>
      <c r="F25" s="49">
        <f>'Сводная таблица'!F25:F26</f>
        <v>0</v>
      </c>
      <c r="G25" s="60">
        <v>21</v>
      </c>
      <c r="H25" s="63">
        <f t="shared" si="0"/>
        <v>42370</v>
      </c>
      <c r="I25" s="91">
        <f>(YEAR(H25)-YEAR('Сводная таблица'!$B$2))*53+WEEKNUM(H25)</f>
        <v>1</v>
      </c>
      <c r="J25" s="27">
        <v>0</v>
      </c>
      <c r="K25" s="65">
        <f>VLOOKUP(I25,'Формула рейтинга'!$A$3:$AZ$203,J25+2,FALSE)*10</f>
        <v>0</v>
      </c>
    </row>
    <row r="26" spans="1:11" s="52" customFormat="1">
      <c r="A26" s="53">
        <f>'Сводная таблица'!A26:A26</f>
        <v>22</v>
      </c>
      <c r="B26" s="89">
        <v>11405113</v>
      </c>
      <c r="C26" s="46">
        <v>2</v>
      </c>
      <c r="D26" s="43" t="str">
        <f>'Сводная таблица'!D26:D26</f>
        <v>Ярмолюк</v>
      </c>
      <c r="E26" s="43" t="str">
        <f>'Сводная таблица'!E26:E26</f>
        <v>Владислав</v>
      </c>
      <c r="F26" s="49">
        <f>'Сводная таблица'!F26:F26</f>
        <v>0</v>
      </c>
      <c r="G26" s="60">
        <v>22</v>
      </c>
      <c r="H26" s="63">
        <f t="shared" si="0"/>
        <v>42370</v>
      </c>
      <c r="I26" s="64">
        <f>(YEAR(H26)-YEAR('Сводная таблица'!$B$2))*53+WEEKNUM(H26)</f>
        <v>1</v>
      </c>
      <c r="J26" s="27">
        <v>0</v>
      </c>
      <c r="K26" s="65">
        <f>VLOOKUP(I26,'Формула рейтинга'!$A$3:$AZ$203,J26+2,FALSE)*10</f>
        <v>0</v>
      </c>
    </row>
    <row r="27" spans="1:11" s="52" customFormat="1" hidden="1">
      <c r="A27" s="53" t="e">
        <f>'Сводная таблица'!#REF!</f>
        <v>#REF!</v>
      </c>
      <c r="B27" s="45" t="e">
        <f>'Сводная таблица'!#REF!</f>
        <v>#REF!</v>
      </c>
      <c r="C27" s="47">
        <v>3</v>
      </c>
      <c r="D27" s="43" t="e">
        <f>'Сводная таблица'!#REF!</f>
        <v>#REF!</v>
      </c>
      <c r="E27" s="43" t="e">
        <f>'Сводная таблица'!#REF!</f>
        <v>#REF!</v>
      </c>
      <c r="F27" s="49" t="e">
        <f>'Сводная таблица'!#REF!</f>
        <v>#REF!</v>
      </c>
      <c r="G27" s="60">
        <v>23</v>
      </c>
      <c r="H27" s="63">
        <f t="shared" si="0"/>
        <v>42370</v>
      </c>
      <c r="I27" s="79">
        <f>(YEAR(H27)-YEAR('Сводная таблица'!$B$2))*53+WEEKNUM(Лр3!H27)</f>
        <v>1</v>
      </c>
      <c r="J27" s="27">
        <v>0</v>
      </c>
      <c r="K27" s="65" t="e">
        <f>VLOOKUP(I27,'Формула рейтинга'!$A$3:$AZ$203,Лр1!#REF!+2,FALSE)*10</f>
        <v>#REF!</v>
      </c>
    </row>
    <row r="28" spans="1:11" s="52" customFormat="1" hidden="1">
      <c r="A28" s="53" t="e">
        <f>'Сводная таблица'!#REF!</f>
        <v>#REF!</v>
      </c>
      <c r="B28" s="45" t="e">
        <f>'Сводная таблица'!#REF!</f>
        <v>#REF!</v>
      </c>
      <c r="C28" s="47">
        <v>3</v>
      </c>
      <c r="D28" s="43" t="e">
        <f>'Сводная таблица'!#REF!</f>
        <v>#REF!</v>
      </c>
      <c r="E28" s="43" t="e">
        <f>'Сводная таблица'!#REF!</f>
        <v>#REF!</v>
      </c>
      <c r="F28" s="49" t="e">
        <f>'Сводная таблица'!#REF!</f>
        <v>#REF!</v>
      </c>
      <c r="G28" s="60">
        <v>24</v>
      </c>
      <c r="H28" s="63">
        <f t="shared" si="0"/>
        <v>42370</v>
      </c>
      <c r="I28" s="79">
        <f>(YEAR(H28)-YEAR('Сводная таблица'!$B$2))*53+WEEKNUM(Лр3!H28)</f>
        <v>1</v>
      </c>
      <c r="J28" s="27">
        <v>0</v>
      </c>
      <c r="K28" s="65" t="e">
        <f>VLOOKUP(I28,'Формула рейтинга'!$A$3:$AZ$203,Лр1!#REF!+2,FALSE)*10</f>
        <v>#REF!</v>
      </c>
    </row>
    <row r="29" spans="1:11" s="52" customFormat="1" hidden="1">
      <c r="A29" s="53" t="e">
        <f>'Сводная таблица'!#REF!</f>
        <v>#REF!</v>
      </c>
      <c r="B29" s="45" t="e">
        <f>'Сводная таблица'!#REF!</f>
        <v>#REF!</v>
      </c>
      <c r="C29" s="47">
        <v>3</v>
      </c>
      <c r="D29" s="43" t="e">
        <f>'Сводная таблица'!#REF!</f>
        <v>#REF!</v>
      </c>
      <c r="E29" s="43" t="e">
        <f>'Сводная таблица'!#REF!</f>
        <v>#REF!</v>
      </c>
      <c r="F29" s="49" t="e">
        <f>'Сводная таблица'!#REF!</f>
        <v>#REF!</v>
      </c>
      <c r="G29" s="60">
        <v>25</v>
      </c>
      <c r="H29" s="63">
        <f t="shared" si="0"/>
        <v>42370</v>
      </c>
      <c r="I29" s="79">
        <f>(YEAR(H29)-YEAR('Сводная таблица'!$B$2))*53+WEEKNUM(Лр3!H29)</f>
        <v>1</v>
      </c>
      <c r="J29" s="27">
        <v>0</v>
      </c>
      <c r="K29" s="65" t="e">
        <f>VLOOKUP(I29,'Формула рейтинга'!$A$3:$AZ$203,Лр1!#REF!+2,FALSE)*10</f>
        <v>#REF!</v>
      </c>
    </row>
    <row r="30" spans="1:11" s="52" customFormat="1" hidden="1">
      <c r="A30" s="53" t="e">
        <f>'Сводная таблица'!#REF!</f>
        <v>#REF!</v>
      </c>
      <c r="B30" s="45" t="e">
        <f>'Сводная таблица'!#REF!</f>
        <v>#REF!</v>
      </c>
      <c r="C30" s="47">
        <v>3</v>
      </c>
      <c r="D30" s="43" t="e">
        <f>'Сводная таблица'!#REF!</f>
        <v>#REF!</v>
      </c>
      <c r="E30" s="43" t="e">
        <f>'Сводная таблица'!#REF!</f>
        <v>#REF!</v>
      </c>
      <c r="F30" s="49" t="e">
        <f>'Сводная таблица'!#REF!</f>
        <v>#REF!</v>
      </c>
      <c r="G30" s="60">
        <v>26</v>
      </c>
      <c r="H30" s="63">
        <f t="shared" si="0"/>
        <v>42370</v>
      </c>
      <c r="I30" s="79">
        <f>(YEAR(H30)-YEAR('Сводная таблица'!$B$2))*53+WEEKNUM(Лр3!H30)</f>
        <v>1</v>
      </c>
      <c r="J30" s="27">
        <v>0</v>
      </c>
      <c r="K30" s="65" t="e">
        <f>VLOOKUP(I30,'Формула рейтинга'!$A$3:$AZ$203,Лр1!#REF!+2,FALSE)*10</f>
        <v>#REF!</v>
      </c>
    </row>
    <row r="31" spans="1:11" s="52" customFormat="1" hidden="1">
      <c r="A31" s="53" t="e">
        <f>'Сводная таблица'!#REF!</f>
        <v>#REF!</v>
      </c>
      <c r="B31" s="45" t="e">
        <f>'Сводная таблица'!#REF!</f>
        <v>#REF!</v>
      </c>
      <c r="C31" s="47">
        <v>3</v>
      </c>
      <c r="D31" s="43" t="e">
        <f>'Сводная таблица'!#REF!</f>
        <v>#REF!</v>
      </c>
      <c r="E31" s="43" t="e">
        <f>'Сводная таблица'!#REF!</f>
        <v>#REF!</v>
      </c>
      <c r="F31" s="49" t="e">
        <f>'Сводная таблица'!#REF!</f>
        <v>#REF!</v>
      </c>
      <c r="G31" s="60">
        <v>27</v>
      </c>
      <c r="H31" s="63">
        <f t="shared" si="0"/>
        <v>42370</v>
      </c>
      <c r="I31" s="79">
        <f>(YEAR(H31)-YEAR('Сводная таблица'!$B$2))*53+WEEKNUM(Лр3!H31)</f>
        <v>1</v>
      </c>
      <c r="J31" s="27">
        <v>0</v>
      </c>
      <c r="K31" s="65" t="e">
        <f>VLOOKUP(I31,'Формула рейтинга'!$A$3:$AZ$203,Лр1!#REF!+2,FALSE)*10</f>
        <v>#REF!</v>
      </c>
    </row>
    <row r="32" spans="1:11" s="52" customFormat="1" hidden="1">
      <c r="A32" s="53" t="e">
        <f>'Сводная таблица'!#REF!</f>
        <v>#REF!</v>
      </c>
      <c r="B32" s="45" t="e">
        <f>'Сводная таблица'!#REF!</f>
        <v>#REF!</v>
      </c>
      <c r="C32" s="47">
        <v>3</v>
      </c>
      <c r="D32" s="43" t="e">
        <f>'Сводная таблица'!#REF!</f>
        <v>#REF!</v>
      </c>
      <c r="E32" s="43" t="e">
        <f>'Сводная таблица'!#REF!</f>
        <v>#REF!</v>
      </c>
      <c r="F32" s="49" t="e">
        <f>'Сводная таблица'!#REF!</f>
        <v>#REF!</v>
      </c>
      <c r="G32" s="60">
        <v>28</v>
      </c>
      <c r="H32" s="63">
        <f t="shared" si="0"/>
        <v>42370</v>
      </c>
      <c r="I32" s="79">
        <f>(YEAR(H32)-YEAR('Сводная таблица'!$B$2))*53+WEEKNUM(Лр3!H32)</f>
        <v>1</v>
      </c>
      <c r="J32" s="27">
        <v>0</v>
      </c>
      <c r="K32" s="65" t="e">
        <f>VLOOKUP(I32,'Формула рейтинга'!$A$3:$AZ$203,Лр1!#REF!+2,FALSE)*10</f>
        <v>#REF!</v>
      </c>
    </row>
    <row r="33" spans="1:11" s="52" customFormat="1" hidden="1">
      <c r="A33" s="53" t="e">
        <f>'Сводная таблица'!#REF!</f>
        <v>#REF!</v>
      </c>
      <c r="B33" s="45" t="e">
        <f>'Сводная таблица'!#REF!</f>
        <v>#REF!</v>
      </c>
      <c r="C33" s="47">
        <v>3</v>
      </c>
      <c r="D33" s="43" t="e">
        <f>'Сводная таблица'!#REF!</f>
        <v>#REF!</v>
      </c>
      <c r="E33" s="43" t="e">
        <f>'Сводная таблица'!#REF!</f>
        <v>#REF!</v>
      </c>
      <c r="F33" s="49" t="e">
        <f>'Сводная таблица'!#REF!</f>
        <v>#REF!</v>
      </c>
      <c r="G33" s="60">
        <v>29</v>
      </c>
      <c r="H33" s="63">
        <f t="shared" si="0"/>
        <v>42370</v>
      </c>
      <c r="I33" s="79">
        <f>(YEAR(H33)-YEAR('Сводная таблица'!$B$2))*53+WEEKNUM(Лр3!H33)</f>
        <v>1</v>
      </c>
      <c r="J33" s="27">
        <v>0</v>
      </c>
      <c r="K33" s="65" t="e">
        <f>VLOOKUP(I33,'Формула рейтинга'!$A$3:$AZ$203,Лр1!#REF!+2,FALSE)*10</f>
        <v>#REF!</v>
      </c>
    </row>
    <row r="34" spans="1:11" s="52" customFormat="1" hidden="1">
      <c r="A34" s="53" t="e">
        <f>'Сводная таблица'!#REF!</f>
        <v>#REF!</v>
      </c>
      <c r="B34" s="45" t="e">
        <f>'Сводная таблица'!#REF!</f>
        <v>#REF!</v>
      </c>
      <c r="C34" s="47">
        <v>3</v>
      </c>
      <c r="D34" s="43" t="e">
        <f>'Сводная таблица'!#REF!</f>
        <v>#REF!</v>
      </c>
      <c r="E34" s="43" t="e">
        <f>'Сводная таблица'!#REF!</f>
        <v>#REF!</v>
      </c>
      <c r="F34" s="49" t="e">
        <f>'Сводная таблица'!#REF!</f>
        <v>#REF!</v>
      </c>
      <c r="G34" s="60">
        <v>30</v>
      </c>
      <c r="H34" s="63">
        <f t="shared" si="0"/>
        <v>42370</v>
      </c>
      <c r="I34" s="79">
        <f>(YEAR(H34)-YEAR('Сводная таблица'!$B$2))*53+WEEKNUM(Лр3!H34)</f>
        <v>1</v>
      </c>
      <c r="J34" s="27">
        <v>0</v>
      </c>
      <c r="K34" s="65" t="e">
        <f>VLOOKUP(I34,'Формула рейтинга'!$A$3:$AZ$203,Лр1!#REF!+2,FALSE)*10</f>
        <v>#REF!</v>
      </c>
    </row>
    <row r="35" spans="1:11" s="52" customFormat="1" hidden="1">
      <c r="A35" s="53" t="e">
        <f>'Сводная таблица'!#REF!</f>
        <v>#REF!</v>
      </c>
      <c r="B35" s="45" t="e">
        <f>'Сводная таблица'!#REF!</f>
        <v>#REF!</v>
      </c>
      <c r="C35" s="47">
        <v>3</v>
      </c>
      <c r="D35" s="43" t="e">
        <f>'Сводная таблица'!#REF!</f>
        <v>#REF!</v>
      </c>
      <c r="E35" s="43" t="e">
        <f>'Сводная таблица'!#REF!</f>
        <v>#REF!</v>
      </c>
      <c r="F35" s="49" t="e">
        <f>'Сводная таблица'!#REF!</f>
        <v>#REF!</v>
      </c>
      <c r="G35" s="60">
        <v>31</v>
      </c>
      <c r="H35" s="63">
        <f t="shared" si="0"/>
        <v>42370</v>
      </c>
      <c r="I35" s="79">
        <f>(YEAR(H35)-YEAR('Сводная таблица'!$B$2))*53+WEEKNUM(Лр3!H35)</f>
        <v>1</v>
      </c>
      <c r="J35" s="27">
        <v>0</v>
      </c>
      <c r="K35" s="65" t="e">
        <f>VLOOKUP(I35,'Формула рейтинга'!$A$3:$AZ$203,Лр1!#REF!+2,FALSE)*10</f>
        <v>#REF!</v>
      </c>
    </row>
    <row r="36" spans="1:11" s="52" customFormat="1" hidden="1">
      <c r="A36" s="53" t="e">
        <f>'Сводная таблица'!#REF!</f>
        <v>#REF!</v>
      </c>
      <c r="B36" s="45" t="e">
        <f>'Сводная таблица'!#REF!</f>
        <v>#REF!</v>
      </c>
      <c r="C36" s="48">
        <v>4</v>
      </c>
      <c r="D36" s="43" t="e">
        <f>'Сводная таблица'!#REF!</f>
        <v>#REF!</v>
      </c>
      <c r="E36" s="43" t="e">
        <f>'Сводная таблица'!#REF!</f>
        <v>#REF!</v>
      </c>
      <c r="F36" s="49" t="e">
        <f>'Сводная таблица'!#REF!</f>
        <v>#REF!</v>
      </c>
      <c r="G36" s="60">
        <v>32</v>
      </c>
      <c r="H36" s="63">
        <f t="shared" si="0"/>
        <v>42370</v>
      </c>
      <c r="I36" s="79">
        <f>(YEAR(H36)-YEAR('Сводная таблица'!$B$2))*53+WEEKNUM(Лр3!H36)</f>
        <v>1</v>
      </c>
      <c r="J36" s="27">
        <v>0</v>
      </c>
      <c r="K36" s="65" t="e">
        <f>VLOOKUP(I36,'Формула рейтинга'!$A$3:$AZ$203,Лр1!#REF!+2,FALSE)*10</f>
        <v>#REF!</v>
      </c>
    </row>
    <row r="37" spans="1:11" s="52" customFormat="1" hidden="1">
      <c r="A37" s="53" t="e">
        <f>'Сводная таблица'!#REF!</f>
        <v>#REF!</v>
      </c>
      <c r="B37" s="45" t="e">
        <f>'Сводная таблица'!#REF!</f>
        <v>#REF!</v>
      </c>
      <c r="C37" s="48">
        <v>4</v>
      </c>
      <c r="D37" s="43" t="e">
        <f>'Сводная таблица'!#REF!</f>
        <v>#REF!</v>
      </c>
      <c r="E37" s="43" t="e">
        <f>'Сводная таблица'!#REF!</f>
        <v>#REF!</v>
      </c>
      <c r="F37" s="49" t="e">
        <f>'Сводная таблица'!#REF!</f>
        <v>#REF!</v>
      </c>
      <c r="G37" s="60">
        <v>33</v>
      </c>
      <c r="H37" s="63">
        <f t="shared" si="0"/>
        <v>42370</v>
      </c>
      <c r="I37" s="79">
        <f>(YEAR(H37)-YEAR('Сводная таблица'!$B$2))*53+WEEKNUM(Лр3!H37)</f>
        <v>1</v>
      </c>
      <c r="J37" s="27">
        <v>0</v>
      </c>
      <c r="K37" s="65" t="e">
        <f>VLOOKUP(I37,'Формула рейтинга'!$A$3:$AZ$203,Лр1!#REF!+2,FALSE)*10</f>
        <v>#REF!</v>
      </c>
    </row>
    <row r="38" spans="1:11" s="52" customFormat="1" hidden="1">
      <c r="A38" s="53" t="e">
        <f>'Сводная таблица'!#REF!</f>
        <v>#REF!</v>
      </c>
      <c r="B38" s="45" t="e">
        <f>'Сводная таблица'!#REF!</f>
        <v>#REF!</v>
      </c>
      <c r="C38" s="48">
        <v>4</v>
      </c>
      <c r="D38" s="43" t="e">
        <f>'Сводная таблица'!#REF!</f>
        <v>#REF!</v>
      </c>
      <c r="E38" s="43" t="e">
        <f>'Сводная таблица'!#REF!</f>
        <v>#REF!</v>
      </c>
      <c r="F38" s="49" t="e">
        <f>'Сводная таблица'!#REF!</f>
        <v>#REF!</v>
      </c>
      <c r="G38" s="60">
        <v>34</v>
      </c>
      <c r="H38" s="63">
        <f t="shared" si="0"/>
        <v>42370</v>
      </c>
      <c r="I38" s="79">
        <f>(YEAR(H38)-YEAR('Сводная таблица'!$B$2))*53+WEEKNUM(Лр3!H38)</f>
        <v>1</v>
      </c>
      <c r="J38" s="27">
        <v>0</v>
      </c>
      <c r="K38" s="65" t="e">
        <f>VLOOKUP(I38,'Формула рейтинга'!$A$3:$AZ$203,Лр1!#REF!+2,FALSE)*10</f>
        <v>#REF!</v>
      </c>
    </row>
    <row r="39" spans="1:11" s="52" customFormat="1" hidden="1">
      <c r="A39" s="53" t="e">
        <f>'Сводная таблица'!#REF!</f>
        <v>#REF!</v>
      </c>
      <c r="B39" s="45" t="e">
        <f>'Сводная таблица'!#REF!</f>
        <v>#REF!</v>
      </c>
      <c r="C39" s="48">
        <v>4</v>
      </c>
      <c r="D39" s="43" t="e">
        <f>'Сводная таблица'!#REF!</f>
        <v>#REF!</v>
      </c>
      <c r="E39" s="43" t="e">
        <f>'Сводная таблица'!#REF!</f>
        <v>#REF!</v>
      </c>
      <c r="F39" s="49" t="e">
        <f>'Сводная таблица'!#REF!</f>
        <v>#REF!</v>
      </c>
      <c r="G39" s="60">
        <v>35</v>
      </c>
      <c r="H39" s="63">
        <f t="shared" si="0"/>
        <v>42370</v>
      </c>
      <c r="I39" s="79">
        <f>(YEAR(H39)-YEAR('Сводная таблица'!$B$2))*53+WEEKNUM(Лр3!H39)</f>
        <v>1</v>
      </c>
      <c r="J39" s="27">
        <v>0</v>
      </c>
      <c r="K39" s="65" t="e">
        <f>VLOOKUP(I39,'Формула рейтинга'!$A$3:$AZ$203,Лр1!#REF!+2,FALSE)*10</f>
        <v>#REF!</v>
      </c>
    </row>
    <row r="40" spans="1:11" s="52" customFormat="1" hidden="1">
      <c r="A40" s="53" t="e">
        <f>'Сводная таблица'!#REF!</f>
        <v>#REF!</v>
      </c>
      <c r="B40" s="45" t="e">
        <f>'Сводная таблица'!#REF!</f>
        <v>#REF!</v>
      </c>
      <c r="C40" s="48">
        <v>4</v>
      </c>
      <c r="D40" s="43" t="e">
        <f>'Сводная таблица'!#REF!</f>
        <v>#REF!</v>
      </c>
      <c r="E40" s="43" t="e">
        <f>'Сводная таблица'!#REF!</f>
        <v>#REF!</v>
      </c>
      <c r="F40" s="49" t="e">
        <f>'Сводная таблица'!#REF!</f>
        <v>#REF!</v>
      </c>
      <c r="G40" s="60">
        <v>36</v>
      </c>
      <c r="H40" s="63">
        <f t="shared" si="0"/>
        <v>42370</v>
      </c>
      <c r="I40" s="79">
        <f>(YEAR(H40)-YEAR('Сводная таблица'!$B$2))*53+WEEKNUM(Лр3!H40)</f>
        <v>1</v>
      </c>
      <c r="J40" s="27">
        <v>0</v>
      </c>
      <c r="K40" s="65" t="e">
        <f>VLOOKUP(I40,'Формула рейтинга'!$A$3:$AZ$203,Лр1!#REF!+2,FALSE)*10</f>
        <v>#REF!</v>
      </c>
    </row>
    <row r="41" spans="1:11" s="52" customFormat="1" hidden="1">
      <c r="A41" s="53" t="e">
        <f>'Сводная таблица'!#REF!</f>
        <v>#REF!</v>
      </c>
      <c r="B41" s="45" t="e">
        <f>'Сводная таблица'!#REF!</f>
        <v>#REF!</v>
      </c>
      <c r="C41" s="48">
        <v>4</v>
      </c>
      <c r="D41" s="43" t="e">
        <f>'Сводная таблица'!#REF!</f>
        <v>#REF!</v>
      </c>
      <c r="E41" s="43" t="e">
        <f>'Сводная таблица'!#REF!</f>
        <v>#REF!</v>
      </c>
      <c r="F41" s="49" t="e">
        <f>'Сводная таблица'!#REF!</f>
        <v>#REF!</v>
      </c>
      <c r="G41" s="60">
        <v>37</v>
      </c>
      <c r="H41" s="63">
        <f t="shared" si="0"/>
        <v>42370</v>
      </c>
      <c r="I41" s="79">
        <f>(YEAR(H41)-YEAR('Сводная таблица'!$B$2))*53+WEEKNUM(Лр3!H41)</f>
        <v>1</v>
      </c>
      <c r="J41" s="27">
        <v>0</v>
      </c>
      <c r="K41" s="65" t="e">
        <f>VLOOKUP(I41,'Формула рейтинга'!$A$3:$AZ$203,Лр1!#REF!+2,FALSE)*10</f>
        <v>#REF!</v>
      </c>
    </row>
    <row r="42" spans="1:11" s="52" customFormat="1" hidden="1">
      <c r="A42" s="53" t="e">
        <f>'Сводная таблица'!#REF!</f>
        <v>#REF!</v>
      </c>
      <c r="B42" s="45" t="e">
        <f>'Сводная таблица'!#REF!</f>
        <v>#REF!</v>
      </c>
      <c r="C42" s="48">
        <v>4</v>
      </c>
      <c r="D42" s="43" t="e">
        <f>'Сводная таблица'!#REF!</f>
        <v>#REF!</v>
      </c>
      <c r="E42" s="43" t="e">
        <f>'Сводная таблица'!#REF!</f>
        <v>#REF!</v>
      </c>
      <c r="F42" s="49" t="e">
        <f>'Сводная таблица'!#REF!</f>
        <v>#REF!</v>
      </c>
      <c r="G42" s="60">
        <v>38</v>
      </c>
      <c r="H42" s="63">
        <f t="shared" si="0"/>
        <v>42370</v>
      </c>
      <c r="I42" s="79">
        <f>(YEAR(H42)-YEAR('Сводная таблица'!$B$2))*53+WEEKNUM(Лр3!H42)</f>
        <v>1</v>
      </c>
      <c r="J42" s="27">
        <v>0</v>
      </c>
      <c r="K42" s="65" t="e">
        <f>VLOOKUP(I42,'Формула рейтинга'!$A$3:$AZ$203,Лр1!#REF!+2,FALSE)*10</f>
        <v>#REF!</v>
      </c>
    </row>
    <row r="43" spans="1:11" s="52" customFormat="1" hidden="1">
      <c r="A43" s="53" t="e">
        <f>'Сводная таблица'!#REF!</f>
        <v>#REF!</v>
      </c>
      <c r="B43" s="45" t="e">
        <f>'Сводная таблица'!#REF!</f>
        <v>#REF!</v>
      </c>
      <c r="C43" s="48">
        <v>4</v>
      </c>
      <c r="D43" s="43" t="e">
        <f>'Сводная таблица'!#REF!</f>
        <v>#REF!</v>
      </c>
      <c r="E43" s="43" t="e">
        <f>'Сводная таблица'!#REF!</f>
        <v>#REF!</v>
      </c>
      <c r="F43" s="49" t="e">
        <f>'Сводная таблица'!#REF!</f>
        <v>#REF!</v>
      </c>
      <c r="G43" s="60">
        <v>39</v>
      </c>
      <c r="H43" s="63">
        <f t="shared" si="0"/>
        <v>42370</v>
      </c>
      <c r="I43" s="79">
        <f>(YEAR(H43)-YEAR('Сводная таблица'!$B$2))*53+WEEKNUM(Лр3!H43)</f>
        <v>1</v>
      </c>
      <c r="J43" s="27">
        <v>0</v>
      </c>
      <c r="K43" s="65" t="e">
        <f>VLOOKUP(I43,'Формула рейтинга'!$A$3:$AZ$203,Лр1!#REF!+2,FALSE)*10</f>
        <v>#REF!</v>
      </c>
    </row>
    <row r="44" spans="1:11" s="52" customFormat="1" hidden="1">
      <c r="A44" s="53" t="e">
        <f>'Сводная таблица'!#REF!</f>
        <v>#REF!</v>
      </c>
      <c r="B44" s="45" t="e">
        <f>'Сводная таблица'!#REF!</f>
        <v>#REF!</v>
      </c>
      <c r="C44" s="48">
        <v>4</v>
      </c>
      <c r="D44" s="43" t="e">
        <f>'Сводная таблица'!#REF!</f>
        <v>#REF!</v>
      </c>
      <c r="E44" s="43" t="e">
        <f>'Сводная таблица'!#REF!</f>
        <v>#REF!</v>
      </c>
      <c r="F44" s="49" t="e">
        <f>'Сводная таблица'!#REF!</f>
        <v>#REF!</v>
      </c>
      <c r="G44" s="60">
        <v>40</v>
      </c>
      <c r="H44" s="63">
        <f t="shared" si="0"/>
        <v>42370</v>
      </c>
      <c r="I44" s="79">
        <f>(YEAR(H44)-YEAR('Сводная таблица'!$B$2))*53+WEEKNUM(Лр3!H44)</f>
        <v>1</v>
      </c>
      <c r="J44" s="27">
        <v>0</v>
      </c>
      <c r="K44" s="65" t="e">
        <f>VLOOKUP(I44,'Формула рейтинга'!$A$3:$AZ$203,Лр1!#REF!+2,FALSE)*10</f>
        <v>#REF!</v>
      </c>
    </row>
    <row r="45" spans="1:11" s="52" customFormat="1" hidden="1">
      <c r="A45" s="53" t="e">
        <f>'Сводная таблица'!#REF!</f>
        <v>#REF!</v>
      </c>
      <c r="B45" s="45" t="e">
        <f>'Сводная таблица'!#REF!</f>
        <v>#REF!</v>
      </c>
      <c r="C45" s="48">
        <v>4</v>
      </c>
      <c r="D45" s="43" t="e">
        <f>'Сводная таблица'!#REF!</f>
        <v>#REF!</v>
      </c>
      <c r="E45" s="43" t="e">
        <f>'Сводная таблица'!#REF!</f>
        <v>#REF!</v>
      </c>
      <c r="F45" s="49" t="e">
        <f>'Сводная таблица'!#REF!</f>
        <v>#REF!</v>
      </c>
      <c r="G45" s="60">
        <v>41</v>
      </c>
      <c r="H45" s="63">
        <f t="shared" si="0"/>
        <v>42370</v>
      </c>
      <c r="I45" s="79">
        <f>(YEAR(H45)-YEAR('Сводная таблица'!$B$2))*53+WEEKNUM(Лр3!H45)</f>
        <v>1</v>
      </c>
      <c r="J45" s="27">
        <v>0</v>
      </c>
      <c r="K45" s="65" t="e">
        <f>VLOOKUP(I45,'Формула рейтинга'!$A$3:$AZ$203,Лр1!#REF!+2,FALSE)*10</f>
        <v>#REF!</v>
      </c>
    </row>
    <row r="46" spans="1:11" s="52" customFormat="1" ht="15.75" hidden="1" thickBot="1">
      <c r="A46" s="54">
        <f>'Сводная таблица'!A27:A27</f>
        <v>0</v>
      </c>
      <c r="B46" s="55">
        <f>'Сводная таблица'!B27:B27</f>
        <v>0</v>
      </c>
      <c r="C46" s="48">
        <v>4</v>
      </c>
      <c r="D46" s="56">
        <f>'Сводная таблица'!D27:D27</f>
        <v>0</v>
      </c>
      <c r="E46" s="56">
        <f>'Сводная таблица'!E27:E27</f>
        <v>0</v>
      </c>
      <c r="F46" s="57">
        <f>'Сводная таблица'!F27:F27</f>
        <v>0</v>
      </c>
      <c r="G46" s="85">
        <v>42</v>
      </c>
      <c r="H46" s="86">
        <f t="shared" si="0"/>
        <v>42370</v>
      </c>
      <c r="I46" s="79">
        <f>(YEAR(H46)-YEAR('Сводная таблица'!$B$2))*53+WEEKNUM(Лр3!H46)</f>
        <v>1</v>
      </c>
      <c r="J46" s="37">
        <v>0</v>
      </c>
      <c r="K46" s="83" t="e">
        <f>VLOOKUP(I46,'Формула рейтинга'!$A$3:$AZ$203,Лр1!#REF!+2,FALSE)*10</f>
        <v>#REF!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6"/>
  <sheetViews>
    <sheetView workbookViewId="0">
      <selection activeCell="J49" sqref="J49"/>
    </sheetView>
  </sheetViews>
  <sheetFormatPr defaultRowHeight="15"/>
  <cols>
    <col min="4" max="4" width="14.7109375" bestFit="1" customWidth="1"/>
    <col min="5" max="5" width="11.140625" bestFit="1" customWidth="1"/>
    <col min="6" max="6" width="14.42578125" hidden="1" customWidth="1"/>
    <col min="8" max="8" width="10.5703125" bestFit="1" customWidth="1"/>
  </cols>
  <sheetData>
    <row r="1" spans="1:256" ht="20.100000000000001" customHeight="1">
      <c r="A1" s="94" t="s">
        <v>32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4"/>
      <c r="CR1" s="94"/>
      <c r="CS1" s="94"/>
      <c r="CT1" s="94"/>
      <c r="CU1" s="94"/>
      <c r="CV1" s="94"/>
      <c r="CW1" s="94"/>
      <c r="CX1" s="94"/>
      <c r="CY1" s="94"/>
      <c r="CZ1" s="94"/>
      <c r="DA1" s="94"/>
      <c r="DB1" s="94"/>
      <c r="DC1" s="94"/>
      <c r="DD1" s="94"/>
      <c r="DE1" s="94"/>
      <c r="DF1" s="94"/>
      <c r="DG1" s="94"/>
      <c r="DH1" s="94"/>
      <c r="DI1" s="94"/>
      <c r="DJ1" s="94"/>
      <c r="DK1" s="94"/>
      <c r="DL1" s="94"/>
      <c r="DM1" s="94"/>
      <c r="DN1" s="94"/>
      <c r="DO1" s="94"/>
      <c r="DP1" s="94"/>
      <c r="DQ1" s="94"/>
      <c r="DR1" s="94"/>
      <c r="DS1" s="94"/>
      <c r="DT1" s="94"/>
      <c r="DU1" s="94"/>
      <c r="DV1" s="94"/>
      <c r="DW1" s="94"/>
      <c r="DX1" s="94"/>
      <c r="DY1" s="94"/>
      <c r="DZ1" s="94"/>
      <c r="EA1" s="94"/>
      <c r="EB1" s="94"/>
      <c r="EC1" s="94"/>
      <c r="ED1" s="94"/>
      <c r="EE1" s="94"/>
      <c r="EF1" s="94"/>
      <c r="EG1" s="94"/>
      <c r="EH1" s="94"/>
      <c r="EI1" s="94"/>
      <c r="EJ1" s="94"/>
      <c r="EK1" s="94"/>
      <c r="EL1" s="94"/>
      <c r="EM1" s="94"/>
      <c r="EN1" s="94"/>
      <c r="EO1" s="94"/>
      <c r="EP1" s="94"/>
      <c r="EQ1" s="94"/>
      <c r="ER1" s="94"/>
      <c r="ES1" s="94"/>
      <c r="ET1" s="94"/>
      <c r="EU1" s="94"/>
      <c r="EV1" s="94"/>
      <c r="EW1" s="94"/>
      <c r="EX1" s="94"/>
      <c r="EY1" s="94"/>
      <c r="EZ1" s="94"/>
      <c r="FA1" s="94"/>
      <c r="FB1" s="94"/>
      <c r="FC1" s="94"/>
      <c r="FD1" s="94"/>
      <c r="FE1" s="94"/>
      <c r="FF1" s="94"/>
      <c r="FG1" s="94"/>
      <c r="FH1" s="94"/>
      <c r="FI1" s="94"/>
      <c r="FJ1" s="94"/>
      <c r="FK1" s="94"/>
      <c r="FL1" s="94"/>
      <c r="FM1" s="94"/>
      <c r="FN1" s="94"/>
      <c r="FO1" s="94"/>
      <c r="FP1" s="94"/>
      <c r="FQ1" s="94"/>
      <c r="FR1" s="94"/>
      <c r="FS1" s="94"/>
      <c r="FT1" s="94"/>
      <c r="FU1" s="94"/>
      <c r="FV1" s="94"/>
      <c r="FW1" s="94"/>
      <c r="FX1" s="94"/>
      <c r="FY1" s="94"/>
      <c r="FZ1" s="94"/>
      <c r="GA1" s="94"/>
      <c r="GB1" s="94"/>
      <c r="GC1" s="94"/>
      <c r="GD1" s="94"/>
      <c r="GE1" s="94"/>
      <c r="GF1" s="94"/>
      <c r="GG1" s="94"/>
      <c r="GH1" s="94"/>
      <c r="GI1" s="94"/>
      <c r="GJ1" s="94"/>
      <c r="GK1" s="94"/>
      <c r="GL1" s="94"/>
      <c r="GM1" s="94"/>
      <c r="GN1" s="94"/>
      <c r="GO1" s="94"/>
      <c r="GP1" s="94"/>
      <c r="GQ1" s="94"/>
      <c r="GR1" s="94"/>
      <c r="GS1" s="94"/>
      <c r="GT1" s="94"/>
      <c r="GU1" s="94"/>
      <c r="GV1" s="94"/>
      <c r="GW1" s="94"/>
      <c r="GX1" s="94"/>
      <c r="GY1" s="94"/>
      <c r="GZ1" s="94"/>
      <c r="HA1" s="94"/>
      <c r="HB1" s="94"/>
      <c r="HC1" s="94"/>
      <c r="HD1" s="94"/>
      <c r="HE1" s="94"/>
      <c r="HF1" s="94"/>
      <c r="HG1" s="94"/>
      <c r="HH1" s="94"/>
      <c r="HI1" s="94"/>
      <c r="HJ1" s="94"/>
      <c r="HK1" s="94"/>
      <c r="HL1" s="94"/>
      <c r="HM1" s="94"/>
      <c r="HN1" s="94"/>
      <c r="HO1" s="94"/>
      <c r="HP1" s="94"/>
      <c r="HQ1" s="94"/>
      <c r="HR1" s="94"/>
      <c r="HS1" s="94"/>
      <c r="HT1" s="94"/>
      <c r="HU1" s="94"/>
      <c r="HV1" s="94"/>
      <c r="HW1" s="94"/>
      <c r="HX1" s="94"/>
      <c r="HY1" s="94"/>
      <c r="HZ1" s="94"/>
      <c r="IA1" s="94"/>
      <c r="IB1" s="94"/>
      <c r="IC1" s="94"/>
      <c r="ID1" s="94"/>
      <c r="IE1" s="94"/>
      <c r="IF1" s="94"/>
      <c r="IG1" s="94"/>
      <c r="IH1" s="94"/>
      <c r="II1" s="94"/>
      <c r="IJ1" s="94"/>
      <c r="IK1" s="94"/>
      <c r="IL1" s="94"/>
      <c r="IM1" s="94"/>
      <c r="IN1" s="94"/>
      <c r="IO1" s="94"/>
      <c r="IP1" s="94"/>
      <c r="IQ1" s="94"/>
      <c r="IR1" s="94"/>
      <c r="IS1" s="94"/>
      <c r="IT1" s="94"/>
      <c r="IU1" s="94"/>
      <c r="IV1" s="94"/>
    </row>
    <row r="2" spans="1:256" ht="15.75" thickBot="1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256" ht="15" customHeight="1">
      <c r="A3" s="116" t="str">
        <f>'Сводная таблица'!A3:A4</f>
        <v>№ п/п</v>
      </c>
      <c r="B3" s="118" t="str">
        <f>'Сводная таблица'!B3:B4</f>
        <v>группа</v>
      </c>
      <c r="C3" s="120" t="str">
        <f>'Сводная таблица'!C3:C4</f>
        <v>подргуппа</v>
      </c>
      <c r="D3" s="122" t="str">
        <f>'Сводная таблица'!D3:D4</f>
        <v>Фамилия</v>
      </c>
      <c r="E3" s="124" t="str">
        <f>'Сводная таблица'!E3:E4</f>
        <v>Имя</v>
      </c>
      <c r="F3" s="113" t="str">
        <f>'Сводная таблица'!F3:F4</f>
        <v>Отчество</v>
      </c>
      <c r="G3" s="116" t="s">
        <v>29</v>
      </c>
      <c r="H3" s="122" t="s">
        <v>21</v>
      </c>
      <c r="I3" s="128" t="s">
        <v>24</v>
      </c>
      <c r="J3" s="128" t="s">
        <v>23</v>
      </c>
      <c r="K3" s="126" t="s">
        <v>20</v>
      </c>
    </row>
    <row r="4" spans="1:256" ht="15.75" thickBot="1">
      <c r="A4" s="117"/>
      <c r="B4" s="119"/>
      <c r="C4" s="121"/>
      <c r="D4" s="123"/>
      <c r="E4" s="125"/>
      <c r="F4" s="114"/>
      <c r="G4" s="117"/>
      <c r="H4" s="123"/>
      <c r="I4" s="129"/>
      <c r="J4" s="129"/>
      <c r="K4" s="127"/>
    </row>
    <row r="5" spans="1:256" s="52" customFormat="1">
      <c r="A5" s="60">
        <f>'Сводная таблица'!A5:A6</f>
        <v>1</v>
      </c>
      <c r="B5" s="89">
        <v>11405113</v>
      </c>
      <c r="C5" s="87">
        <v>1</v>
      </c>
      <c r="D5" s="61" t="str">
        <f>'Сводная таблица'!D5:D6</f>
        <v>Башаркевич</v>
      </c>
      <c r="E5" s="61" t="str">
        <f>'Сводная таблица'!E5:E6</f>
        <v>Дарья</v>
      </c>
      <c r="F5" s="62">
        <f>'Сводная таблица'!F5:F6</f>
        <v>0</v>
      </c>
      <c r="G5" s="32">
        <v>1</v>
      </c>
      <c r="H5" s="78">
        <f t="shared" ref="H5:H46" si="0">DATE(2016,1,1)</f>
        <v>42370</v>
      </c>
      <c r="I5" s="90">
        <f>(YEAR(H5)-YEAR('Сводная таблица'!$B$2))*53+WEEKNUM(H5)</f>
        <v>1</v>
      </c>
      <c r="J5" s="80">
        <v>0</v>
      </c>
      <c r="K5" s="81">
        <f>VLOOKUP(I5,'Формула рейтинга'!$A$3:$AZ$203,J5+2,FALSE)*10</f>
        <v>0</v>
      </c>
    </row>
    <row r="6" spans="1:256" s="52" customFormat="1">
      <c r="A6" s="53">
        <f>'Сводная таблица'!A6:A7</f>
        <v>2</v>
      </c>
      <c r="B6" s="89">
        <v>11405113</v>
      </c>
      <c r="C6" s="87">
        <v>1</v>
      </c>
      <c r="D6" s="43" t="str">
        <f>'Сводная таблица'!D6:D7</f>
        <v>Буневич</v>
      </c>
      <c r="E6" s="43" t="str">
        <f>'Сводная таблица'!E6:E7</f>
        <v>Надежда</v>
      </c>
      <c r="F6" s="49">
        <f>'Сводная таблица'!F6:F7</f>
        <v>0</v>
      </c>
      <c r="G6" s="60">
        <v>2</v>
      </c>
      <c r="H6" s="63">
        <f t="shared" si="0"/>
        <v>42370</v>
      </c>
      <c r="I6" s="91">
        <f>(YEAR(H6)-YEAR('Сводная таблица'!$B$2))*53+WEEKNUM(H6)</f>
        <v>1</v>
      </c>
      <c r="J6" s="27">
        <v>0</v>
      </c>
      <c r="K6" s="65">
        <f>VLOOKUP(I6,'Формула рейтинга'!$A$3:$AZ$203,J6+2,FALSE)*10</f>
        <v>0</v>
      </c>
      <c r="M6" s="70"/>
    </row>
    <row r="7" spans="1:256" s="52" customFormat="1">
      <c r="A7" s="53">
        <f>'Сводная таблица'!A7:A8</f>
        <v>3</v>
      </c>
      <c r="B7" s="89">
        <v>11405113</v>
      </c>
      <c r="C7" s="87">
        <v>1</v>
      </c>
      <c r="D7" s="43" t="str">
        <f>'Сводная таблица'!D7:D8</f>
        <v>Гриб</v>
      </c>
      <c r="E7" s="43" t="str">
        <f>'Сводная таблица'!E7:E8</f>
        <v>Владислав</v>
      </c>
      <c r="F7" s="49">
        <f>'Сводная таблица'!F7:F8</f>
        <v>0</v>
      </c>
      <c r="G7" s="60">
        <v>3</v>
      </c>
      <c r="H7" s="63">
        <f t="shared" si="0"/>
        <v>42370</v>
      </c>
      <c r="I7" s="91">
        <f>(YEAR(H7)-YEAR('Сводная таблица'!$B$2))*53+WEEKNUM(H7)</f>
        <v>1</v>
      </c>
      <c r="J7" s="27">
        <v>0</v>
      </c>
      <c r="K7" s="65">
        <f>VLOOKUP(I7,'Формула рейтинга'!$A$3:$AZ$203,J7+2,FALSE)*10</f>
        <v>0</v>
      </c>
    </row>
    <row r="8" spans="1:256" s="52" customFormat="1">
      <c r="A8" s="53">
        <f>'Сводная таблица'!A8:A9</f>
        <v>4</v>
      </c>
      <c r="B8" s="89">
        <v>11405113</v>
      </c>
      <c r="C8" s="46">
        <v>2</v>
      </c>
      <c r="D8" s="43" t="str">
        <f>'Сводная таблица'!D8:D9</f>
        <v>Дмуха</v>
      </c>
      <c r="E8" s="43" t="str">
        <f>'Сводная таблица'!E8:E9</f>
        <v>Алексей</v>
      </c>
      <c r="F8" s="49">
        <f>'Сводная таблица'!F8:F9</f>
        <v>0</v>
      </c>
      <c r="G8" s="60">
        <v>4</v>
      </c>
      <c r="H8" s="63">
        <f t="shared" si="0"/>
        <v>42370</v>
      </c>
      <c r="I8" s="91">
        <f>(YEAR(H8)-YEAR('Сводная таблица'!$B$2))*53+WEEKNUM(H8)</f>
        <v>1</v>
      </c>
      <c r="J8" s="27">
        <v>0</v>
      </c>
      <c r="K8" s="65">
        <f>VLOOKUP(I8,'Формула рейтинга'!$A$3:$AZ$203,J8+2,FALSE)*10</f>
        <v>0</v>
      </c>
    </row>
    <row r="9" spans="1:256" s="52" customFormat="1">
      <c r="A9" s="53">
        <f>'Сводная таблица'!A9:A10</f>
        <v>5</v>
      </c>
      <c r="B9" s="89">
        <v>11405113</v>
      </c>
      <c r="C9" s="87">
        <v>1</v>
      </c>
      <c r="D9" s="43" t="str">
        <f>'Сводная таблица'!D9:D10</f>
        <v>Здано'вич</v>
      </c>
      <c r="E9" s="43" t="str">
        <f>'Сводная таблица'!E9:E10</f>
        <v>Александр</v>
      </c>
      <c r="F9" s="49">
        <f>'Сводная таблица'!F9:F10</f>
        <v>0</v>
      </c>
      <c r="G9" s="60">
        <v>5</v>
      </c>
      <c r="H9" s="63">
        <f t="shared" si="0"/>
        <v>42370</v>
      </c>
      <c r="I9" s="91">
        <f>(YEAR(H9)-YEAR('Сводная таблица'!$B$2))*53+WEEKNUM(H9)</f>
        <v>1</v>
      </c>
      <c r="J9" s="27">
        <v>0</v>
      </c>
      <c r="K9" s="65">
        <f>VLOOKUP(I9,'Формула рейтинга'!$A$3:$AZ$203,J9+2,FALSE)*10</f>
        <v>0</v>
      </c>
    </row>
    <row r="10" spans="1:256" s="52" customFormat="1">
      <c r="A10" s="53">
        <f>'Сводная таблица'!A10:A11</f>
        <v>6</v>
      </c>
      <c r="B10" s="89">
        <v>11405113</v>
      </c>
      <c r="C10" s="46">
        <v>2</v>
      </c>
      <c r="D10" s="43" t="str">
        <f>'Сводная таблица'!D10:D11</f>
        <v>Ко'шель</v>
      </c>
      <c r="E10" s="43" t="str">
        <f>'Сводная таблица'!E10:E11</f>
        <v>Антон</v>
      </c>
      <c r="F10" s="49">
        <f>'Сводная таблица'!F10:F11</f>
        <v>0</v>
      </c>
      <c r="G10" s="60">
        <v>6</v>
      </c>
      <c r="H10" s="63">
        <f t="shared" si="0"/>
        <v>42370</v>
      </c>
      <c r="I10" s="91">
        <f>(YEAR(H10)-YEAR('Сводная таблица'!$B$2))*53+WEEKNUM(H10)</f>
        <v>1</v>
      </c>
      <c r="J10" s="27">
        <v>0</v>
      </c>
      <c r="K10" s="65">
        <f>VLOOKUP(I10,'Формула рейтинга'!$A$3:$AZ$203,J10+2,FALSE)*10</f>
        <v>0</v>
      </c>
    </row>
    <row r="11" spans="1:256" s="52" customFormat="1">
      <c r="A11" s="53">
        <f>'Сводная таблица'!A11:A12</f>
        <v>7</v>
      </c>
      <c r="B11" s="89">
        <v>11405113</v>
      </c>
      <c r="C11" s="46">
        <v>2</v>
      </c>
      <c r="D11" s="43" t="str">
        <f>'Сводная таблица'!D11:D12</f>
        <v>Кравченко</v>
      </c>
      <c r="E11" s="43" t="str">
        <f>'Сводная таблица'!E11:E12</f>
        <v>Антон</v>
      </c>
      <c r="F11" s="49">
        <f>'Сводная таблица'!F11:F12</f>
        <v>0</v>
      </c>
      <c r="G11" s="60">
        <v>7</v>
      </c>
      <c r="H11" s="63">
        <f t="shared" si="0"/>
        <v>42370</v>
      </c>
      <c r="I11" s="91">
        <f>(YEAR(H11)-YEAR('Сводная таблица'!$B$2))*53+WEEKNUM(H11)</f>
        <v>1</v>
      </c>
      <c r="J11" s="27">
        <v>0</v>
      </c>
      <c r="K11" s="65">
        <f>VLOOKUP(I11,'Формула рейтинга'!$A$3:$AZ$203,J11+2,FALSE)*10</f>
        <v>0</v>
      </c>
    </row>
    <row r="12" spans="1:256" s="52" customFormat="1">
      <c r="A12" s="53">
        <f>'Сводная таблица'!A12:A13</f>
        <v>8</v>
      </c>
      <c r="B12" s="89">
        <v>11405113</v>
      </c>
      <c r="C12" s="87">
        <v>1</v>
      </c>
      <c r="D12" s="43" t="str">
        <f>'Сводная таблица'!D12:D13</f>
        <v>Лужи'нский</v>
      </c>
      <c r="E12" s="43" t="str">
        <f>'Сводная таблица'!E12:E13</f>
        <v>Евгений</v>
      </c>
      <c r="F12" s="49">
        <f>'Сводная таблица'!F12:F13</f>
        <v>0</v>
      </c>
      <c r="G12" s="60">
        <v>8</v>
      </c>
      <c r="H12" s="63">
        <f t="shared" si="0"/>
        <v>42370</v>
      </c>
      <c r="I12" s="91">
        <f>(YEAR(H12)-YEAR('Сводная таблица'!$B$2))*53+WEEKNUM(H12)</f>
        <v>1</v>
      </c>
      <c r="J12" s="27">
        <v>0</v>
      </c>
      <c r="K12" s="65">
        <f>VLOOKUP(I12,'Формула рейтинга'!$A$3:$AZ$203,J12+2,FALSE)*10</f>
        <v>0</v>
      </c>
    </row>
    <row r="13" spans="1:256" s="52" customFormat="1">
      <c r="A13" s="53">
        <f>'Сводная таблица'!A13:A14</f>
        <v>9</v>
      </c>
      <c r="B13" s="89">
        <v>11405113</v>
      </c>
      <c r="C13" s="87">
        <v>1</v>
      </c>
      <c r="D13" s="43" t="str">
        <f>'Сводная таблица'!D13:D14</f>
        <v>Лукашов</v>
      </c>
      <c r="E13" s="43" t="str">
        <f>'Сводная таблица'!E13:E14</f>
        <v>Ростислав</v>
      </c>
      <c r="F13" s="49">
        <f>'Сводная таблица'!F13:F14</f>
        <v>0</v>
      </c>
      <c r="G13" s="60">
        <v>9</v>
      </c>
      <c r="H13" s="63">
        <f t="shared" si="0"/>
        <v>42370</v>
      </c>
      <c r="I13" s="91">
        <f>(YEAR(H13)-YEAR('Сводная таблица'!$B$2))*53+WEEKNUM(H13)</f>
        <v>1</v>
      </c>
      <c r="J13" s="27">
        <v>0</v>
      </c>
      <c r="K13" s="65">
        <f>VLOOKUP(I13,'Формула рейтинга'!$A$3:$AZ$203,J13+2,FALSE)*10</f>
        <v>0</v>
      </c>
    </row>
    <row r="14" spans="1:256" s="52" customFormat="1">
      <c r="A14" s="53">
        <f>'Сводная таблица'!A14:A15</f>
        <v>10</v>
      </c>
      <c r="B14" s="89">
        <v>11405113</v>
      </c>
      <c r="C14" s="46">
        <v>2</v>
      </c>
      <c r="D14" s="43" t="str">
        <f>'Сводная таблица'!D14:D15</f>
        <v>Малявский</v>
      </c>
      <c r="E14" s="43" t="str">
        <f>'Сводная таблица'!E14:E15</f>
        <v>Влад</v>
      </c>
      <c r="F14" s="49">
        <f>'Сводная таблица'!F14:F15</f>
        <v>0</v>
      </c>
      <c r="G14" s="60">
        <v>10</v>
      </c>
      <c r="H14" s="63">
        <f t="shared" si="0"/>
        <v>42370</v>
      </c>
      <c r="I14" s="91">
        <f>(YEAR(H14)-YEAR('Сводная таблица'!$B$2))*53+WEEKNUM(H14)</f>
        <v>1</v>
      </c>
      <c r="J14" s="27">
        <v>0</v>
      </c>
      <c r="K14" s="65">
        <f>VLOOKUP(I14,'Формула рейтинга'!$A$3:$AZ$203,J14+2,FALSE)*10</f>
        <v>0</v>
      </c>
    </row>
    <row r="15" spans="1:256" s="52" customFormat="1">
      <c r="A15" s="53">
        <f>'Сводная таблица'!A15:A16</f>
        <v>11</v>
      </c>
      <c r="B15" s="89">
        <v>11405113</v>
      </c>
      <c r="C15" s="46">
        <v>2</v>
      </c>
      <c r="D15" s="43" t="str">
        <f>'Сводная таблица'!D15:D16</f>
        <v>Матя'ш</v>
      </c>
      <c r="E15" s="43" t="str">
        <f>'Сводная таблица'!E15:E16</f>
        <v>Андрей</v>
      </c>
      <c r="F15" s="49">
        <f>'Сводная таблица'!F15:F16</f>
        <v>0</v>
      </c>
      <c r="G15" s="60">
        <v>11</v>
      </c>
      <c r="H15" s="63">
        <f t="shared" si="0"/>
        <v>42370</v>
      </c>
      <c r="I15" s="91">
        <f>(YEAR(H15)-YEAR('Сводная таблица'!$B$2))*53+WEEKNUM(H15)</f>
        <v>1</v>
      </c>
      <c r="J15" s="27">
        <v>0</v>
      </c>
      <c r="K15" s="65">
        <f>VLOOKUP(I15,'Формула рейтинга'!$A$3:$AZ$203,J15+2,FALSE)*10</f>
        <v>0</v>
      </c>
    </row>
    <row r="16" spans="1:256" s="52" customFormat="1">
      <c r="A16" s="53">
        <f>'Сводная таблица'!A16:A17</f>
        <v>12</v>
      </c>
      <c r="B16" s="89">
        <v>11405113</v>
      </c>
      <c r="C16" s="87">
        <v>1</v>
      </c>
      <c r="D16" s="43" t="str">
        <f>'Сводная таблица'!D16:D17</f>
        <v>Никифоров</v>
      </c>
      <c r="E16" s="43" t="str">
        <f>'Сводная таблица'!E16:E17</f>
        <v>Николая</v>
      </c>
      <c r="F16" s="49">
        <f>'Сводная таблица'!F16:F17</f>
        <v>0</v>
      </c>
      <c r="G16" s="60">
        <v>12</v>
      </c>
      <c r="H16" s="63">
        <f t="shared" si="0"/>
        <v>42370</v>
      </c>
      <c r="I16" s="91">
        <f>(YEAR(H16)-YEAR('Сводная таблица'!$B$2))*53+WEEKNUM(H16)</f>
        <v>1</v>
      </c>
      <c r="J16" s="27">
        <v>0</v>
      </c>
      <c r="K16" s="65">
        <f>VLOOKUP(I16,'Формула рейтинга'!$A$3:$AZ$203,J16+2,FALSE)*10</f>
        <v>0</v>
      </c>
    </row>
    <row r="17" spans="1:11" s="52" customFormat="1">
      <c r="A17" s="53">
        <f>'Сводная таблица'!A17:A18</f>
        <v>13</v>
      </c>
      <c r="B17" s="89">
        <v>11405113</v>
      </c>
      <c r="C17" s="87">
        <v>1</v>
      </c>
      <c r="D17" s="43" t="str">
        <f>'Сводная таблица'!D17:D18</f>
        <v>Плавский</v>
      </c>
      <c r="E17" s="43" t="str">
        <f>'Сводная таблица'!E17:E18</f>
        <v>Влад</v>
      </c>
      <c r="F17" s="49">
        <f>'Сводная таблица'!F17:F18</f>
        <v>0</v>
      </c>
      <c r="G17" s="60">
        <v>13</v>
      </c>
      <c r="H17" s="63">
        <f t="shared" si="0"/>
        <v>42370</v>
      </c>
      <c r="I17" s="91">
        <f>(YEAR(H17)-YEAR('Сводная таблица'!$B$2))*53+WEEKNUM(H17)</f>
        <v>1</v>
      </c>
      <c r="J17" s="27">
        <v>0</v>
      </c>
      <c r="K17" s="65">
        <f>VLOOKUP(I17,'Формула рейтинга'!$A$3:$AZ$203,J17+2,FALSE)*10</f>
        <v>0</v>
      </c>
    </row>
    <row r="18" spans="1:11" s="52" customFormat="1">
      <c r="A18" s="53">
        <f>'Сводная таблица'!A18:A19</f>
        <v>14</v>
      </c>
      <c r="B18" s="89">
        <v>11405113</v>
      </c>
      <c r="C18" s="87">
        <v>1</v>
      </c>
      <c r="D18" s="43" t="str">
        <f>'Сводная таблица'!D18:D19</f>
        <v>Просяновский</v>
      </c>
      <c r="E18" s="43" t="str">
        <f>'Сводная таблица'!E18:E19</f>
        <v>Евгений</v>
      </c>
      <c r="F18" s="49">
        <f>'Сводная таблица'!F18:F19</f>
        <v>0</v>
      </c>
      <c r="G18" s="60">
        <v>14</v>
      </c>
      <c r="H18" s="63">
        <f t="shared" si="0"/>
        <v>42370</v>
      </c>
      <c r="I18" s="91">
        <f>(YEAR(H18)-YEAR('Сводная таблица'!$B$2))*53+WEEKNUM(H18)</f>
        <v>1</v>
      </c>
      <c r="J18" s="27">
        <v>0</v>
      </c>
      <c r="K18" s="65">
        <f>VLOOKUP(I18,'Формула рейтинга'!$A$3:$AZ$203,J18+2,FALSE)*10</f>
        <v>0</v>
      </c>
    </row>
    <row r="19" spans="1:11" s="52" customFormat="1">
      <c r="A19" s="53">
        <f>'Сводная таблица'!A19:A20</f>
        <v>15</v>
      </c>
      <c r="B19" s="89">
        <v>11405113</v>
      </c>
      <c r="C19" s="46">
        <v>2</v>
      </c>
      <c r="D19" s="43" t="str">
        <f>'Сводная таблица'!D19:D20</f>
        <v>Прудников</v>
      </c>
      <c r="E19" s="43" t="str">
        <f>'Сводная таблица'!E19:E20</f>
        <v>Максим</v>
      </c>
      <c r="F19" s="49">
        <f>'Сводная таблица'!F19:F20</f>
        <v>0</v>
      </c>
      <c r="G19" s="60">
        <v>15</v>
      </c>
      <c r="H19" s="63">
        <v>42370</v>
      </c>
      <c r="I19" s="91">
        <f>(YEAR(H19)-YEAR('Сводная таблица'!$B$2))*53+WEEKNUM(H19)</f>
        <v>1</v>
      </c>
      <c r="J19" s="27">
        <v>0</v>
      </c>
      <c r="K19" s="65">
        <f>VLOOKUP(I19,'Формула рейтинга'!$A$3:$AZ$203,J19+2,FALSE)*10</f>
        <v>0</v>
      </c>
    </row>
    <row r="20" spans="1:11" s="52" customFormat="1">
      <c r="A20" s="53">
        <f>'Сводная таблица'!A20:A21</f>
        <v>16</v>
      </c>
      <c r="B20" s="89">
        <v>11405113</v>
      </c>
      <c r="C20" s="87">
        <v>1</v>
      </c>
      <c r="D20" s="43" t="str">
        <f>'Сводная таблица'!D20:D21</f>
        <v>Рудько'</v>
      </c>
      <c r="E20" s="43" t="str">
        <f>'Сводная таблица'!E20:E21</f>
        <v>Елизавета</v>
      </c>
      <c r="F20" s="49">
        <f>'Сводная таблица'!F20:F21</f>
        <v>0</v>
      </c>
      <c r="G20" s="60">
        <v>16</v>
      </c>
      <c r="H20" s="63">
        <f t="shared" si="0"/>
        <v>42370</v>
      </c>
      <c r="I20" s="91">
        <f>(YEAR(H20)-YEAR('Сводная таблица'!$B$2))*53+WEEKNUM(H20)</f>
        <v>1</v>
      </c>
      <c r="J20" s="27">
        <v>0</v>
      </c>
      <c r="K20" s="65">
        <f>VLOOKUP(I20,'Формула рейтинга'!$A$3:$AZ$203,J20+2,FALSE)*10</f>
        <v>0</v>
      </c>
    </row>
    <row r="21" spans="1:11" s="52" customFormat="1">
      <c r="A21" s="53">
        <f>'Сводная таблица'!A21:A22</f>
        <v>17</v>
      </c>
      <c r="B21" s="89">
        <v>11405113</v>
      </c>
      <c r="C21" s="46">
        <v>2</v>
      </c>
      <c r="D21" s="43" t="str">
        <f>'Сводная таблица'!D21:D22</f>
        <v>Саскове'ц</v>
      </c>
      <c r="E21" s="43" t="str">
        <f>'Сводная таблица'!E21:E22</f>
        <v>Александр</v>
      </c>
      <c r="F21" s="49">
        <f>'Сводная таблица'!F21:F22</f>
        <v>0</v>
      </c>
      <c r="G21" s="60">
        <v>17</v>
      </c>
      <c r="H21" s="63">
        <f t="shared" si="0"/>
        <v>42370</v>
      </c>
      <c r="I21" s="91">
        <f>(YEAR(H21)-YEAR('Сводная таблица'!$B$2))*53+WEEKNUM(H21)</f>
        <v>1</v>
      </c>
      <c r="J21" s="27">
        <v>0</v>
      </c>
      <c r="K21" s="65">
        <f>VLOOKUP(I21,'Формула рейтинга'!$A$3:$AZ$203,J21+2,FALSE)*10</f>
        <v>0</v>
      </c>
    </row>
    <row r="22" spans="1:11" s="52" customFormat="1">
      <c r="A22" s="53">
        <f>'Сводная таблица'!A22:A23</f>
        <v>18</v>
      </c>
      <c r="B22" s="89">
        <v>11405113</v>
      </c>
      <c r="C22" s="87">
        <v>1</v>
      </c>
      <c r="D22" s="43" t="str">
        <f>'Сводная таблица'!D22:D23</f>
        <v>Три'фонова</v>
      </c>
      <c r="E22" s="43" t="str">
        <f>'Сводная таблица'!E22:E23</f>
        <v>Алина</v>
      </c>
      <c r="F22" s="49">
        <f>'Сводная таблица'!F22:F23</f>
        <v>0</v>
      </c>
      <c r="G22" s="60">
        <v>18</v>
      </c>
      <c r="H22" s="63">
        <f t="shared" si="0"/>
        <v>42370</v>
      </c>
      <c r="I22" s="91">
        <f>(YEAR(H22)-YEAR('Сводная таблица'!$B$2))*53+WEEKNUM(H22)</f>
        <v>1</v>
      </c>
      <c r="J22" s="27">
        <v>0</v>
      </c>
      <c r="K22" s="65">
        <f>VLOOKUP(I22,'Формула рейтинга'!$A$3:$AZ$203,J22+2,FALSE)*10</f>
        <v>0</v>
      </c>
    </row>
    <row r="23" spans="1:11" s="52" customFormat="1">
      <c r="A23" s="53">
        <f>'Сводная таблица'!A23:A24</f>
        <v>19</v>
      </c>
      <c r="B23" s="89">
        <v>11405113</v>
      </c>
      <c r="C23" s="46">
        <v>2</v>
      </c>
      <c r="D23" s="43" t="str">
        <f>'Сводная таблица'!D23:D24</f>
        <v>Федорин</v>
      </c>
      <c r="E23" s="43" t="str">
        <f>'Сводная таблица'!E23:E24</f>
        <v>Денис</v>
      </c>
      <c r="F23" s="49">
        <f>'Сводная таблица'!F23:F24</f>
        <v>0</v>
      </c>
      <c r="G23" s="60">
        <v>19</v>
      </c>
      <c r="H23" s="63">
        <f t="shared" si="0"/>
        <v>42370</v>
      </c>
      <c r="I23" s="91">
        <f>(YEAR(H23)-YEAR('Сводная таблица'!$B$2))*53+WEEKNUM(H23)</f>
        <v>1</v>
      </c>
      <c r="J23" s="27">
        <v>0</v>
      </c>
      <c r="K23" s="65">
        <f>VLOOKUP(I23,'Формула рейтинга'!$A$3:$AZ$203,J23+2,FALSE)*10</f>
        <v>0</v>
      </c>
    </row>
    <row r="24" spans="1:11" s="52" customFormat="1">
      <c r="A24" s="53">
        <f>'Сводная таблица'!A24:A25</f>
        <v>20</v>
      </c>
      <c r="B24" s="89">
        <v>11405113</v>
      </c>
      <c r="C24" s="46">
        <v>2</v>
      </c>
      <c r="D24" s="43" t="str">
        <f>'Сводная таблица'!D24:D25</f>
        <v>Худолей</v>
      </c>
      <c r="E24" s="43" t="str">
        <f>'Сводная таблица'!E24:E25</f>
        <v>Роман</v>
      </c>
      <c r="F24" s="49">
        <f>'Сводная таблица'!F24:F25</f>
        <v>0</v>
      </c>
      <c r="G24" s="60">
        <v>20</v>
      </c>
      <c r="H24" s="63">
        <f t="shared" si="0"/>
        <v>42370</v>
      </c>
      <c r="I24" s="91">
        <f>(YEAR(H24)-YEAR('Сводная таблица'!$B$2))*53+WEEKNUM(H24)</f>
        <v>1</v>
      </c>
      <c r="J24" s="27">
        <v>0</v>
      </c>
      <c r="K24" s="65">
        <f>VLOOKUP(I24,'Формула рейтинга'!$A$3:$AZ$203,J24+2,FALSE)*10</f>
        <v>0</v>
      </c>
    </row>
    <row r="25" spans="1:11" s="52" customFormat="1">
      <c r="A25" s="53">
        <f>'Сводная таблица'!A25:A26</f>
        <v>21</v>
      </c>
      <c r="B25" s="89">
        <v>11405113</v>
      </c>
      <c r="C25" s="46">
        <v>2</v>
      </c>
      <c r="D25" s="43" t="str">
        <f>'Сводная таблица'!D25:D26</f>
        <v>Шарапин</v>
      </c>
      <c r="E25" s="43" t="str">
        <f>'Сводная таблица'!E25:E26</f>
        <v>Александр</v>
      </c>
      <c r="F25" s="49">
        <f>'Сводная таблица'!F25:F26</f>
        <v>0</v>
      </c>
      <c r="G25" s="60">
        <v>21</v>
      </c>
      <c r="H25" s="63">
        <f t="shared" si="0"/>
        <v>42370</v>
      </c>
      <c r="I25" s="91">
        <f>(YEAR(H25)-YEAR('Сводная таблица'!$B$2))*53+WEEKNUM(H25)</f>
        <v>1</v>
      </c>
      <c r="J25" s="27">
        <v>0</v>
      </c>
      <c r="K25" s="65">
        <f>VLOOKUP(I25,'Формула рейтинга'!$A$3:$AZ$203,J25+2,FALSE)*10</f>
        <v>0</v>
      </c>
    </row>
    <row r="26" spans="1:11" s="52" customFormat="1">
      <c r="A26" s="53">
        <f>'Сводная таблица'!A26:A26</f>
        <v>22</v>
      </c>
      <c r="B26" s="89">
        <v>11405113</v>
      </c>
      <c r="C26" s="46">
        <v>2</v>
      </c>
      <c r="D26" s="43" t="str">
        <f>'Сводная таблица'!D26:D26</f>
        <v>Ярмолюк</v>
      </c>
      <c r="E26" s="43" t="str">
        <f>'Сводная таблица'!E26:E26</f>
        <v>Владислав</v>
      </c>
      <c r="F26" s="49">
        <f>'Сводная таблица'!F26:F26</f>
        <v>0</v>
      </c>
      <c r="G26" s="60">
        <v>22</v>
      </c>
      <c r="H26" s="63">
        <f t="shared" si="0"/>
        <v>42370</v>
      </c>
      <c r="I26" s="64">
        <f>(YEAR(H26)-YEAR('Сводная таблица'!$B$2))*53+WEEKNUM(H26)</f>
        <v>1</v>
      </c>
      <c r="J26" s="27">
        <v>0</v>
      </c>
      <c r="K26" s="65">
        <f>VLOOKUP(I26,'Формула рейтинга'!$A$3:$AZ$203,J26+2,FALSE)*10</f>
        <v>0</v>
      </c>
    </row>
    <row r="27" spans="1:11" s="52" customFormat="1" hidden="1">
      <c r="A27" s="53" t="e">
        <f>'Сводная таблица'!#REF!</f>
        <v>#REF!</v>
      </c>
      <c r="B27" s="45" t="e">
        <f>'Сводная таблица'!#REF!</f>
        <v>#REF!</v>
      </c>
      <c r="C27" s="47">
        <v>3</v>
      </c>
      <c r="D27" s="43" t="e">
        <f>'Сводная таблица'!#REF!</f>
        <v>#REF!</v>
      </c>
      <c r="E27" s="43" t="e">
        <f>'Сводная таблица'!#REF!</f>
        <v>#REF!</v>
      </c>
      <c r="F27" s="49" t="e">
        <f>'Сводная таблица'!#REF!</f>
        <v>#REF!</v>
      </c>
      <c r="G27" s="60">
        <v>23</v>
      </c>
      <c r="H27" s="63">
        <f t="shared" si="0"/>
        <v>42370</v>
      </c>
      <c r="I27" s="64" t="e">
        <f>(YEAR(H27)-YEAR('Сводная таблица'!$B$2))*53+WEEKNUM(Лр1!#REF!)</f>
        <v>#REF!</v>
      </c>
      <c r="J27" s="27">
        <v>0</v>
      </c>
      <c r="K27" s="65" t="e">
        <f>VLOOKUP(I27,'Формула рейтинга'!$A$3:$AZ$203,Лр1!#REF!+2,FALSE)*10</f>
        <v>#REF!</v>
      </c>
    </row>
    <row r="28" spans="1:11" s="52" customFormat="1" hidden="1">
      <c r="A28" s="53" t="e">
        <f>'Сводная таблица'!#REF!</f>
        <v>#REF!</v>
      </c>
      <c r="B28" s="45" t="e">
        <f>'Сводная таблица'!#REF!</f>
        <v>#REF!</v>
      </c>
      <c r="C28" s="47">
        <v>3</v>
      </c>
      <c r="D28" s="43" t="e">
        <f>'Сводная таблица'!#REF!</f>
        <v>#REF!</v>
      </c>
      <c r="E28" s="43" t="e">
        <f>'Сводная таблица'!#REF!</f>
        <v>#REF!</v>
      </c>
      <c r="F28" s="49" t="e">
        <f>'Сводная таблица'!#REF!</f>
        <v>#REF!</v>
      </c>
      <c r="G28" s="60">
        <v>24</v>
      </c>
      <c r="H28" s="63">
        <f t="shared" si="0"/>
        <v>42370</v>
      </c>
      <c r="I28" s="64" t="e">
        <f>(YEAR(H28)-YEAR('Сводная таблица'!$B$2))*53+WEEKNUM(Лр1!#REF!)</f>
        <v>#REF!</v>
      </c>
      <c r="J28" s="27">
        <v>0</v>
      </c>
      <c r="K28" s="65" t="e">
        <f>VLOOKUP(I28,'Формула рейтинга'!$A$3:$AZ$203,Лр1!#REF!+2,FALSE)*10</f>
        <v>#REF!</v>
      </c>
    </row>
    <row r="29" spans="1:11" s="52" customFormat="1" hidden="1">
      <c r="A29" s="53" t="e">
        <f>'Сводная таблица'!#REF!</f>
        <v>#REF!</v>
      </c>
      <c r="B29" s="45" t="e">
        <f>'Сводная таблица'!#REF!</f>
        <v>#REF!</v>
      </c>
      <c r="C29" s="47">
        <v>3</v>
      </c>
      <c r="D29" s="43" t="e">
        <f>'Сводная таблица'!#REF!</f>
        <v>#REF!</v>
      </c>
      <c r="E29" s="43" t="e">
        <f>'Сводная таблица'!#REF!</f>
        <v>#REF!</v>
      </c>
      <c r="F29" s="49" t="e">
        <f>'Сводная таблица'!#REF!</f>
        <v>#REF!</v>
      </c>
      <c r="G29" s="60">
        <v>25</v>
      </c>
      <c r="H29" s="63">
        <f t="shared" si="0"/>
        <v>42370</v>
      </c>
      <c r="I29" s="64" t="e">
        <f>(YEAR(H29)-YEAR('Сводная таблица'!$B$2))*53+WEEKNUM(Лр1!#REF!)</f>
        <v>#REF!</v>
      </c>
      <c r="J29" s="27">
        <v>0</v>
      </c>
      <c r="K29" s="65" t="e">
        <f>VLOOKUP(I29,'Формула рейтинга'!$A$3:$AZ$203,Лр1!#REF!+2,FALSE)*10</f>
        <v>#REF!</v>
      </c>
    </row>
    <row r="30" spans="1:11" s="52" customFormat="1" hidden="1">
      <c r="A30" s="53" t="e">
        <f>'Сводная таблица'!#REF!</f>
        <v>#REF!</v>
      </c>
      <c r="B30" s="45" t="e">
        <f>'Сводная таблица'!#REF!</f>
        <v>#REF!</v>
      </c>
      <c r="C30" s="47">
        <v>3</v>
      </c>
      <c r="D30" s="43" t="e">
        <f>'Сводная таблица'!#REF!</f>
        <v>#REF!</v>
      </c>
      <c r="E30" s="43" t="e">
        <f>'Сводная таблица'!#REF!</f>
        <v>#REF!</v>
      </c>
      <c r="F30" s="49" t="e">
        <f>'Сводная таблица'!#REF!</f>
        <v>#REF!</v>
      </c>
      <c r="G30" s="60">
        <v>26</v>
      </c>
      <c r="H30" s="63">
        <f t="shared" si="0"/>
        <v>42370</v>
      </c>
      <c r="I30" s="64" t="e">
        <f>(YEAR(H30)-YEAR('Сводная таблица'!$B$2))*53+WEEKNUM(Лр1!#REF!)</f>
        <v>#REF!</v>
      </c>
      <c r="J30" s="27">
        <v>0</v>
      </c>
      <c r="K30" s="65" t="e">
        <f>VLOOKUP(I30,'Формула рейтинга'!$A$3:$AZ$203,Лр1!#REF!+2,FALSE)*10</f>
        <v>#REF!</v>
      </c>
    </row>
    <row r="31" spans="1:11" s="52" customFormat="1" hidden="1">
      <c r="A31" s="53" t="e">
        <f>'Сводная таблица'!#REF!</f>
        <v>#REF!</v>
      </c>
      <c r="B31" s="45" t="e">
        <f>'Сводная таблица'!#REF!</f>
        <v>#REF!</v>
      </c>
      <c r="C31" s="47">
        <v>3</v>
      </c>
      <c r="D31" s="43" t="e">
        <f>'Сводная таблица'!#REF!</f>
        <v>#REF!</v>
      </c>
      <c r="E31" s="43" t="e">
        <f>'Сводная таблица'!#REF!</f>
        <v>#REF!</v>
      </c>
      <c r="F31" s="49" t="e">
        <f>'Сводная таблица'!#REF!</f>
        <v>#REF!</v>
      </c>
      <c r="G31" s="60">
        <v>27</v>
      </c>
      <c r="H31" s="63">
        <f t="shared" si="0"/>
        <v>42370</v>
      </c>
      <c r="I31" s="64" t="e">
        <f>(YEAR(H31)-YEAR('Сводная таблица'!$B$2))*53+WEEKNUM(Лр1!#REF!)</f>
        <v>#REF!</v>
      </c>
      <c r="J31" s="27">
        <v>0</v>
      </c>
      <c r="K31" s="65" t="e">
        <f>VLOOKUP(I31,'Формула рейтинга'!$A$3:$AZ$203,Лр1!#REF!+2,FALSE)*10</f>
        <v>#REF!</v>
      </c>
    </row>
    <row r="32" spans="1:11" s="52" customFormat="1" hidden="1">
      <c r="A32" s="53" t="e">
        <f>'Сводная таблица'!#REF!</f>
        <v>#REF!</v>
      </c>
      <c r="B32" s="45" t="e">
        <f>'Сводная таблица'!#REF!</f>
        <v>#REF!</v>
      </c>
      <c r="C32" s="47">
        <v>3</v>
      </c>
      <c r="D32" s="43" t="e">
        <f>'Сводная таблица'!#REF!</f>
        <v>#REF!</v>
      </c>
      <c r="E32" s="43" t="e">
        <f>'Сводная таблица'!#REF!</f>
        <v>#REF!</v>
      </c>
      <c r="F32" s="49" t="e">
        <f>'Сводная таблица'!#REF!</f>
        <v>#REF!</v>
      </c>
      <c r="G32" s="60">
        <v>28</v>
      </c>
      <c r="H32" s="63">
        <f t="shared" si="0"/>
        <v>42370</v>
      </c>
      <c r="I32" s="64" t="e">
        <f>(YEAR(H32)-YEAR('Сводная таблица'!$B$2))*53+WEEKNUM(Лр1!#REF!)</f>
        <v>#REF!</v>
      </c>
      <c r="J32" s="27">
        <v>0</v>
      </c>
      <c r="K32" s="65" t="e">
        <f>VLOOKUP(I32,'Формула рейтинга'!$A$3:$AZ$203,Лр1!#REF!+2,FALSE)*10</f>
        <v>#REF!</v>
      </c>
    </row>
    <row r="33" spans="1:11" s="52" customFormat="1" hidden="1">
      <c r="A33" s="53" t="e">
        <f>'Сводная таблица'!#REF!</f>
        <v>#REF!</v>
      </c>
      <c r="B33" s="45" t="e">
        <f>'Сводная таблица'!#REF!</f>
        <v>#REF!</v>
      </c>
      <c r="C33" s="47">
        <v>3</v>
      </c>
      <c r="D33" s="43" t="e">
        <f>'Сводная таблица'!#REF!</f>
        <v>#REF!</v>
      </c>
      <c r="E33" s="43" t="e">
        <f>'Сводная таблица'!#REF!</f>
        <v>#REF!</v>
      </c>
      <c r="F33" s="49" t="e">
        <f>'Сводная таблица'!#REF!</f>
        <v>#REF!</v>
      </c>
      <c r="G33" s="60">
        <v>29</v>
      </c>
      <c r="H33" s="63">
        <f t="shared" si="0"/>
        <v>42370</v>
      </c>
      <c r="I33" s="64" t="e">
        <f>(YEAR(H33)-YEAR('Сводная таблица'!$B$2))*53+WEEKNUM(Лр1!#REF!)</f>
        <v>#REF!</v>
      </c>
      <c r="J33" s="27">
        <v>0</v>
      </c>
      <c r="K33" s="65" t="e">
        <f>VLOOKUP(I33,'Формула рейтинга'!$A$3:$AZ$203,Лр1!#REF!+2,FALSE)*10</f>
        <v>#REF!</v>
      </c>
    </row>
    <row r="34" spans="1:11" s="52" customFormat="1" hidden="1">
      <c r="A34" s="53" t="e">
        <f>'Сводная таблица'!#REF!</f>
        <v>#REF!</v>
      </c>
      <c r="B34" s="45" t="e">
        <f>'Сводная таблица'!#REF!</f>
        <v>#REF!</v>
      </c>
      <c r="C34" s="47">
        <v>3</v>
      </c>
      <c r="D34" s="43" t="e">
        <f>'Сводная таблица'!#REF!</f>
        <v>#REF!</v>
      </c>
      <c r="E34" s="43" t="e">
        <f>'Сводная таблица'!#REF!</f>
        <v>#REF!</v>
      </c>
      <c r="F34" s="49" t="e">
        <f>'Сводная таблица'!#REF!</f>
        <v>#REF!</v>
      </c>
      <c r="G34" s="60">
        <v>30</v>
      </c>
      <c r="H34" s="63">
        <f t="shared" si="0"/>
        <v>42370</v>
      </c>
      <c r="I34" s="64" t="e">
        <f>(YEAR(H34)-YEAR('Сводная таблица'!$B$2))*53+WEEKNUM(Лр1!#REF!)</f>
        <v>#REF!</v>
      </c>
      <c r="J34" s="27">
        <v>0</v>
      </c>
      <c r="K34" s="65" t="e">
        <f>VLOOKUP(I34,'Формула рейтинга'!$A$3:$AZ$203,Лр1!#REF!+2,FALSE)*10</f>
        <v>#REF!</v>
      </c>
    </row>
    <row r="35" spans="1:11" s="52" customFormat="1" hidden="1">
      <c r="A35" s="53" t="e">
        <f>'Сводная таблица'!#REF!</f>
        <v>#REF!</v>
      </c>
      <c r="B35" s="45" t="e">
        <f>'Сводная таблица'!#REF!</f>
        <v>#REF!</v>
      </c>
      <c r="C35" s="47">
        <v>3</v>
      </c>
      <c r="D35" s="43" t="e">
        <f>'Сводная таблица'!#REF!</f>
        <v>#REF!</v>
      </c>
      <c r="E35" s="43" t="e">
        <f>'Сводная таблица'!#REF!</f>
        <v>#REF!</v>
      </c>
      <c r="F35" s="49" t="e">
        <f>'Сводная таблица'!#REF!</f>
        <v>#REF!</v>
      </c>
      <c r="G35" s="60">
        <v>31</v>
      </c>
      <c r="H35" s="63">
        <f t="shared" si="0"/>
        <v>42370</v>
      </c>
      <c r="I35" s="64" t="e">
        <f>(YEAR(H35)-YEAR('Сводная таблица'!$B$2))*53+WEEKNUM(Лр1!#REF!)</f>
        <v>#REF!</v>
      </c>
      <c r="J35" s="27">
        <v>0</v>
      </c>
      <c r="K35" s="65" t="e">
        <f>VLOOKUP(I35,'Формула рейтинга'!$A$3:$AZ$203,Лр1!#REF!+2,FALSE)*10</f>
        <v>#REF!</v>
      </c>
    </row>
    <row r="36" spans="1:11" s="52" customFormat="1" hidden="1">
      <c r="A36" s="53" t="e">
        <f>'Сводная таблица'!#REF!</f>
        <v>#REF!</v>
      </c>
      <c r="B36" s="45" t="e">
        <f>'Сводная таблица'!#REF!</f>
        <v>#REF!</v>
      </c>
      <c r="C36" s="48">
        <v>4</v>
      </c>
      <c r="D36" s="43" t="e">
        <f>'Сводная таблица'!#REF!</f>
        <v>#REF!</v>
      </c>
      <c r="E36" s="43" t="e">
        <f>'Сводная таблица'!#REF!</f>
        <v>#REF!</v>
      </c>
      <c r="F36" s="49" t="e">
        <f>'Сводная таблица'!#REF!</f>
        <v>#REF!</v>
      </c>
      <c r="G36" s="60">
        <v>32</v>
      </c>
      <c r="H36" s="63">
        <f t="shared" si="0"/>
        <v>42370</v>
      </c>
      <c r="I36" s="64" t="e">
        <f>(YEAR(H36)-YEAR('Сводная таблица'!$B$2))*53+WEEKNUM(Лр1!#REF!)</f>
        <v>#REF!</v>
      </c>
      <c r="J36" s="27">
        <v>0</v>
      </c>
      <c r="K36" s="65" t="e">
        <f>VLOOKUP(I36,'Формула рейтинга'!$A$3:$AZ$203,Лр1!#REF!+2,FALSE)*10</f>
        <v>#REF!</v>
      </c>
    </row>
    <row r="37" spans="1:11" s="52" customFormat="1" hidden="1">
      <c r="A37" s="53" t="e">
        <f>'Сводная таблица'!#REF!</f>
        <v>#REF!</v>
      </c>
      <c r="B37" s="45" t="e">
        <f>'Сводная таблица'!#REF!</f>
        <v>#REF!</v>
      </c>
      <c r="C37" s="48">
        <v>4</v>
      </c>
      <c r="D37" s="43" t="e">
        <f>'Сводная таблица'!#REF!</f>
        <v>#REF!</v>
      </c>
      <c r="E37" s="43" t="e">
        <f>'Сводная таблица'!#REF!</f>
        <v>#REF!</v>
      </c>
      <c r="F37" s="49" t="e">
        <f>'Сводная таблица'!#REF!</f>
        <v>#REF!</v>
      </c>
      <c r="G37" s="60">
        <v>33</v>
      </c>
      <c r="H37" s="63">
        <f t="shared" si="0"/>
        <v>42370</v>
      </c>
      <c r="I37" s="64" t="e">
        <f>(YEAR(H37)-YEAR('Сводная таблица'!$B$2))*53+WEEKNUM(Лр1!#REF!)</f>
        <v>#REF!</v>
      </c>
      <c r="J37" s="27">
        <v>0</v>
      </c>
      <c r="K37" s="65" t="e">
        <f>VLOOKUP(I37,'Формула рейтинга'!$A$3:$AZ$203,Лр1!#REF!+2,FALSE)*10</f>
        <v>#REF!</v>
      </c>
    </row>
    <row r="38" spans="1:11" s="52" customFormat="1" hidden="1">
      <c r="A38" s="53" t="e">
        <f>'Сводная таблица'!#REF!</f>
        <v>#REF!</v>
      </c>
      <c r="B38" s="45" t="e">
        <f>'Сводная таблица'!#REF!</f>
        <v>#REF!</v>
      </c>
      <c r="C38" s="48">
        <v>4</v>
      </c>
      <c r="D38" s="43" t="e">
        <f>'Сводная таблица'!#REF!</f>
        <v>#REF!</v>
      </c>
      <c r="E38" s="43" t="e">
        <f>'Сводная таблица'!#REF!</f>
        <v>#REF!</v>
      </c>
      <c r="F38" s="49" t="e">
        <f>'Сводная таблица'!#REF!</f>
        <v>#REF!</v>
      </c>
      <c r="G38" s="60">
        <v>34</v>
      </c>
      <c r="H38" s="63">
        <f t="shared" si="0"/>
        <v>42370</v>
      </c>
      <c r="I38" s="64" t="e">
        <f>(YEAR(H38)-YEAR('Сводная таблица'!$B$2))*53+WEEKNUM(Лр1!#REF!)</f>
        <v>#REF!</v>
      </c>
      <c r="J38" s="27">
        <v>0</v>
      </c>
      <c r="K38" s="65" t="e">
        <f>VLOOKUP(I38,'Формула рейтинга'!$A$3:$AZ$203,Лр1!#REF!+2,FALSE)*10</f>
        <v>#REF!</v>
      </c>
    </row>
    <row r="39" spans="1:11" s="52" customFormat="1" hidden="1">
      <c r="A39" s="53" t="e">
        <f>'Сводная таблица'!#REF!</f>
        <v>#REF!</v>
      </c>
      <c r="B39" s="45" t="e">
        <f>'Сводная таблица'!#REF!</f>
        <v>#REF!</v>
      </c>
      <c r="C39" s="48">
        <v>4</v>
      </c>
      <c r="D39" s="43" t="e">
        <f>'Сводная таблица'!#REF!</f>
        <v>#REF!</v>
      </c>
      <c r="E39" s="43" t="e">
        <f>'Сводная таблица'!#REF!</f>
        <v>#REF!</v>
      </c>
      <c r="F39" s="49" t="e">
        <f>'Сводная таблица'!#REF!</f>
        <v>#REF!</v>
      </c>
      <c r="G39" s="60">
        <v>35</v>
      </c>
      <c r="H39" s="63">
        <f t="shared" si="0"/>
        <v>42370</v>
      </c>
      <c r="I39" s="64" t="e">
        <f>(YEAR(H39)-YEAR('Сводная таблица'!$B$2))*53+WEEKNUM(Лр1!#REF!)</f>
        <v>#REF!</v>
      </c>
      <c r="J39" s="27">
        <v>0</v>
      </c>
      <c r="K39" s="65" t="e">
        <f>VLOOKUP(I39,'Формула рейтинга'!$A$3:$AZ$203,Лр1!#REF!+2,FALSE)*10</f>
        <v>#REF!</v>
      </c>
    </row>
    <row r="40" spans="1:11" s="52" customFormat="1" hidden="1">
      <c r="A40" s="53" t="e">
        <f>'Сводная таблица'!#REF!</f>
        <v>#REF!</v>
      </c>
      <c r="B40" s="45" t="e">
        <f>'Сводная таблица'!#REF!</f>
        <v>#REF!</v>
      </c>
      <c r="C40" s="48">
        <v>4</v>
      </c>
      <c r="D40" s="43" t="e">
        <f>'Сводная таблица'!#REF!</f>
        <v>#REF!</v>
      </c>
      <c r="E40" s="43" t="e">
        <f>'Сводная таблица'!#REF!</f>
        <v>#REF!</v>
      </c>
      <c r="F40" s="49" t="e">
        <f>'Сводная таблица'!#REF!</f>
        <v>#REF!</v>
      </c>
      <c r="G40" s="60">
        <v>36</v>
      </c>
      <c r="H40" s="63">
        <f t="shared" si="0"/>
        <v>42370</v>
      </c>
      <c r="I40" s="64" t="e">
        <f>(YEAR(H40)-YEAR('Сводная таблица'!$B$2))*53+WEEKNUM(Лр1!#REF!)</f>
        <v>#REF!</v>
      </c>
      <c r="J40" s="27">
        <v>0</v>
      </c>
      <c r="K40" s="65" t="e">
        <f>VLOOKUP(I40,'Формула рейтинга'!$A$3:$AZ$203,Лр1!#REF!+2,FALSE)*10</f>
        <v>#REF!</v>
      </c>
    </row>
    <row r="41" spans="1:11" s="52" customFormat="1" hidden="1">
      <c r="A41" s="53" t="e">
        <f>'Сводная таблица'!#REF!</f>
        <v>#REF!</v>
      </c>
      <c r="B41" s="45" t="e">
        <f>'Сводная таблица'!#REF!</f>
        <v>#REF!</v>
      </c>
      <c r="C41" s="48">
        <v>4</v>
      </c>
      <c r="D41" s="43" t="e">
        <f>'Сводная таблица'!#REF!</f>
        <v>#REF!</v>
      </c>
      <c r="E41" s="43" t="e">
        <f>'Сводная таблица'!#REF!</f>
        <v>#REF!</v>
      </c>
      <c r="F41" s="49" t="e">
        <f>'Сводная таблица'!#REF!</f>
        <v>#REF!</v>
      </c>
      <c r="G41" s="60">
        <v>37</v>
      </c>
      <c r="H41" s="63">
        <f t="shared" si="0"/>
        <v>42370</v>
      </c>
      <c r="I41" s="64" t="e">
        <f>(YEAR(H41)-YEAR('Сводная таблица'!$B$2))*53+WEEKNUM(Лр1!#REF!)</f>
        <v>#REF!</v>
      </c>
      <c r="J41" s="27">
        <v>0</v>
      </c>
      <c r="K41" s="65" t="e">
        <f>VLOOKUP(I41,'Формула рейтинга'!$A$3:$AZ$203,Лр1!#REF!+2,FALSE)*10</f>
        <v>#REF!</v>
      </c>
    </row>
    <row r="42" spans="1:11" s="52" customFormat="1" hidden="1">
      <c r="A42" s="53" t="e">
        <f>'Сводная таблица'!#REF!</f>
        <v>#REF!</v>
      </c>
      <c r="B42" s="45" t="e">
        <f>'Сводная таблица'!#REF!</f>
        <v>#REF!</v>
      </c>
      <c r="C42" s="48">
        <v>4</v>
      </c>
      <c r="D42" s="43" t="e">
        <f>'Сводная таблица'!#REF!</f>
        <v>#REF!</v>
      </c>
      <c r="E42" s="43" t="e">
        <f>'Сводная таблица'!#REF!</f>
        <v>#REF!</v>
      </c>
      <c r="F42" s="49" t="e">
        <f>'Сводная таблица'!#REF!</f>
        <v>#REF!</v>
      </c>
      <c r="G42" s="60">
        <v>38</v>
      </c>
      <c r="H42" s="63">
        <f t="shared" si="0"/>
        <v>42370</v>
      </c>
      <c r="I42" s="64" t="e">
        <f>(YEAR(H42)-YEAR('Сводная таблица'!$B$2))*53+WEEKNUM(Лр1!#REF!)</f>
        <v>#REF!</v>
      </c>
      <c r="J42" s="27">
        <v>0</v>
      </c>
      <c r="K42" s="65" t="e">
        <f>VLOOKUP(I42,'Формула рейтинга'!$A$3:$AZ$203,Лр1!#REF!+2,FALSE)*10</f>
        <v>#REF!</v>
      </c>
    </row>
    <row r="43" spans="1:11" s="52" customFormat="1" hidden="1">
      <c r="A43" s="53" t="e">
        <f>'Сводная таблица'!#REF!</f>
        <v>#REF!</v>
      </c>
      <c r="B43" s="45" t="e">
        <f>'Сводная таблица'!#REF!</f>
        <v>#REF!</v>
      </c>
      <c r="C43" s="48">
        <v>4</v>
      </c>
      <c r="D43" s="43" t="e">
        <f>'Сводная таблица'!#REF!</f>
        <v>#REF!</v>
      </c>
      <c r="E43" s="43" t="e">
        <f>'Сводная таблица'!#REF!</f>
        <v>#REF!</v>
      </c>
      <c r="F43" s="49" t="e">
        <f>'Сводная таблица'!#REF!</f>
        <v>#REF!</v>
      </c>
      <c r="G43" s="60">
        <v>39</v>
      </c>
      <c r="H43" s="63">
        <f t="shared" si="0"/>
        <v>42370</v>
      </c>
      <c r="I43" s="64" t="e">
        <f>(YEAR(H43)-YEAR('Сводная таблица'!$B$2))*53+WEEKNUM(Лр1!#REF!)</f>
        <v>#REF!</v>
      </c>
      <c r="J43" s="27">
        <v>0</v>
      </c>
      <c r="K43" s="65" t="e">
        <f>VLOOKUP(I43,'Формула рейтинга'!$A$3:$AZ$203,Лр1!#REF!+2,FALSE)*10</f>
        <v>#REF!</v>
      </c>
    </row>
    <row r="44" spans="1:11" s="52" customFormat="1" hidden="1">
      <c r="A44" s="53" t="e">
        <f>'Сводная таблица'!#REF!</f>
        <v>#REF!</v>
      </c>
      <c r="B44" s="45" t="e">
        <f>'Сводная таблица'!#REF!</f>
        <v>#REF!</v>
      </c>
      <c r="C44" s="48">
        <v>4</v>
      </c>
      <c r="D44" s="43" t="e">
        <f>'Сводная таблица'!#REF!</f>
        <v>#REF!</v>
      </c>
      <c r="E44" s="43" t="e">
        <f>'Сводная таблица'!#REF!</f>
        <v>#REF!</v>
      </c>
      <c r="F44" s="49" t="e">
        <f>'Сводная таблица'!#REF!</f>
        <v>#REF!</v>
      </c>
      <c r="G44" s="60">
        <v>40</v>
      </c>
      <c r="H44" s="63">
        <f t="shared" si="0"/>
        <v>42370</v>
      </c>
      <c r="I44" s="64" t="e">
        <f>(YEAR(H44)-YEAR('Сводная таблица'!$B$2))*53+WEEKNUM(Лр1!#REF!)</f>
        <v>#REF!</v>
      </c>
      <c r="J44" s="27">
        <v>0</v>
      </c>
      <c r="K44" s="65" t="e">
        <f>VLOOKUP(I44,'Формула рейтинга'!$A$3:$AZ$203,Лр1!#REF!+2,FALSE)*10</f>
        <v>#REF!</v>
      </c>
    </row>
    <row r="45" spans="1:11" s="52" customFormat="1" hidden="1">
      <c r="A45" s="53" t="e">
        <f>'Сводная таблица'!#REF!</f>
        <v>#REF!</v>
      </c>
      <c r="B45" s="45" t="e">
        <f>'Сводная таблица'!#REF!</f>
        <v>#REF!</v>
      </c>
      <c r="C45" s="48">
        <v>4</v>
      </c>
      <c r="D45" s="43" t="e">
        <f>'Сводная таблица'!#REF!</f>
        <v>#REF!</v>
      </c>
      <c r="E45" s="43" t="e">
        <f>'Сводная таблица'!#REF!</f>
        <v>#REF!</v>
      </c>
      <c r="F45" s="49" t="e">
        <f>'Сводная таблица'!#REF!</f>
        <v>#REF!</v>
      </c>
      <c r="G45" s="60">
        <v>41</v>
      </c>
      <c r="H45" s="63">
        <f t="shared" si="0"/>
        <v>42370</v>
      </c>
      <c r="I45" s="64" t="e">
        <f>(YEAR(H45)-YEAR('Сводная таблица'!$B$2))*53+WEEKNUM(Лр1!#REF!)</f>
        <v>#REF!</v>
      </c>
      <c r="J45" s="27">
        <v>0</v>
      </c>
      <c r="K45" s="65" t="e">
        <f>VLOOKUP(I45,'Формула рейтинга'!$A$3:$AZ$203,Лр1!#REF!+2,FALSE)*10</f>
        <v>#REF!</v>
      </c>
    </row>
    <row r="46" spans="1:11" s="52" customFormat="1" ht="15.75" hidden="1" thickBot="1">
      <c r="A46" s="54">
        <f>'Сводная таблица'!A27:A27</f>
        <v>0</v>
      </c>
      <c r="B46" s="55">
        <f>'Сводная таблица'!B27:B27</f>
        <v>0</v>
      </c>
      <c r="C46" s="48">
        <v>4</v>
      </c>
      <c r="D46" s="56">
        <f>'Сводная таблица'!D27:D27</f>
        <v>0</v>
      </c>
      <c r="E46" s="56">
        <f>'Сводная таблица'!E27:E27</f>
        <v>0</v>
      </c>
      <c r="F46" s="57">
        <f>'Сводная таблица'!F27:F27</f>
        <v>0</v>
      </c>
      <c r="G46" s="85">
        <v>42</v>
      </c>
      <c r="H46" s="86">
        <f t="shared" si="0"/>
        <v>42370</v>
      </c>
      <c r="I46" s="82" t="e">
        <f>(YEAR(H46)-YEAR('Сводная таблица'!$B$2))*53+WEEKNUM(Лр1!#REF!)</f>
        <v>#REF!</v>
      </c>
      <c r="J46" s="37">
        <v>0</v>
      </c>
      <c r="K46" s="83" t="e">
        <f>VLOOKUP(I46,'Формула рейтинга'!$A$3:$AZ$203,Лр1!#REF!+2,FALSE)*10</f>
        <v>#REF!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26"/>
  <sheetViews>
    <sheetView workbookViewId="0">
      <selection activeCell="J31" sqref="J31"/>
    </sheetView>
  </sheetViews>
  <sheetFormatPr defaultRowHeight="15"/>
  <cols>
    <col min="4" max="4" width="14.7109375" bestFit="1" customWidth="1"/>
    <col min="5" max="5" width="11.140625" bestFit="1" customWidth="1"/>
    <col min="6" max="6" width="14.42578125" hidden="1" customWidth="1"/>
    <col min="8" max="8" width="10.5703125" bestFit="1" customWidth="1"/>
  </cols>
  <sheetData>
    <row r="1" spans="1:256" ht="20.100000000000001" customHeight="1">
      <c r="A1" s="94" t="s">
        <v>32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4"/>
      <c r="CR1" s="94"/>
      <c r="CS1" s="94"/>
      <c r="CT1" s="94"/>
      <c r="CU1" s="94"/>
      <c r="CV1" s="94"/>
      <c r="CW1" s="94"/>
      <c r="CX1" s="94"/>
      <c r="CY1" s="94"/>
      <c r="CZ1" s="94"/>
      <c r="DA1" s="94"/>
      <c r="DB1" s="94"/>
      <c r="DC1" s="94"/>
      <c r="DD1" s="94"/>
      <c r="DE1" s="94"/>
      <c r="DF1" s="94"/>
      <c r="DG1" s="94"/>
      <c r="DH1" s="94"/>
      <c r="DI1" s="94"/>
      <c r="DJ1" s="94"/>
      <c r="DK1" s="94"/>
      <c r="DL1" s="94"/>
      <c r="DM1" s="94"/>
      <c r="DN1" s="94"/>
      <c r="DO1" s="94"/>
      <c r="DP1" s="94"/>
      <c r="DQ1" s="94"/>
      <c r="DR1" s="94"/>
      <c r="DS1" s="94"/>
      <c r="DT1" s="94"/>
      <c r="DU1" s="94"/>
      <c r="DV1" s="94"/>
      <c r="DW1" s="94"/>
      <c r="DX1" s="94"/>
      <c r="DY1" s="94"/>
      <c r="DZ1" s="94"/>
      <c r="EA1" s="94"/>
      <c r="EB1" s="94"/>
      <c r="EC1" s="94"/>
      <c r="ED1" s="94"/>
      <c r="EE1" s="94"/>
      <c r="EF1" s="94"/>
      <c r="EG1" s="94"/>
      <c r="EH1" s="94"/>
      <c r="EI1" s="94"/>
      <c r="EJ1" s="94"/>
      <c r="EK1" s="94"/>
      <c r="EL1" s="94"/>
      <c r="EM1" s="94"/>
      <c r="EN1" s="94"/>
      <c r="EO1" s="94"/>
      <c r="EP1" s="94"/>
      <c r="EQ1" s="94"/>
      <c r="ER1" s="94"/>
      <c r="ES1" s="94"/>
      <c r="ET1" s="94"/>
      <c r="EU1" s="94"/>
      <c r="EV1" s="94"/>
      <c r="EW1" s="94"/>
      <c r="EX1" s="94"/>
      <c r="EY1" s="94"/>
      <c r="EZ1" s="94"/>
      <c r="FA1" s="94"/>
      <c r="FB1" s="94"/>
      <c r="FC1" s="94"/>
      <c r="FD1" s="94"/>
      <c r="FE1" s="94"/>
      <c r="FF1" s="94"/>
      <c r="FG1" s="94"/>
      <c r="FH1" s="94"/>
      <c r="FI1" s="94"/>
      <c r="FJ1" s="94"/>
      <c r="FK1" s="94"/>
      <c r="FL1" s="94"/>
      <c r="FM1" s="94"/>
      <c r="FN1" s="94"/>
      <c r="FO1" s="94"/>
      <c r="FP1" s="94"/>
      <c r="FQ1" s="94"/>
      <c r="FR1" s="94"/>
      <c r="FS1" s="94"/>
      <c r="FT1" s="94"/>
      <c r="FU1" s="94"/>
      <c r="FV1" s="94"/>
      <c r="FW1" s="94"/>
      <c r="FX1" s="94"/>
      <c r="FY1" s="94"/>
      <c r="FZ1" s="94"/>
      <c r="GA1" s="94"/>
      <c r="GB1" s="94"/>
      <c r="GC1" s="94"/>
      <c r="GD1" s="94"/>
      <c r="GE1" s="94"/>
      <c r="GF1" s="94"/>
      <c r="GG1" s="94"/>
      <c r="GH1" s="94"/>
      <c r="GI1" s="94"/>
      <c r="GJ1" s="94"/>
      <c r="GK1" s="94"/>
      <c r="GL1" s="94"/>
      <c r="GM1" s="94"/>
      <c r="GN1" s="94"/>
      <c r="GO1" s="94"/>
      <c r="GP1" s="94"/>
      <c r="GQ1" s="94"/>
      <c r="GR1" s="94"/>
      <c r="GS1" s="94"/>
      <c r="GT1" s="94"/>
      <c r="GU1" s="94"/>
      <c r="GV1" s="94"/>
      <c r="GW1" s="94"/>
      <c r="GX1" s="94"/>
      <c r="GY1" s="94"/>
      <c r="GZ1" s="94"/>
      <c r="HA1" s="94"/>
      <c r="HB1" s="94"/>
      <c r="HC1" s="94"/>
      <c r="HD1" s="94"/>
      <c r="HE1" s="94"/>
      <c r="HF1" s="94"/>
      <c r="HG1" s="94"/>
      <c r="HH1" s="94"/>
      <c r="HI1" s="94"/>
      <c r="HJ1" s="94"/>
      <c r="HK1" s="94"/>
      <c r="HL1" s="94"/>
      <c r="HM1" s="94"/>
      <c r="HN1" s="94"/>
      <c r="HO1" s="94"/>
      <c r="HP1" s="94"/>
      <c r="HQ1" s="94"/>
      <c r="HR1" s="94"/>
      <c r="HS1" s="94"/>
      <c r="HT1" s="94"/>
      <c r="HU1" s="94"/>
      <c r="HV1" s="94"/>
      <c r="HW1" s="94"/>
      <c r="HX1" s="94"/>
      <c r="HY1" s="94"/>
      <c r="HZ1" s="94"/>
      <c r="IA1" s="94"/>
      <c r="IB1" s="94"/>
      <c r="IC1" s="94"/>
      <c r="ID1" s="94"/>
      <c r="IE1" s="94"/>
      <c r="IF1" s="94"/>
      <c r="IG1" s="94"/>
      <c r="IH1" s="94"/>
      <c r="II1" s="94"/>
      <c r="IJ1" s="94"/>
      <c r="IK1" s="94"/>
      <c r="IL1" s="94"/>
      <c r="IM1" s="94"/>
      <c r="IN1" s="94"/>
      <c r="IO1" s="94"/>
      <c r="IP1" s="94"/>
      <c r="IQ1" s="94"/>
      <c r="IR1" s="94"/>
      <c r="IS1" s="94"/>
      <c r="IT1" s="94"/>
      <c r="IU1" s="94"/>
      <c r="IV1" s="94"/>
    </row>
    <row r="2" spans="1:256" ht="15.75" thickBot="1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256" ht="15" customHeight="1">
      <c r="A3" s="116" t="str">
        <f>'Сводная таблица'!A3:A4</f>
        <v>№ п/п</v>
      </c>
      <c r="B3" s="118" t="str">
        <f>'Сводная таблица'!B3:B4</f>
        <v>группа</v>
      </c>
      <c r="C3" s="120" t="str">
        <f>'Сводная таблица'!C3:C4</f>
        <v>подргуппа</v>
      </c>
      <c r="D3" s="122" t="str">
        <f>'Сводная таблица'!D3:D4</f>
        <v>Фамилия</v>
      </c>
      <c r="E3" s="124" t="str">
        <f>'Сводная таблица'!E3:E4</f>
        <v>Имя</v>
      </c>
      <c r="F3" s="113" t="str">
        <f>'Сводная таблица'!F3:F4</f>
        <v>Отчество</v>
      </c>
      <c r="G3" s="116" t="s">
        <v>29</v>
      </c>
      <c r="H3" s="122" t="s">
        <v>21</v>
      </c>
      <c r="I3" s="128" t="s">
        <v>24</v>
      </c>
      <c r="J3" s="128" t="s">
        <v>23</v>
      </c>
      <c r="K3" s="126" t="s">
        <v>20</v>
      </c>
    </row>
    <row r="4" spans="1:256" ht="15.75" thickBot="1">
      <c r="A4" s="117"/>
      <c r="B4" s="119"/>
      <c r="C4" s="121"/>
      <c r="D4" s="123"/>
      <c r="E4" s="125"/>
      <c r="F4" s="114"/>
      <c r="G4" s="117"/>
      <c r="H4" s="123"/>
      <c r="I4" s="129"/>
      <c r="J4" s="129"/>
      <c r="K4" s="127"/>
    </row>
    <row r="5" spans="1:256" s="52" customFormat="1">
      <c r="A5" s="60">
        <f>'Сводная таблица'!A5:A6</f>
        <v>1</v>
      </c>
      <c r="B5" s="89">
        <v>11405113</v>
      </c>
      <c r="C5" s="87">
        <v>1</v>
      </c>
      <c r="D5" s="61" t="str">
        <f>'Сводная таблица'!D5:D6</f>
        <v>Башаркевич</v>
      </c>
      <c r="E5" s="61" t="str">
        <f>'Сводная таблица'!E5:E6</f>
        <v>Дарья</v>
      </c>
      <c r="F5" s="62">
        <f>'Сводная таблица'!F5:F6</f>
        <v>0</v>
      </c>
      <c r="G5" s="32">
        <v>1</v>
      </c>
      <c r="H5" s="78">
        <f t="shared" ref="H5:H26" si="0">DATE(2016,1,1)</f>
        <v>42370</v>
      </c>
      <c r="I5" s="90">
        <f>(YEAR(H5)-YEAR('Сводная таблица'!$B$2))*53+WEEKNUM(H5)</f>
        <v>1</v>
      </c>
      <c r="J5" s="80">
        <v>0</v>
      </c>
      <c r="K5" s="81">
        <f>VLOOKUP(I5,'Формула рейтинга'!$A$3:$AZ$203,J5+2,FALSE)*10</f>
        <v>0</v>
      </c>
    </row>
    <row r="6" spans="1:256" s="52" customFormat="1">
      <c r="A6" s="53">
        <f>'Сводная таблица'!A6:A7</f>
        <v>2</v>
      </c>
      <c r="B6" s="89">
        <v>11405113</v>
      </c>
      <c r="C6" s="87">
        <v>1</v>
      </c>
      <c r="D6" s="43" t="str">
        <f>'Сводная таблица'!D6:D7</f>
        <v>Буневич</v>
      </c>
      <c r="E6" s="43" t="str">
        <f>'Сводная таблица'!E6:E7</f>
        <v>Надежда</v>
      </c>
      <c r="F6" s="49">
        <f>'Сводная таблица'!F6:F7</f>
        <v>0</v>
      </c>
      <c r="G6" s="60">
        <v>2</v>
      </c>
      <c r="H6" s="63">
        <f t="shared" si="0"/>
        <v>42370</v>
      </c>
      <c r="I6" s="91">
        <f>(YEAR(H6)-YEAR('Сводная таблица'!$B$2))*53+WEEKNUM(H6)</f>
        <v>1</v>
      </c>
      <c r="J6" s="27">
        <v>0</v>
      </c>
      <c r="K6" s="65">
        <f>VLOOKUP(I6,'Формула рейтинга'!$A$3:$AZ$203,J6+2,FALSE)*10</f>
        <v>0</v>
      </c>
      <c r="M6" s="70"/>
    </row>
    <row r="7" spans="1:256" s="52" customFormat="1">
      <c r="A7" s="53">
        <f>'Сводная таблица'!A7:A8</f>
        <v>3</v>
      </c>
      <c r="B7" s="89">
        <v>11405113</v>
      </c>
      <c r="C7" s="87">
        <v>1</v>
      </c>
      <c r="D7" s="43" t="str">
        <f>'Сводная таблица'!D7:D8</f>
        <v>Гриб</v>
      </c>
      <c r="E7" s="43" t="str">
        <f>'Сводная таблица'!E7:E8</f>
        <v>Владислав</v>
      </c>
      <c r="F7" s="49">
        <f>'Сводная таблица'!F7:F8</f>
        <v>0</v>
      </c>
      <c r="G7" s="60">
        <v>3</v>
      </c>
      <c r="H7" s="63">
        <f t="shared" si="0"/>
        <v>42370</v>
      </c>
      <c r="I7" s="91">
        <f>(YEAR(H7)-YEAR('Сводная таблица'!$B$2))*53+WEEKNUM(H7)</f>
        <v>1</v>
      </c>
      <c r="J7" s="27">
        <v>0</v>
      </c>
      <c r="K7" s="65">
        <f>VLOOKUP(I7,'Формула рейтинга'!$A$3:$AZ$203,J7+2,FALSE)*10</f>
        <v>0</v>
      </c>
    </row>
    <row r="8" spans="1:256" s="52" customFormat="1">
      <c r="A8" s="53">
        <f>'Сводная таблица'!A8:A9</f>
        <v>4</v>
      </c>
      <c r="B8" s="89">
        <v>11405113</v>
      </c>
      <c r="C8" s="46">
        <v>2</v>
      </c>
      <c r="D8" s="43" t="str">
        <f>'Сводная таблица'!D8:D9</f>
        <v>Дмуха</v>
      </c>
      <c r="E8" s="43" t="str">
        <f>'Сводная таблица'!E8:E9</f>
        <v>Алексей</v>
      </c>
      <c r="F8" s="49">
        <f>'Сводная таблица'!F8:F9</f>
        <v>0</v>
      </c>
      <c r="G8" s="60">
        <v>4</v>
      </c>
      <c r="H8" s="63">
        <f t="shared" si="0"/>
        <v>42370</v>
      </c>
      <c r="I8" s="91">
        <f>(YEAR(H8)-YEAR('Сводная таблица'!$B$2))*53+WEEKNUM(H8)</f>
        <v>1</v>
      </c>
      <c r="J8" s="27">
        <v>0</v>
      </c>
      <c r="K8" s="65">
        <f>VLOOKUP(I8,'Формула рейтинга'!$A$3:$AZ$203,J8+2,FALSE)*10</f>
        <v>0</v>
      </c>
    </row>
    <row r="9" spans="1:256" s="52" customFormat="1">
      <c r="A9" s="53">
        <f>'Сводная таблица'!A9:A10</f>
        <v>5</v>
      </c>
      <c r="B9" s="89">
        <v>11405113</v>
      </c>
      <c r="C9" s="87">
        <v>1</v>
      </c>
      <c r="D9" s="43" t="str">
        <f>'Сводная таблица'!D9:D10</f>
        <v>Здано'вич</v>
      </c>
      <c r="E9" s="43" t="str">
        <f>'Сводная таблица'!E9:E10</f>
        <v>Александр</v>
      </c>
      <c r="F9" s="49">
        <f>'Сводная таблица'!F9:F10</f>
        <v>0</v>
      </c>
      <c r="G9" s="60">
        <v>5</v>
      </c>
      <c r="H9" s="63">
        <f t="shared" si="0"/>
        <v>42370</v>
      </c>
      <c r="I9" s="91">
        <f>(YEAR(H9)-YEAR('Сводная таблица'!$B$2))*53+WEEKNUM(H9)</f>
        <v>1</v>
      </c>
      <c r="J9" s="27">
        <v>0</v>
      </c>
      <c r="K9" s="65">
        <f>VLOOKUP(I9,'Формула рейтинга'!$A$3:$AZ$203,J9+2,FALSE)*10</f>
        <v>0</v>
      </c>
    </row>
    <row r="10" spans="1:256" s="52" customFormat="1">
      <c r="A10" s="53">
        <f>'Сводная таблица'!A10:A11</f>
        <v>6</v>
      </c>
      <c r="B10" s="89">
        <v>11405113</v>
      </c>
      <c r="C10" s="46">
        <v>2</v>
      </c>
      <c r="D10" s="43" t="str">
        <f>'Сводная таблица'!D10:D11</f>
        <v>Ко'шель</v>
      </c>
      <c r="E10" s="43" t="str">
        <f>'Сводная таблица'!E10:E11</f>
        <v>Антон</v>
      </c>
      <c r="F10" s="49">
        <f>'Сводная таблица'!F10:F11</f>
        <v>0</v>
      </c>
      <c r="G10" s="60">
        <v>6</v>
      </c>
      <c r="H10" s="63">
        <f t="shared" si="0"/>
        <v>42370</v>
      </c>
      <c r="I10" s="91">
        <f>(YEAR(H10)-YEAR('Сводная таблица'!$B$2))*53+WEEKNUM(H10)</f>
        <v>1</v>
      </c>
      <c r="J10" s="27">
        <v>0</v>
      </c>
      <c r="K10" s="65">
        <f>VLOOKUP(I10,'Формула рейтинга'!$A$3:$AZ$203,J10+2,FALSE)*10</f>
        <v>0</v>
      </c>
    </row>
    <row r="11" spans="1:256" s="52" customFormat="1">
      <c r="A11" s="53">
        <f>'Сводная таблица'!A11:A12</f>
        <v>7</v>
      </c>
      <c r="B11" s="89">
        <v>11405113</v>
      </c>
      <c r="C11" s="46">
        <v>2</v>
      </c>
      <c r="D11" s="43" t="str">
        <f>'Сводная таблица'!D11:D12</f>
        <v>Кравченко</v>
      </c>
      <c r="E11" s="43" t="str">
        <f>'Сводная таблица'!E11:E12</f>
        <v>Антон</v>
      </c>
      <c r="F11" s="49">
        <f>'Сводная таблица'!F11:F12</f>
        <v>0</v>
      </c>
      <c r="G11" s="60">
        <v>7</v>
      </c>
      <c r="H11" s="63">
        <f t="shared" si="0"/>
        <v>42370</v>
      </c>
      <c r="I11" s="91">
        <f>(YEAR(H11)-YEAR('Сводная таблица'!$B$2))*53+WEEKNUM(H11)</f>
        <v>1</v>
      </c>
      <c r="J11" s="27">
        <v>0</v>
      </c>
      <c r="K11" s="65">
        <f>VLOOKUP(I11,'Формула рейтинга'!$A$3:$AZ$203,J11+2,FALSE)*10</f>
        <v>0</v>
      </c>
    </row>
    <row r="12" spans="1:256" s="52" customFormat="1">
      <c r="A12" s="53">
        <f>'Сводная таблица'!A12:A13</f>
        <v>8</v>
      </c>
      <c r="B12" s="89">
        <v>11405113</v>
      </c>
      <c r="C12" s="87">
        <v>1</v>
      </c>
      <c r="D12" s="43" t="str">
        <f>'Сводная таблица'!D12:D13</f>
        <v>Лужи'нский</v>
      </c>
      <c r="E12" s="43" t="str">
        <f>'Сводная таблица'!E12:E13</f>
        <v>Евгений</v>
      </c>
      <c r="F12" s="49">
        <f>'Сводная таблица'!F12:F13</f>
        <v>0</v>
      </c>
      <c r="G12" s="60">
        <v>8</v>
      </c>
      <c r="H12" s="63">
        <f t="shared" si="0"/>
        <v>42370</v>
      </c>
      <c r="I12" s="91">
        <f>(YEAR(H12)-YEAR('Сводная таблица'!$B$2))*53+WEEKNUM(H12)</f>
        <v>1</v>
      </c>
      <c r="J12" s="27">
        <v>0</v>
      </c>
      <c r="K12" s="65">
        <f>VLOOKUP(I12,'Формула рейтинга'!$A$3:$AZ$203,J12+2,FALSE)*10</f>
        <v>0</v>
      </c>
    </row>
    <row r="13" spans="1:256" s="52" customFormat="1">
      <c r="A13" s="53">
        <f>'Сводная таблица'!A13:A14</f>
        <v>9</v>
      </c>
      <c r="B13" s="89">
        <v>11405113</v>
      </c>
      <c r="C13" s="87">
        <v>1</v>
      </c>
      <c r="D13" s="43" t="str">
        <f>'Сводная таблица'!D13:D14</f>
        <v>Лукашов</v>
      </c>
      <c r="E13" s="43" t="str">
        <f>'Сводная таблица'!E13:E14</f>
        <v>Ростислав</v>
      </c>
      <c r="F13" s="49">
        <f>'Сводная таблица'!F13:F14</f>
        <v>0</v>
      </c>
      <c r="G13" s="60">
        <v>9</v>
      </c>
      <c r="H13" s="63">
        <f t="shared" si="0"/>
        <v>42370</v>
      </c>
      <c r="I13" s="91">
        <f>(YEAR(H13)-YEAR('Сводная таблица'!$B$2))*53+WEEKNUM(H13)</f>
        <v>1</v>
      </c>
      <c r="J13" s="27">
        <v>0</v>
      </c>
      <c r="K13" s="65">
        <f>VLOOKUP(I13,'Формула рейтинга'!$A$3:$AZ$203,J13+2,FALSE)*10</f>
        <v>0</v>
      </c>
    </row>
    <row r="14" spans="1:256" s="52" customFormat="1">
      <c r="A14" s="53">
        <f>'Сводная таблица'!A14:A15</f>
        <v>10</v>
      </c>
      <c r="B14" s="89">
        <v>11405113</v>
      </c>
      <c r="C14" s="46">
        <v>2</v>
      </c>
      <c r="D14" s="43" t="str">
        <f>'Сводная таблица'!D14:D15</f>
        <v>Малявский</v>
      </c>
      <c r="E14" s="43" t="str">
        <f>'Сводная таблица'!E14:E15</f>
        <v>Влад</v>
      </c>
      <c r="F14" s="49">
        <f>'Сводная таблица'!F14:F15</f>
        <v>0</v>
      </c>
      <c r="G14" s="60">
        <v>10</v>
      </c>
      <c r="H14" s="63">
        <f t="shared" si="0"/>
        <v>42370</v>
      </c>
      <c r="I14" s="91">
        <f>(YEAR(H14)-YEAR('Сводная таблица'!$B$2))*53+WEEKNUM(H14)</f>
        <v>1</v>
      </c>
      <c r="J14" s="27">
        <v>0</v>
      </c>
      <c r="K14" s="65">
        <f>VLOOKUP(I14,'Формула рейтинга'!$A$3:$AZ$203,J14+2,FALSE)*10</f>
        <v>0</v>
      </c>
    </row>
    <row r="15" spans="1:256" s="52" customFormat="1">
      <c r="A15" s="53">
        <f>'Сводная таблица'!A15:A16</f>
        <v>11</v>
      </c>
      <c r="B15" s="89">
        <v>11405113</v>
      </c>
      <c r="C15" s="46">
        <v>2</v>
      </c>
      <c r="D15" s="43" t="str">
        <f>'Сводная таблица'!D15:D16</f>
        <v>Матя'ш</v>
      </c>
      <c r="E15" s="43" t="str">
        <f>'Сводная таблица'!E15:E16</f>
        <v>Андрей</v>
      </c>
      <c r="F15" s="49">
        <f>'Сводная таблица'!F15:F16</f>
        <v>0</v>
      </c>
      <c r="G15" s="60">
        <v>11</v>
      </c>
      <c r="H15" s="63">
        <f t="shared" si="0"/>
        <v>42370</v>
      </c>
      <c r="I15" s="91">
        <f>(YEAR(H15)-YEAR('Сводная таблица'!$B$2))*53+WEEKNUM(H15)</f>
        <v>1</v>
      </c>
      <c r="J15" s="27">
        <v>0</v>
      </c>
      <c r="K15" s="65">
        <f>VLOOKUP(I15,'Формула рейтинга'!$A$3:$AZ$203,J15+2,FALSE)*10</f>
        <v>0</v>
      </c>
    </row>
    <row r="16" spans="1:256" s="52" customFormat="1">
      <c r="A16" s="53">
        <f>'Сводная таблица'!A16:A17</f>
        <v>12</v>
      </c>
      <c r="B16" s="89">
        <v>11405113</v>
      </c>
      <c r="C16" s="87">
        <v>1</v>
      </c>
      <c r="D16" s="43" t="str">
        <f>'Сводная таблица'!D16:D17</f>
        <v>Никифоров</v>
      </c>
      <c r="E16" s="43" t="str">
        <f>'Сводная таблица'!E16:E17</f>
        <v>Николая</v>
      </c>
      <c r="F16" s="49">
        <f>'Сводная таблица'!F16:F17</f>
        <v>0</v>
      </c>
      <c r="G16" s="60">
        <v>12</v>
      </c>
      <c r="H16" s="63">
        <f t="shared" si="0"/>
        <v>42370</v>
      </c>
      <c r="I16" s="91">
        <f>(YEAR(H16)-YEAR('Сводная таблица'!$B$2))*53+WEEKNUM(H16)</f>
        <v>1</v>
      </c>
      <c r="J16" s="27">
        <v>0</v>
      </c>
      <c r="K16" s="65">
        <f>VLOOKUP(I16,'Формула рейтинга'!$A$3:$AZ$203,J16+2,FALSE)*10</f>
        <v>0</v>
      </c>
    </row>
    <row r="17" spans="1:11" s="52" customFormat="1">
      <c r="A17" s="53">
        <f>'Сводная таблица'!A17:A18</f>
        <v>13</v>
      </c>
      <c r="B17" s="89">
        <v>11405113</v>
      </c>
      <c r="C17" s="87">
        <v>1</v>
      </c>
      <c r="D17" s="43" t="str">
        <f>'Сводная таблица'!D17:D18</f>
        <v>Плавский</v>
      </c>
      <c r="E17" s="43" t="str">
        <f>'Сводная таблица'!E17:E18</f>
        <v>Влад</v>
      </c>
      <c r="F17" s="49">
        <f>'Сводная таблица'!F17:F18</f>
        <v>0</v>
      </c>
      <c r="G17" s="60">
        <v>13</v>
      </c>
      <c r="H17" s="63">
        <f t="shared" si="0"/>
        <v>42370</v>
      </c>
      <c r="I17" s="91">
        <f>(YEAR(H17)-YEAR('Сводная таблица'!$B$2))*53+WEEKNUM(H17)</f>
        <v>1</v>
      </c>
      <c r="J17" s="27">
        <v>0</v>
      </c>
      <c r="K17" s="65">
        <f>VLOOKUP(I17,'Формула рейтинга'!$A$3:$AZ$203,J17+2,FALSE)*10</f>
        <v>0</v>
      </c>
    </row>
    <row r="18" spans="1:11" s="52" customFormat="1">
      <c r="A18" s="53">
        <f>'Сводная таблица'!A18:A19</f>
        <v>14</v>
      </c>
      <c r="B18" s="89">
        <v>11405113</v>
      </c>
      <c r="C18" s="87">
        <v>1</v>
      </c>
      <c r="D18" s="43" t="str">
        <f>'Сводная таблица'!D18:D19</f>
        <v>Просяновский</v>
      </c>
      <c r="E18" s="43" t="str">
        <f>'Сводная таблица'!E18:E19</f>
        <v>Евгений</v>
      </c>
      <c r="F18" s="49">
        <f>'Сводная таблица'!F18:F19</f>
        <v>0</v>
      </c>
      <c r="G18" s="60">
        <v>14</v>
      </c>
      <c r="H18" s="63">
        <f t="shared" si="0"/>
        <v>42370</v>
      </c>
      <c r="I18" s="91">
        <f>(YEAR(H18)-YEAR('Сводная таблица'!$B$2))*53+WEEKNUM(H18)</f>
        <v>1</v>
      </c>
      <c r="J18" s="27">
        <v>0</v>
      </c>
      <c r="K18" s="65">
        <f>VLOOKUP(I18,'Формула рейтинга'!$A$3:$AZ$203,J18+2,FALSE)*10</f>
        <v>0</v>
      </c>
    </row>
    <row r="19" spans="1:11" s="52" customFormat="1">
      <c r="A19" s="53">
        <f>'Сводная таблица'!A19:A20</f>
        <v>15</v>
      </c>
      <c r="B19" s="89">
        <v>11405113</v>
      </c>
      <c r="C19" s="46">
        <v>2</v>
      </c>
      <c r="D19" s="43" t="str">
        <f>'Сводная таблица'!D19:D20</f>
        <v>Прудников</v>
      </c>
      <c r="E19" s="43" t="str">
        <f>'Сводная таблица'!E19:E20</f>
        <v>Максим</v>
      </c>
      <c r="F19" s="49">
        <f>'Сводная таблица'!F19:F20</f>
        <v>0</v>
      </c>
      <c r="G19" s="60">
        <v>15</v>
      </c>
      <c r="H19" s="63">
        <v>42370</v>
      </c>
      <c r="I19" s="91">
        <f>(YEAR(H19)-YEAR('Сводная таблица'!$B$2))*53+WEEKNUM(H19)</f>
        <v>1</v>
      </c>
      <c r="J19" s="27">
        <v>0</v>
      </c>
      <c r="K19" s="65">
        <f>VLOOKUP(I19,'Формула рейтинга'!$A$3:$AZ$203,J19+2,FALSE)*10</f>
        <v>0</v>
      </c>
    </row>
    <row r="20" spans="1:11" s="52" customFormat="1">
      <c r="A20" s="53">
        <f>'Сводная таблица'!A20:A21</f>
        <v>16</v>
      </c>
      <c r="B20" s="89">
        <v>11405113</v>
      </c>
      <c r="C20" s="87">
        <v>1</v>
      </c>
      <c r="D20" s="43" t="str">
        <f>'Сводная таблица'!D20:D21</f>
        <v>Рудько'</v>
      </c>
      <c r="E20" s="43" t="str">
        <f>'Сводная таблица'!E20:E21</f>
        <v>Елизавета</v>
      </c>
      <c r="F20" s="49">
        <f>'Сводная таблица'!F20:F21</f>
        <v>0</v>
      </c>
      <c r="G20" s="60">
        <v>16</v>
      </c>
      <c r="H20" s="63">
        <f t="shared" si="0"/>
        <v>42370</v>
      </c>
      <c r="I20" s="91">
        <f>(YEAR(H20)-YEAR('Сводная таблица'!$B$2))*53+WEEKNUM(H20)</f>
        <v>1</v>
      </c>
      <c r="J20" s="27">
        <v>0</v>
      </c>
      <c r="K20" s="65">
        <f>VLOOKUP(I20,'Формула рейтинга'!$A$3:$AZ$203,J20+2,FALSE)*10</f>
        <v>0</v>
      </c>
    </row>
    <row r="21" spans="1:11" s="52" customFormat="1">
      <c r="A21" s="53">
        <f>'Сводная таблица'!A21:A22</f>
        <v>17</v>
      </c>
      <c r="B21" s="89">
        <v>11405113</v>
      </c>
      <c r="C21" s="46">
        <v>2</v>
      </c>
      <c r="D21" s="43" t="str">
        <f>'Сводная таблица'!D21:D22</f>
        <v>Саскове'ц</v>
      </c>
      <c r="E21" s="43" t="str">
        <f>'Сводная таблица'!E21:E22</f>
        <v>Александр</v>
      </c>
      <c r="F21" s="49">
        <f>'Сводная таблица'!F21:F22</f>
        <v>0</v>
      </c>
      <c r="G21" s="60">
        <v>17</v>
      </c>
      <c r="H21" s="63">
        <f t="shared" si="0"/>
        <v>42370</v>
      </c>
      <c r="I21" s="91">
        <f>(YEAR(H21)-YEAR('Сводная таблица'!$B$2))*53+WEEKNUM(H21)</f>
        <v>1</v>
      </c>
      <c r="J21" s="27">
        <v>0</v>
      </c>
      <c r="K21" s="65">
        <f>VLOOKUP(I21,'Формула рейтинга'!$A$3:$AZ$203,J21+2,FALSE)*10</f>
        <v>0</v>
      </c>
    </row>
    <row r="22" spans="1:11" s="52" customFormat="1">
      <c r="A22" s="53">
        <f>'Сводная таблица'!A22:A23</f>
        <v>18</v>
      </c>
      <c r="B22" s="89">
        <v>11405113</v>
      </c>
      <c r="C22" s="87">
        <v>1</v>
      </c>
      <c r="D22" s="43" t="str">
        <f>'Сводная таблица'!D22:D23</f>
        <v>Три'фонова</v>
      </c>
      <c r="E22" s="43" t="str">
        <f>'Сводная таблица'!E22:E23</f>
        <v>Алина</v>
      </c>
      <c r="F22" s="49">
        <f>'Сводная таблица'!F22:F23</f>
        <v>0</v>
      </c>
      <c r="G22" s="60">
        <v>18</v>
      </c>
      <c r="H22" s="63">
        <f t="shared" si="0"/>
        <v>42370</v>
      </c>
      <c r="I22" s="91">
        <f>(YEAR(H22)-YEAR('Сводная таблица'!$B$2))*53+WEEKNUM(H22)</f>
        <v>1</v>
      </c>
      <c r="J22" s="27">
        <v>0</v>
      </c>
      <c r="K22" s="65">
        <f>VLOOKUP(I22,'Формула рейтинга'!$A$3:$AZ$203,J22+2,FALSE)*10</f>
        <v>0</v>
      </c>
    </row>
    <row r="23" spans="1:11" s="52" customFormat="1">
      <c r="A23" s="53">
        <f>'Сводная таблица'!A23:A24</f>
        <v>19</v>
      </c>
      <c r="B23" s="89">
        <v>11405113</v>
      </c>
      <c r="C23" s="46">
        <v>2</v>
      </c>
      <c r="D23" s="43" t="str">
        <f>'Сводная таблица'!D23:D24</f>
        <v>Федорин</v>
      </c>
      <c r="E23" s="43" t="str">
        <f>'Сводная таблица'!E23:E24</f>
        <v>Денис</v>
      </c>
      <c r="F23" s="49">
        <f>'Сводная таблица'!F23:F24</f>
        <v>0</v>
      </c>
      <c r="G23" s="60">
        <v>19</v>
      </c>
      <c r="H23" s="63">
        <f t="shared" si="0"/>
        <v>42370</v>
      </c>
      <c r="I23" s="91">
        <f>(YEAR(H23)-YEAR('Сводная таблица'!$B$2))*53+WEEKNUM(H23)</f>
        <v>1</v>
      </c>
      <c r="J23" s="27">
        <v>0</v>
      </c>
      <c r="K23" s="65">
        <f>VLOOKUP(I23,'Формула рейтинга'!$A$3:$AZ$203,J23+2,FALSE)*10</f>
        <v>0</v>
      </c>
    </row>
    <row r="24" spans="1:11" s="52" customFormat="1">
      <c r="A24" s="53">
        <f>'Сводная таблица'!A24:A25</f>
        <v>20</v>
      </c>
      <c r="B24" s="89">
        <v>11405113</v>
      </c>
      <c r="C24" s="46">
        <v>2</v>
      </c>
      <c r="D24" s="43" t="str">
        <f>'Сводная таблица'!D24:D25</f>
        <v>Худолей</v>
      </c>
      <c r="E24" s="43" t="str">
        <f>'Сводная таблица'!E24:E25</f>
        <v>Роман</v>
      </c>
      <c r="F24" s="49">
        <f>'Сводная таблица'!F24:F25</f>
        <v>0</v>
      </c>
      <c r="G24" s="60">
        <v>20</v>
      </c>
      <c r="H24" s="63">
        <f t="shared" si="0"/>
        <v>42370</v>
      </c>
      <c r="I24" s="91">
        <f>(YEAR(H24)-YEAR('Сводная таблица'!$B$2))*53+WEEKNUM(H24)</f>
        <v>1</v>
      </c>
      <c r="J24" s="27">
        <v>0</v>
      </c>
      <c r="K24" s="65">
        <f>VLOOKUP(I24,'Формула рейтинга'!$A$3:$AZ$203,J24+2,FALSE)*10</f>
        <v>0</v>
      </c>
    </row>
    <row r="25" spans="1:11" s="52" customFormat="1">
      <c r="A25" s="53">
        <f>'Сводная таблица'!A25:A26</f>
        <v>21</v>
      </c>
      <c r="B25" s="89">
        <v>11405113</v>
      </c>
      <c r="C25" s="46">
        <v>2</v>
      </c>
      <c r="D25" s="43" t="str">
        <f>'Сводная таблица'!D25:D26</f>
        <v>Шарапин</v>
      </c>
      <c r="E25" s="43" t="str">
        <f>'Сводная таблица'!E25:E26</f>
        <v>Александр</v>
      </c>
      <c r="F25" s="49">
        <f>'Сводная таблица'!F25:F26</f>
        <v>0</v>
      </c>
      <c r="G25" s="60">
        <v>21</v>
      </c>
      <c r="H25" s="63">
        <f t="shared" si="0"/>
        <v>42370</v>
      </c>
      <c r="I25" s="91">
        <f>(YEAR(H25)-YEAR('Сводная таблица'!$B$2))*53+WEEKNUM(H25)</f>
        <v>1</v>
      </c>
      <c r="J25" s="27">
        <v>0</v>
      </c>
      <c r="K25" s="65">
        <f>VLOOKUP(I25,'Формула рейтинга'!$A$3:$AZ$203,J25+2,FALSE)*10</f>
        <v>0</v>
      </c>
    </row>
    <row r="26" spans="1:11" s="52" customFormat="1">
      <c r="A26" s="53">
        <f>'Сводная таблица'!A26:A26</f>
        <v>22</v>
      </c>
      <c r="B26" s="89">
        <v>11405113</v>
      </c>
      <c r="C26" s="46">
        <v>2</v>
      </c>
      <c r="D26" s="43" t="str">
        <f>'Сводная таблица'!D26:D26</f>
        <v>Ярмолюк</v>
      </c>
      <c r="E26" s="43" t="str">
        <f>'Сводная таблица'!E26:E26</f>
        <v>Владислав</v>
      </c>
      <c r="F26" s="49">
        <f>'Сводная таблица'!F26:F26</f>
        <v>0</v>
      </c>
      <c r="G26" s="60">
        <v>22</v>
      </c>
      <c r="H26" s="63">
        <f t="shared" si="0"/>
        <v>42370</v>
      </c>
      <c r="I26" s="64">
        <f>(YEAR(H26)-YEAR('Сводная таблица'!$B$2))*53+WEEKNUM(H26)</f>
        <v>1</v>
      </c>
      <c r="J26" s="27">
        <v>0</v>
      </c>
      <c r="K26" s="65">
        <f>VLOOKUP(I26,'Формула рейтинга'!$A$3:$AZ$203,J26+2,FALSE)*10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6"/>
  <sheetViews>
    <sheetView workbookViewId="0">
      <selection activeCell="J52" sqref="J52"/>
    </sheetView>
  </sheetViews>
  <sheetFormatPr defaultRowHeight="15"/>
  <cols>
    <col min="4" max="4" width="14.7109375" bestFit="1" customWidth="1"/>
    <col min="5" max="5" width="11.140625" bestFit="1" customWidth="1"/>
    <col min="6" max="6" width="14.42578125" hidden="1" customWidth="1"/>
    <col min="8" max="8" width="10.5703125" bestFit="1" customWidth="1"/>
  </cols>
  <sheetData>
    <row r="1" spans="1:256" ht="20.100000000000001" customHeight="1">
      <c r="A1" s="94" t="s">
        <v>32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4"/>
      <c r="CR1" s="94"/>
      <c r="CS1" s="94"/>
      <c r="CT1" s="94"/>
      <c r="CU1" s="94"/>
      <c r="CV1" s="94"/>
      <c r="CW1" s="94"/>
      <c r="CX1" s="94"/>
      <c r="CY1" s="94"/>
      <c r="CZ1" s="94"/>
      <c r="DA1" s="94"/>
      <c r="DB1" s="94"/>
      <c r="DC1" s="94"/>
      <c r="DD1" s="94"/>
      <c r="DE1" s="94"/>
      <c r="DF1" s="94"/>
      <c r="DG1" s="94"/>
      <c r="DH1" s="94"/>
      <c r="DI1" s="94"/>
      <c r="DJ1" s="94"/>
      <c r="DK1" s="94"/>
      <c r="DL1" s="94"/>
      <c r="DM1" s="94"/>
      <c r="DN1" s="94"/>
      <c r="DO1" s="94"/>
      <c r="DP1" s="94"/>
      <c r="DQ1" s="94"/>
      <c r="DR1" s="94"/>
      <c r="DS1" s="94"/>
      <c r="DT1" s="94"/>
      <c r="DU1" s="94"/>
      <c r="DV1" s="94"/>
      <c r="DW1" s="94"/>
      <c r="DX1" s="94"/>
      <c r="DY1" s="94"/>
      <c r="DZ1" s="94"/>
      <c r="EA1" s="94"/>
      <c r="EB1" s="94"/>
      <c r="EC1" s="94"/>
      <c r="ED1" s="94"/>
      <c r="EE1" s="94"/>
      <c r="EF1" s="94"/>
      <c r="EG1" s="94"/>
      <c r="EH1" s="94"/>
      <c r="EI1" s="94"/>
      <c r="EJ1" s="94"/>
      <c r="EK1" s="94"/>
      <c r="EL1" s="94"/>
      <c r="EM1" s="94"/>
      <c r="EN1" s="94"/>
      <c r="EO1" s="94"/>
      <c r="EP1" s="94"/>
      <c r="EQ1" s="94"/>
      <c r="ER1" s="94"/>
      <c r="ES1" s="94"/>
      <c r="ET1" s="94"/>
      <c r="EU1" s="94"/>
      <c r="EV1" s="94"/>
      <c r="EW1" s="94"/>
      <c r="EX1" s="94"/>
      <c r="EY1" s="94"/>
      <c r="EZ1" s="94"/>
      <c r="FA1" s="94"/>
      <c r="FB1" s="94"/>
      <c r="FC1" s="94"/>
      <c r="FD1" s="94"/>
      <c r="FE1" s="94"/>
      <c r="FF1" s="94"/>
      <c r="FG1" s="94"/>
      <c r="FH1" s="94"/>
      <c r="FI1" s="94"/>
      <c r="FJ1" s="94"/>
      <c r="FK1" s="94"/>
      <c r="FL1" s="94"/>
      <c r="FM1" s="94"/>
      <c r="FN1" s="94"/>
      <c r="FO1" s="94"/>
      <c r="FP1" s="94"/>
      <c r="FQ1" s="94"/>
      <c r="FR1" s="94"/>
      <c r="FS1" s="94"/>
      <c r="FT1" s="94"/>
      <c r="FU1" s="94"/>
      <c r="FV1" s="94"/>
      <c r="FW1" s="94"/>
      <c r="FX1" s="94"/>
      <c r="FY1" s="94"/>
      <c r="FZ1" s="94"/>
      <c r="GA1" s="94"/>
      <c r="GB1" s="94"/>
      <c r="GC1" s="94"/>
      <c r="GD1" s="94"/>
      <c r="GE1" s="94"/>
      <c r="GF1" s="94"/>
      <c r="GG1" s="94"/>
      <c r="GH1" s="94"/>
      <c r="GI1" s="94"/>
      <c r="GJ1" s="94"/>
      <c r="GK1" s="94"/>
      <c r="GL1" s="94"/>
      <c r="GM1" s="94"/>
      <c r="GN1" s="94"/>
      <c r="GO1" s="94"/>
      <c r="GP1" s="94"/>
      <c r="GQ1" s="94"/>
      <c r="GR1" s="94"/>
      <c r="GS1" s="94"/>
      <c r="GT1" s="94"/>
      <c r="GU1" s="94"/>
      <c r="GV1" s="94"/>
      <c r="GW1" s="94"/>
      <c r="GX1" s="94"/>
      <c r="GY1" s="94"/>
      <c r="GZ1" s="94"/>
      <c r="HA1" s="94"/>
      <c r="HB1" s="94"/>
      <c r="HC1" s="94"/>
      <c r="HD1" s="94"/>
      <c r="HE1" s="94"/>
      <c r="HF1" s="94"/>
      <c r="HG1" s="94"/>
      <c r="HH1" s="94"/>
      <c r="HI1" s="94"/>
      <c r="HJ1" s="94"/>
      <c r="HK1" s="94"/>
      <c r="HL1" s="94"/>
      <c r="HM1" s="94"/>
      <c r="HN1" s="94"/>
      <c r="HO1" s="94"/>
      <c r="HP1" s="94"/>
      <c r="HQ1" s="94"/>
      <c r="HR1" s="94"/>
      <c r="HS1" s="94"/>
      <c r="HT1" s="94"/>
      <c r="HU1" s="94"/>
      <c r="HV1" s="94"/>
      <c r="HW1" s="94"/>
      <c r="HX1" s="94"/>
      <c r="HY1" s="94"/>
      <c r="HZ1" s="94"/>
      <c r="IA1" s="94"/>
      <c r="IB1" s="94"/>
      <c r="IC1" s="94"/>
      <c r="ID1" s="94"/>
      <c r="IE1" s="94"/>
      <c r="IF1" s="94"/>
      <c r="IG1" s="94"/>
      <c r="IH1" s="94"/>
      <c r="II1" s="94"/>
      <c r="IJ1" s="94"/>
      <c r="IK1" s="94"/>
      <c r="IL1" s="94"/>
      <c r="IM1" s="94"/>
      <c r="IN1" s="94"/>
      <c r="IO1" s="94"/>
      <c r="IP1" s="94"/>
      <c r="IQ1" s="94"/>
      <c r="IR1" s="94"/>
      <c r="IS1" s="94"/>
      <c r="IT1" s="94"/>
      <c r="IU1" s="94"/>
      <c r="IV1" s="94"/>
    </row>
    <row r="2" spans="1:256" ht="15.75" thickBot="1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256" ht="15" customHeight="1">
      <c r="A3" s="116" t="str">
        <f>'Сводная таблица'!A3:A4</f>
        <v>№ п/п</v>
      </c>
      <c r="B3" s="118" t="str">
        <f>'Сводная таблица'!B3:B4</f>
        <v>группа</v>
      </c>
      <c r="C3" s="120" t="str">
        <f>'Сводная таблица'!C3:C4</f>
        <v>подргуппа</v>
      </c>
      <c r="D3" s="122" t="str">
        <f>'Сводная таблица'!D3:D4</f>
        <v>Фамилия</v>
      </c>
      <c r="E3" s="124" t="str">
        <f>'Сводная таблица'!E3:E4</f>
        <v>Имя</v>
      </c>
      <c r="F3" s="113" t="str">
        <f>'Сводная таблица'!F3:F4</f>
        <v>Отчество</v>
      </c>
      <c r="G3" s="116" t="s">
        <v>29</v>
      </c>
      <c r="H3" s="122" t="s">
        <v>21</v>
      </c>
      <c r="I3" s="128" t="s">
        <v>24</v>
      </c>
      <c r="J3" s="128" t="s">
        <v>23</v>
      </c>
      <c r="K3" s="126" t="s">
        <v>20</v>
      </c>
    </row>
    <row r="4" spans="1:256" ht="15.75" thickBot="1">
      <c r="A4" s="117"/>
      <c r="B4" s="119"/>
      <c r="C4" s="121"/>
      <c r="D4" s="123"/>
      <c r="E4" s="125"/>
      <c r="F4" s="114"/>
      <c r="G4" s="117"/>
      <c r="H4" s="123"/>
      <c r="I4" s="129"/>
      <c r="J4" s="129"/>
      <c r="K4" s="127"/>
    </row>
    <row r="5" spans="1:256" s="52" customFormat="1">
      <c r="A5" s="60">
        <f>'Сводная таблица'!A5:A6</f>
        <v>1</v>
      </c>
      <c r="B5" s="89">
        <v>11405113</v>
      </c>
      <c r="C5" s="87">
        <v>1</v>
      </c>
      <c r="D5" s="61" t="str">
        <f>'Сводная таблица'!D5:D6</f>
        <v>Башаркевич</v>
      </c>
      <c r="E5" s="61" t="str">
        <f>'Сводная таблица'!E5:E6</f>
        <v>Дарья</v>
      </c>
      <c r="F5" s="62">
        <f>'Сводная таблица'!F5:F6</f>
        <v>0</v>
      </c>
      <c r="G5" s="32">
        <v>1</v>
      </c>
      <c r="H5" s="78">
        <f t="shared" ref="H5:H46" si="0">DATE(2016,1,1)</f>
        <v>42370</v>
      </c>
      <c r="I5" s="90">
        <f>(YEAR(H5)-YEAR('Сводная таблица'!$B$2))*53+WEEKNUM(H5)</f>
        <v>1</v>
      </c>
      <c r="J5" s="80">
        <v>0</v>
      </c>
      <c r="K5" s="81">
        <f>VLOOKUP(I5,'Формула рейтинга'!$A$3:$AZ$203,J5+2,FALSE)*10</f>
        <v>0</v>
      </c>
    </row>
    <row r="6" spans="1:256" s="52" customFormat="1">
      <c r="A6" s="53">
        <f>'Сводная таблица'!A6:A7</f>
        <v>2</v>
      </c>
      <c r="B6" s="89">
        <v>11405113</v>
      </c>
      <c r="C6" s="87">
        <v>1</v>
      </c>
      <c r="D6" s="43" t="str">
        <f>'Сводная таблица'!D6:D7</f>
        <v>Буневич</v>
      </c>
      <c r="E6" s="43" t="str">
        <f>'Сводная таблица'!E6:E7</f>
        <v>Надежда</v>
      </c>
      <c r="F6" s="49">
        <f>'Сводная таблица'!F6:F7</f>
        <v>0</v>
      </c>
      <c r="G6" s="60">
        <v>2</v>
      </c>
      <c r="H6" s="63">
        <f t="shared" si="0"/>
        <v>42370</v>
      </c>
      <c r="I6" s="91">
        <f>(YEAR(H6)-YEAR('Сводная таблица'!$B$2))*53+WEEKNUM(H6)</f>
        <v>1</v>
      </c>
      <c r="J6" s="27">
        <v>0</v>
      </c>
      <c r="K6" s="65">
        <f>VLOOKUP(I6,'Формула рейтинга'!$A$3:$AZ$203,J6+2,FALSE)*10</f>
        <v>0</v>
      </c>
      <c r="M6" s="70"/>
    </row>
    <row r="7" spans="1:256" s="52" customFormat="1">
      <c r="A7" s="53">
        <f>'Сводная таблица'!A7:A8</f>
        <v>3</v>
      </c>
      <c r="B7" s="89">
        <v>11405113</v>
      </c>
      <c r="C7" s="87">
        <v>1</v>
      </c>
      <c r="D7" s="43" t="str">
        <f>'Сводная таблица'!D7:D8</f>
        <v>Гриб</v>
      </c>
      <c r="E7" s="43" t="str">
        <f>'Сводная таблица'!E7:E8</f>
        <v>Владислав</v>
      </c>
      <c r="F7" s="49">
        <f>'Сводная таблица'!F7:F8</f>
        <v>0</v>
      </c>
      <c r="G7" s="60">
        <v>3</v>
      </c>
      <c r="H7" s="63">
        <f t="shared" si="0"/>
        <v>42370</v>
      </c>
      <c r="I7" s="91">
        <f>(YEAR(H7)-YEAR('Сводная таблица'!$B$2))*53+WEEKNUM(H7)</f>
        <v>1</v>
      </c>
      <c r="J7" s="27">
        <v>0</v>
      </c>
      <c r="K7" s="65">
        <f>VLOOKUP(I7,'Формула рейтинга'!$A$3:$AZ$203,J7+2,FALSE)*10</f>
        <v>0</v>
      </c>
    </row>
    <row r="8" spans="1:256" s="52" customFormat="1">
      <c r="A8" s="53">
        <f>'Сводная таблица'!A8:A9</f>
        <v>4</v>
      </c>
      <c r="B8" s="89">
        <v>11405113</v>
      </c>
      <c r="C8" s="46">
        <v>2</v>
      </c>
      <c r="D8" s="43" t="str">
        <f>'Сводная таблица'!D8:D9</f>
        <v>Дмуха</v>
      </c>
      <c r="E8" s="43" t="str">
        <f>'Сводная таблица'!E8:E9</f>
        <v>Алексей</v>
      </c>
      <c r="F8" s="49">
        <f>'Сводная таблица'!F8:F9</f>
        <v>0</v>
      </c>
      <c r="G8" s="60">
        <v>4</v>
      </c>
      <c r="H8" s="63">
        <f t="shared" si="0"/>
        <v>42370</v>
      </c>
      <c r="I8" s="91">
        <f>(YEAR(H8)-YEAR('Сводная таблица'!$B$2))*53+WEEKNUM(H8)</f>
        <v>1</v>
      </c>
      <c r="J8" s="27">
        <v>0</v>
      </c>
      <c r="K8" s="65">
        <f>VLOOKUP(I8,'Формула рейтинга'!$A$3:$AZ$203,J8+2,FALSE)*10</f>
        <v>0</v>
      </c>
    </row>
    <row r="9" spans="1:256" s="52" customFormat="1">
      <c r="A9" s="53">
        <f>'Сводная таблица'!A9:A10</f>
        <v>5</v>
      </c>
      <c r="B9" s="89">
        <v>11405113</v>
      </c>
      <c r="C9" s="87">
        <v>1</v>
      </c>
      <c r="D9" s="43" t="str">
        <f>'Сводная таблица'!D9:D10</f>
        <v>Здано'вич</v>
      </c>
      <c r="E9" s="43" t="str">
        <f>'Сводная таблица'!E9:E10</f>
        <v>Александр</v>
      </c>
      <c r="F9" s="49">
        <f>'Сводная таблица'!F9:F10</f>
        <v>0</v>
      </c>
      <c r="G9" s="60">
        <v>5</v>
      </c>
      <c r="H9" s="63">
        <f t="shared" si="0"/>
        <v>42370</v>
      </c>
      <c r="I9" s="91">
        <f>(YEAR(H9)-YEAR('Сводная таблица'!$B$2))*53+WEEKNUM(H9)</f>
        <v>1</v>
      </c>
      <c r="J9" s="27">
        <v>0</v>
      </c>
      <c r="K9" s="65">
        <f>VLOOKUP(I9,'Формула рейтинга'!$A$3:$AZ$203,J9+2,FALSE)*10</f>
        <v>0</v>
      </c>
    </row>
    <row r="10" spans="1:256" s="52" customFormat="1">
      <c r="A10" s="53">
        <f>'Сводная таблица'!A10:A11</f>
        <v>6</v>
      </c>
      <c r="B10" s="89">
        <v>11405113</v>
      </c>
      <c r="C10" s="46">
        <v>2</v>
      </c>
      <c r="D10" s="43" t="str">
        <f>'Сводная таблица'!D10:D11</f>
        <v>Ко'шель</v>
      </c>
      <c r="E10" s="43" t="str">
        <f>'Сводная таблица'!E10:E11</f>
        <v>Антон</v>
      </c>
      <c r="F10" s="49">
        <f>'Сводная таблица'!F10:F11</f>
        <v>0</v>
      </c>
      <c r="G10" s="60">
        <v>6</v>
      </c>
      <c r="H10" s="63">
        <f t="shared" si="0"/>
        <v>42370</v>
      </c>
      <c r="I10" s="91">
        <f>(YEAR(H10)-YEAR('Сводная таблица'!$B$2))*53+WEEKNUM(H10)</f>
        <v>1</v>
      </c>
      <c r="J10" s="27">
        <v>0</v>
      </c>
      <c r="K10" s="65">
        <f>VLOOKUP(I10,'Формула рейтинга'!$A$3:$AZ$203,J10+2,FALSE)*10</f>
        <v>0</v>
      </c>
    </row>
    <row r="11" spans="1:256" s="52" customFormat="1">
      <c r="A11" s="53">
        <f>'Сводная таблица'!A11:A12</f>
        <v>7</v>
      </c>
      <c r="B11" s="89">
        <v>11405113</v>
      </c>
      <c r="C11" s="46">
        <v>2</v>
      </c>
      <c r="D11" s="43" t="str">
        <f>'Сводная таблица'!D11:D12</f>
        <v>Кравченко</v>
      </c>
      <c r="E11" s="43" t="str">
        <f>'Сводная таблица'!E11:E12</f>
        <v>Антон</v>
      </c>
      <c r="F11" s="49">
        <f>'Сводная таблица'!F11:F12</f>
        <v>0</v>
      </c>
      <c r="G11" s="60">
        <v>7</v>
      </c>
      <c r="H11" s="63">
        <f t="shared" si="0"/>
        <v>42370</v>
      </c>
      <c r="I11" s="91">
        <f>(YEAR(H11)-YEAR('Сводная таблица'!$B$2))*53+WEEKNUM(H11)</f>
        <v>1</v>
      </c>
      <c r="J11" s="27">
        <v>0</v>
      </c>
      <c r="K11" s="65">
        <f>VLOOKUP(I11,'Формула рейтинга'!$A$3:$AZ$203,J11+2,FALSE)*10</f>
        <v>0</v>
      </c>
    </row>
    <row r="12" spans="1:256" s="52" customFormat="1">
      <c r="A12" s="53">
        <f>'Сводная таблица'!A12:A13</f>
        <v>8</v>
      </c>
      <c r="B12" s="89">
        <v>11405113</v>
      </c>
      <c r="C12" s="87">
        <v>1</v>
      </c>
      <c r="D12" s="43" t="str">
        <f>'Сводная таблица'!D12:D13</f>
        <v>Лужи'нский</v>
      </c>
      <c r="E12" s="43" t="str">
        <f>'Сводная таблица'!E12:E13</f>
        <v>Евгений</v>
      </c>
      <c r="F12" s="49">
        <f>'Сводная таблица'!F12:F13</f>
        <v>0</v>
      </c>
      <c r="G12" s="60">
        <v>8</v>
      </c>
      <c r="H12" s="63">
        <f t="shared" si="0"/>
        <v>42370</v>
      </c>
      <c r="I12" s="91">
        <f>(YEAR(H12)-YEAR('Сводная таблица'!$B$2))*53+WEEKNUM(H12)</f>
        <v>1</v>
      </c>
      <c r="J12" s="27">
        <v>0</v>
      </c>
      <c r="K12" s="65">
        <f>VLOOKUP(I12,'Формула рейтинга'!$A$3:$AZ$203,J12+2,FALSE)*10</f>
        <v>0</v>
      </c>
    </row>
    <row r="13" spans="1:256" s="52" customFormat="1">
      <c r="A13" s="53">
        <f>'Сводная таблица'!A13:A14</f>
        <v>9</v>
      </c>
      <c r="B13" s="89">
        <v>11405113</v>
      </c>
      <c r="C13" s="87">
        <v>1</v>
      </c>
      <c r="D13" s="43" t="str">
        <f>'Сводная таблица'!D13:D14</f>
        <v>Лукашов</v>
      </c>
      <c r="E13" s="43" t="str">
        <f>'Сводная таблица'!E13:E14</f>
        <v>Ростислав</v>
      </c>
      <c r="F13" s="49">
        <f>'Сводная таблица'!F13:F14</f>
        <v>0</v>
      </c>
      <c r="G13" s="60">
        <v>9</v>
      </c>
      <c r="H13" s="63">
        <f t="shared" si="0"/>
        <v>42370</v>
      </c>
      <c r="I13" s="91">
        <f>(YEAR(H13)-YEAR('Сводная таблица'!$B$2))*53+WEEKNUM(H13)</f>
        <v>1</v>
      </c>
      <c r="J13" s="27">
        <v>0</v>
      </c>
      <c r="K13" s="65">
        <f>VLOOKUP(I13,'Формула рейтинга'!$A$3:$AZ$203,J13+2,FALSE)*10</f>
        <v>0</v>
      </c>
    </row>
    <row r="14" spans="1:256" s="52" customFormat="1">
      <c r="A14" s="53">
        <f>'Сводная таблица'!A14:A15</f>
        <v>10</v>
      </c>
      <c r="B14" s="89">
        <v>11405113</v>
      </c>
      <c r="C14" s="46">
        <v>2</v>
      </c>
      <c r="D14" s="43" t="str">
        <f>'Сводная таблица'!D14:D15</f>
        <v>Малявский</v>
      </c>
      <c r="E14" s="43" t="str">
        <f>'Сводная таблица'!E14:E15</f>
        <v>Влад</v>
      </c>
      <c r="F14" s="49">
        <f>'Сводная таблица'!F14:F15</f>
        <v>0</v>
      </c>
      <c r="G14" s="60">
        <v>10</v>
      </c>
      <c r="H14" s="63">
        <f t="shared" si="0"/>
        <v>42370</v>
      </c>
      <c r="I14" s="91">
        <f>(YEAR(H14)-YEAR('Сводная таблица'!$B$2))*53+WEEKNUM(H14)</f>
        <v>1</v>
      </c>
      <c r="J14" s="27">
        <v>0</v>
      </c>
      <c r="K14" s="65">
        <f>VLOOKUP(I14,'Формула рейтинга'!$A$3:$AZ$203,J14+2,FALSE)*10</f>
        <v>0</v>
      </c>
    </row>
    <row r="15" spans="1:256" s="52" customFormat="1">
      <c r="A15" s="53">
        <f>'Сводная таблица'!A15:A16</f>
        <v>11</v>
      </c>
      <c r="B15" s="89">
        <v>11405113</v>
      </c>
      <c r="C15" s="46">
        <v>2</v>
      </c>
      <c r="D15" s="43" t="str">
        <f>'Сводная таблица'!D15:D16</f>
        <v>Матя'ш</v>
      </c>
      <c r="E15" s="43" t="str">
        <f>'Сводная таблица'!E15:E16</f>
        <v>Андрей</v>
      </c>
      <c r="F15" s="49">
        <f>'Сводная таблица'!F15:F16</f>
        <v>0</v>
      </c>
      <c r="G15" s="60">
        <v>11</v>
      </c>
      <c r="H15" s="63">
        <f t="shared" si="0"/>
        <v>42370</v>
      </c>
      <c r="I15" s="91">
        <f>(YEAR(H15)-YEAR('Сводная таблица'!$B$2))*53+WEEKNUM(H15)</f>
        <v>1</v>
      </c>
      <c r="J15" s="27">
        <v>0</v>
      </c>
      <c r="K15" s="65">
        <f>VLOOKUP(I15,'Формула рейтинга'!$A$3:$AZ$203,J15+2,FALSE)*10</f>
        <v>0</v>
      </c>
    </row>
    <row r="16" spans="1:256" s="52" customFormat="1">
      <c r="A16" s="53">
        <f>'Сводная таблица'!A16:A17</f>
        <v>12</v>
      </c>
      <c r="B16" s="89">
        <v>11405113</v>
      </c>
      <c r="C16" s="87">
        <v>1</v>
      </c>
      <c r="D16" s="43" t="str">
        <f>'Сводная таблица'!D16:D17</f>
        <v>Никифоров</v>
      </c>
      <c r="E16" s="43" t="str">
        <f>'Сводная таблица'!E16:E17</f>
        <v>Николая</v>
      </c>
      <c r="F16" s="49">
        <f>'Сводная таблица'!F16:F17</f>
        <v>0</v>
      </c>
      <c r="G16" s="60">
        <v>12</v>
      </c>
      <c r="H16" s="63">
        <f t="shared" si="0"/>
        <v>42370</v>
      </c>
      <c r="I16" s="91">
        <f>(YEAR(H16)-YEAR('Сводная таблица'!$B$2))*53+WEEKNUM(H16)</f>
        <v>1</v>
      </c>
      <c r="J16" s="27">
        <v>0</v>
      </c>
      <c r="K16" s="65">
        <f>VLOOKUP(I16,'Формула рейтинга'!$A$3:$AZ$203,J16+2,FALSE)*10</f>
        <v>0</v>
      </c>
    </row>
    <row r="17" spans="1:11" s="52" customFormat="1">
      <c r="A17" s="53">
        <f>'Сводная таблица'!A17:A18</f>
        <v>13</v>
      </c>
      <c r="B17" s="89">
        <v>11405113</v>
      </c>
      <c r="C17" s="87">
        <v>1</v>
      </c>
      <c r="D17" s="43" t="str">
        <f>'Сводная таблица'!D17:D18</f>
        <v>Плавский</v>
      </c>
      <c r="E17" s="43" t="str">
        <f>'Сводная таблица'!E17:E18</f>
        <v>Влад</v>
      </c>
      <c r="F17" s="49">
        <f>'Сводная таблица'!F17:F18</f>
        <v>0</v>
      </c>
      <c r="G17" s="60">
        <v>13</v>
      </c>
      <c r="H17" s="63">
        <f t="shared" si="0"/>
        <v>42370</v>
      </c>
      <c r="I17" s="91">
        <f>(YEAR(H17)-YEAR('Сводная таблица'!$B$2))*53+WEEKNUM(H17)</f>
        <v>1</v>
      </c>
      <c r="J17" s="27">
        <v>0</v>
      </c>
      <c r="K17" s="65">
        <f>VLOOKUP(I17,'Формула рейтинга'!$A$3:$AZ$203,J17+2,FALSE)*10</f>
        <v>0</v>
      </c>
    </row>
    <row r="18" spans="1:11" s="52" customFormat="1">
      <c r="A18" s="53">
        <f>'Сводная таблица'!A18:A19</f>
        <v>14</v>
      </c>
      <c r="B18" s="89">
        <v>11405113</v>
      </c>
      <c r="C18" s="87">
        <v>1</v>
      </c>
      <c r="D18" s="43" t="str">
        <f>'Сводная таблица'!D18:D19</f>
        <v>Просяновский</v>
      </c>
      <c r="E18" s="43" t="str">
        <f>'Сводная таблица'!E18:E19</f>
        <v>Евгений</v>
      </c>
      <c r="F18" s="49">
        <f>'Сводная таблица'!F18:F19</f>
        <v>0</v>
      </c>
      <c r="G18" s="60">
        <v>14</v>
      </c>
      <c r="H18" s="63">
        <f t="shared" si="0"/>
        <v>42370</v>
      </c>
      <c r="I18" s="91">
        <f>(YEAR(H18)-YEAR('Сводная таблица'!$B$2))*53+WEEKNUM(H18)</f>
        <v>1</v>
      </c>
      <c r="J18" s="27">
        <v>0</v>
      </c>
      <c r="K18" s="65">
        <f>VLOOKUP(I18,'Формула рейтинга'!$A$3:$AZ$203,J18+2,FALSE)*10</f>
        <v>0</v>
      </c>
    </row>
    <row r="19" spans="1:11" s="52" customFormat="1">
      <c r="A19" s="53">
        <f>'Сводная таблица'!A19:A20</f>
        <v>15</v>
      </c>
      <c r="B19" s="89">
        <v>11405113</v>
      </c>
      <c r="C19" s="46">
        <v>2</v>
      </c>
      <c r="D19" s="43" t="str">
        <f>'Сводная таблица'!D19:D20</f>
        <v>Прудников</v>
      </c>
      <c r="E19" s="43" t="str">
        <f>'Сводная таблица'!E19:E20</f>
        <v>Максим</v>
      </c>
      <c r="F19" s="49">
        <f>'Сводная таблица'!F19:F20</f>
        <v>0</v>
      </c>
      <c r="G19" s="60">
        <v>15</v>
      </c>
      <c r="H19" s="63">
        <v>42370</v>
      </c>
      <c r="I19" s="91">
        <f>(YEAR(H19)-YEAR('Сводная таблица'!$B$2))*53+WEEKNUM(H19)</f>
        <v>1</v>
      </c>
      <c r="J19" s="27">
        <v>0</v>
      </c>
      <c r="K19" s="65">
        <f>VLOOKUP(I19,'Формула рейтинга'!$A$3:$AZ$203,J19+2,FALSE)*10</f>
        <v>0</v>
      </c>
    </row>
    <row r="20" spans="1:11" s="52" customFormat="1">
      <c r="A20" s="53">
        <f>'Сводная таблица'!A20:A21</f>
        <v>16</v>
      </c>
      <c r="B20" s="89">
        <v>11405113</v>
      </c>
      <c r="C20" s="87">
        <v>1</v>
      </c>
      <c r="D20" s="43" t="str">
        <f>'Сводная таблица'!D20:D21</f>
        <v>Рудько'</v>
      </c>
      <c r="E20" s="43" t="str">
        <f>'Сводная таблица'!E20:E21</f>
        <v>Елизавета</v>
      </c>
      <c r="F20" s="49">
        <f>'Сводная таблица'!F20:F21</f>
        <v>0</v>
      </c>
      <c r="G20" s="60">
        <v>16</v>
      </c>
      <c r="H20" s="63">
        <f t="shared" si="0"/>
        <v>42370</v>
      </c>
      <c r="I20" s="91">
        <f>(YEAR(H20)-YEAR('Сводная таблица'!$B$2))*53+WEEKNUM(H20)</f>
        <v>1</v>
      </c>
      <c r="J20" s="27">
        <v>0</v>
      </c>
      <c r="K20" s="65">
        <f>VLOOKUP(I20,'Формула рейтинга'!$A$3:$AZ$203,J20+2,FALSE)*10</f>
        <v>0</v>
      </c>
    </row>
    <row r="21" spans="1:11" s="52" customFormat="1">
      <c r="A21" s="53">
        <f>'Сводная таблица'!A21:A22</f>
        <v>17</v>
      </c>
      <c r="B21" s="89">
        <v>11405113</v>
      </c>
      <c r="C21" s="46">
        <v>2</v>
      </c>
      <c r="D21" s="43" t="str">
        <f>'Сводная таблица'!D21:D22</f>
        <v>Саскове'ц</v>
      </c>
      <c r="E21" s="43" t="str">
        <f>'Сводная таблица'!E21:E22</f>
        <v>Александр</v>
      </c>
      <c r="F21" s="49">
        <f>'Сводная таблица'!F21:F22</f>
        <v>0</v>
      </c>
      <c r="G21" s="60">
        <v>17</v>
      </c>
      <c r="H21" s="63">
        <f t="shared" si="0"/>
        <v>42370</v>
      </c>
      <c r="I21" s="91">
        <f>(YEAR(H21)-YEAR('Сводная таблица'!$B$2))*53+WEEKNUM(H21)</f>
        <v>1</v>
      </c>
      <c r="J21" s="27">
        <v>0</v>
      </c>
      <c r="K21" s="65">
        <f>VLOOKUP(I21,'Формула рейтинга'!$A$3:$AZ$203,J21+2,FALSE)*10</f>
        <v>0</v>
      </c>
    </row>
    <row r="22" spans="1:11" s="52" customFormat="1">
      <c r="A22" s="53">
        <f>'Сводная таблица'!A22:A23</f>
        <v>18</v>
      </c>
      <c r="B22" s="89">
        <v>11405113</v>
      </c>
      <c r="C22" s="87">
        <v>1</v>
      </c>
      <c r="D22" s="43" t="str">
        <f>'Сводная таблица'!D22:D23</f>
        <v>Три'фонова</v>
      </c>
      <c r="E22" s="43" t="str">
        <f>'Сводная таблица'!E22:E23</f>
        <v>Алина</v>
      </c>
      <c r="F22" s="49">
        <f>'Сводная таблица'!F22:F23</f>
        <v>0</v>
      </c>
      <c r="G22" s="60">
        <v>18</v>
      </c>
      <c r="H22" s="63">
        <f t="shared" si="0"/>
        <v>42370</v>
      </c>
      <c r="I22" s="91">
        <f>(YEAR(H22)-YEAR('Сводная таблица'!$B$2))*53+WEEKNUM(H22)</f>
        <v>1</v>
      </c>
      <c r="J22" s="27">
        <v>0</v>
      </c>
      <c r="K22" s="65">
        <f>VLOOKUP(I22,'Формула рейтинга'!$A$3:$AZ$203,J22+2,FALSE)*10</f>
        <v>0</v>
      </c>
    </row>
    <row r="23" spans="1:11" s="52" customFormat="1">
      <c r="A23" s="53">
        <f>'Сводная таблица'!A23:A24</f>
        <v>19</v>
      </c>
      <c r="B23" s="89">
        <v>11405113</v>
      </c>
      <c r="C23" s="46">
        <v>2</v>
      </c>
      <c r="D23" s="43" t="str">
        <f>'Сводная таблица'!D23:D24</f>
        <v>Федорин</v>
      </c>
      <c r="E23" s="43" t="str">
        <f>'Сводная таблица'!E23:E24</f>
        <v>Денис</v>
      </c>
      <c r="F23" s="49">
        <f>'Сводная таблица'!F23:F24</f>
        <v>0</v>
      </c>
      <c r="G23" s="60">
        <v>19</v>
      </c>
      <c r="H23" s="63">
        <f t="shared" si="0"/>
        <v>42370</v>
      </c>
      <c r="I23" s="91">
        <f>(YEAR(H23)-YEAR('Сводная таблица'!$B$2))*53+WEEKNUM(H23)</f>
        <v>1</v>
      </c>
      <c r="J23" s="27">
        <v>0</v>
      </c>
      <c r="K23" s="65">
        <f>VLOOKUP(I23,'Формула рейтинга'!$A$3:$AZ$203,J23+2,FALSE)*10</f>
        <v>0</v>
      </c>
    </row>
    <row r="24" spans="1:11" s="52" customFormat="1">
      <c r="A24" s="53">
        <f>'Сводная таблица'!A24:A25</f>
        <v>20</v>
      </c>
      <c r="B24" s="89">
        <v>11405113</v>
      </c>
      <c r="C24" s="46">
        <v>2</v>
      </c>
      <c r="D24" s="43" t="str">
        <f>'Сводная таблица'!D24:D25</f>
        <v>Худолей</v>
      </c>
      <c r="E24" s="43" t="str">
        <f>'Сводная таблица'!E24:E25</f>
        <v>Роман</v>
      </c>
      <c r="F24" s="49">
        <f>'Сводная таблица'!F24:F25</f>
        <v>0</v>
      </c>
      <c r="G24" s="60">
        <v>20</v>
      </c>
      <c r="H24" s="63">
        <f t="shared" si="0"/>
        <v>42370</v>
      </c>
      <c r="I24" s="91">
        <f>(YEAR(H24)-YEAR('Сводная таблица'!$B$2))*53+WEEKNUM(H24)</f>
        <v>1</v>
      </c>
      <c r="J24" s="27">
        <v>0</v>
      </c>
      <c r="K24" s="65">
        <f>VLOOKUP(I24,'Формула рейтинга'!$A$3:$AZ$203,J24+2,FALSE)*10</f>
        <v>0</v>
      </c>
    </row>
    <row r="25" spans="1:11" s="52" customFormat="1">
      <c r="A25" s="53">
        <f>'Сводная таблица'!A25:A26</f>
        <v>21</v>
      </c>
      <c r="B25" s="89">
        <v>11405113</v>
      </c>
      <c r="C25" s="46">
        <v>2</v>
      </c>
      <c r="D25" s="43" t="str">
        <f>'Сводная таблица'!D25:D26</f>
        <v>Шарапин</v>
      </c>
      <c r="E25" s="43" t="str">
        <f>'Сводная таблица'!E25:E26</f>
        <v>Александр</v>
      </c>
      <c r="F25" s="49">
        <f>'Сводная таблица'!F25:F26</f>
        <v>0</v>
      </c>
      <c r="G25" s="60">
        <v>21</v>
      </c>
      <c r="H25" s="63">
        <f t="shared" si="0"/>
        <v>42370</v>
      </c>
      <c r="I25" s="91">
        <f>(YEAR(H25)-YEAR('Сводная таблица'!$B$2))*53+WEEKNUM(H25)</f>
        <v>1</v>
      </c>
      <c r="J25" s="27">
        <v>0</v>
      </c>
      <c r="K25" s="65">
        <f>VLOOKUP(I25,'Формула рейтинга'!$A$3:$AZ$203,J25+2,FALSE)*10</f>
        <v>0</v>
      </c>
    </row>
    <row r="26" spans="1:11" s="52" customFormat="1">
      <c r="A26" s="53">
        <f>'Сводная таблица'!A26:A26</f>
        <v>22</v>
      </c>
      <c r="B26" s="89">
        <v>11405113</v>
      </c>
      <c r="C26" s="46">
        <v>2</v>
      </c>
      <c r="D26" s="43" t="str">
        <f>'Сводная таблица'!D26:D26</f>
        <v>Ярмолюк</v>
      </c>
      <c r="E26" s="43" t="str">
        <f>'Сводная таблица'!E26:E26</f>
        <v>Владислав</v>
      </c>
      <c r="F26" s="49">
        <f>'Сводная таблица'!F26:F26</f>
        <v>0</v>
      </c>
      <c r="G26" s="60">
        <v>22</v>
      </c>
      <c r="H26" s="63">
        <f t="shared" si="0"/>
        <v>42370</v>
      </c>
      <c r="I26" s="64">
        <f>(YEAR(H26)-YEAR('Сводная таблица'!$B$2))*53+WEEKNUM(H26)</f>
        <v>1</v>
      </c>
      <c r="J26" s="27">
        <v>0</v>
      </c>
      <c r="K26" s="65">
        <f>VLOOKUP(I26,'Формула рейтинга'!$A$3:$AZ$203,J26+2,FALSE)*10</f>
        <v>0</v>
      </c>
    </row>
    <row r="27" spans="1:11" s="52" customFormat="1" hidden="1">
      <c r="A27" s="53" t="e">
        <f>'Сводная таблица'!#REF!</f>
        <v>#REF!</v>
      </c>
      <c r="B27" s="45" t="e">
        <f>'Сводная таблица'!#REF!</f>
        <v>#REF!</v>
      </c>
      <c r="C27" s="47">
        <v>3</v>
      </c>
      <c r="D27" s="43" t="e">
        <f>'Сводная таблица'!#REF!</f>
        <v>#REF!</v>
      </c>
      <c r="E27" s="43" t="e">
        <f>'Сводная таблица'!#REF!</f>
        <v>#REF!</v>
      </c>
      <c r="F27" s="49" t="e">
        <f>'Сводная таблица'!#REF!</f>
        <v>#REF!</v>
      </c>
      <c r="G27" s="60">
        <v>23</v>
      </c>
      <c r="H27" s="63">
        <f t="shared" si="0"/>
        <v>42370</v>
      </c>
      <c r="I27" s="64" t="e">
        <f>(YEAR(H27)-YEAR('Сводная таблица'!$B$2))*53+WEEKNUM(Лр1!#REF!)</f>
        <v>#REF!</v>
      </c>
      <c r="J27" s="27">
        <v>0</v>
      </c>
      <c r="K27" s="65" t="e">
        <f>VLOOKUP(I27,'Формула рейтинга'!$A$3:$AZ$203,Лр1!#REF!+2,FALSE)*10</f>
        <v>#REF!</v>
      </c>
    </row>
    <row r="28" spans="1:11" s="52" customFormat="1" hidden="1">
      <c r="A28" s="53" t="e">
        <f>'Сводная таблица'!#REF!</f>
        <v>#REF!</v>
      </c>
      <c r="B28" s="45" t="e">
        <f>'Сводная таблица'!#REF!</f>
        <v>#REF!</v>
      </c>
      <c r="C28" s="47">
        <v>3</v>
      </c>
      <c r="D28" s="43" t="e">
        <f>'Сводная таблица'!#REF!</f>
        <v>#REF!</v>
      </c>
      <c r="E28" s="43" t="e">
        <f>'Сводная таблица'!#REF!</f>
        <v>#REF!</v>
      </c>
      <c r="F28" s="49" t="e">
        <f>'Сводная таблица'!#REF!</f>
        <v>#REF!</v>
      </c>
      <c r="G28" s="60">
        <v>24</v>
      </c>
      <c r="H28" s="63">
        <f t="shared" si="0"/>
        <v>42370</v>
      </c>
      <c r="I28" s="64" t="e">
        <f>(YEAR(H28)-YEAR('Сводная таблица'!$B$2))*53+WEEKNUM(Лр1!#REF!)</f>
        <v>#REF!</v>
      </c>
      <c r="J28" s="27">
        <v>0</v>
      </c>
      <c r="K28" s="65" t="e">
        <f>VLOOKUP(I28,'Формула рейтинга'!$A$3:$AZ$203,Лр1!#REF!+2,FALSE)*10</f>
        <v>#REF!</v>
      </c>
    </row>
    <row r="29" spans="1:11" s="52" customFormat="1" hidden="1">
      <c r="A29" s="53" t="e">
        <f>'Сводная таблица'!#REF!</f>
        <v>#REF!</v>
      </c>
      <c r="B29" s="45" t="e">
        <f>'Сводная таблица'!#REF!</f>
        <v>#REF!</v>
      </c>
      <c r="C29" s="47">
        <v>3</v>
      </c>
      <c r="D29" s="43" t="e">
        <f>'Сводная таблица'!#REF!</f>
        <v>#REF!</v>
      </c>
      <c r="E29" s="43" t="e">
        <f>'Сводная таблица'!#REF!</f>
        <v>#REF!</v>
      </c>
      <c r="F29" s="49" t="e">
        <f>'Сводная таблица'!#REF!</f>
        <v>#REF!</v>
      </c>
      <c r="G29" s="60">
        <v>25</v>
      </c>
      <c r="H29" s="63">
        <f t="shared" si="0"/>
        <v>42370</v>
      </c>
      <c r="I29" s="64" t="e">
        <f>(YEAR(H29)-YEAR('Сводная таблица'!$B$2))*53+WEEKNUM(Лр1!#REF!)</f>
        <v>#REF!</v>
      </c>
      <c r="J29" s="27">
        <v>0</v>
      </c>
      <c r="K29" s="65" t="e">
        <f>VLOOKUP(I29,'Формула рейтинга'!$A$3:$AZ$203,Лр1!#REF!+2,FALSE)*10</f>
        <v>#REF!</v>
      </c>
    </row>
    <row r="30" spans="1:11" s="52" customFormat="1" hidden="1">
      <c r="A30" s="53" t="e">
        <f>'Сводная таблица'!#REF!</f>
        <v>#REF!</v>
      </c>
      <c r="B30" s="45" t="e">
        <f>'Сводная таблица'!#REF!</f>
        <v>#REF!</v>
      </c>
      <c r="C30" s="47">
        <v>3</v>
      </c>
      <c r="D30" s="43" t="e">
        <f>'Сводная таблица'!#REF!</f>
        <v>#REF!</v>
      </c>
      <c r="E30" s="43" t="e">
        <f>'Сводная таблица'!#REF!</f>
        <v>#REF!</v>
      </c>
      <c r="F30" s="49" t="e">
        <f>'Сводная таблица'!#REF!</f>
        <v>#REF!</v>
      </c>
      <c r="G30" s="60">
        <v>26</v>
      </c>
      <c r="H30" s="63">
        <f t="shared" si="0"/>
        <v>42370</v>
      </c>
      <c r="I30" s="64" t="e">
        <f>(YEAR(H30)-YEAR('Сводная таблица'!$B$2))*53+WEEKNUM(Лр1!#REF!)</f>
        <v>#REF!</v>
      </c>
      <c r="J30" s="27">
        <v>0</v>
      </c>
      <c r="K30" s="65" t="e">
        <f>VLOOKUP(I30,'Формула рейтинга'!$A$3:$AZ$203,Лр1!#REF!+2,FALSE)*10</f>
        <v>#REF!</v>
      </c>
    </row>
    <row r="31" spans="1:11" s="52" customFormat="1" hidden="1">
      <c r="A31" s="53" t="e">
        <f>'Сводная таблица'!#REF!</f>
        <v>#REF!</v>
      </c>
      <c r="B31" s="45" t="e">
        <f>'Сводная таблица'!#REF!</f>
        <v>#REF!</v>
      </c>
      <c r="C31" s="47">
        <v>3</v>
      </c>
      <c r="D31" s="43" t="e">
        <f>'Сводная таблица'!#REF!</f>
        <v>#REF!</v>
      </c>
      <c r="E31" s="43" t="e">
        <f>'Сводная таблица'!#REF!</f>
        <v>#REF!</v>
      </c>
      <c r="F31" s="49" t="e">
        <f>'Сводная таблица'!#REF!</f>
        <v>#REF!</v>
      </c>
      <c r="G31" s="60">
        <v>27</v>
      </c>
      <c r="H31" s="63">
        <f t="shared" si="0"/>
        <v>42370</v>
      </c>
      <c r="I31" s="64" t="e">
        <f>(YEAR(H31)-YEAR('Сводная таблица'!$B$2))*53+WEEKNUM(Лр1!#REF!)</f>
        <v>#REF!</v>
      </c>
      <c r="J31" s="27">
        <v>0</v>
      </c>
      <c r="K31" s="65" t="e">
        <f>VLOOKUP(I31,'Формула рейтинга'!$A$3:$AZ$203,Лр1!#REF!+2,FALSE)*10</f>
        <v>#REF!</v>
      </c>
    </row>
    <row r="32" spans="1:11" s="52" customFormat="1" hidden="1">
      <c r="A32" s="53" t="e">
        <f>'Сводная таблица'!#REF!</f>
        <v>#REF!</v>
      </c>
      <c r="B32" s="45" t="e">
        <f>'Сводная таблица'!#REF!</f>
        <v>#REF!</v>
      </c>
      <c r="C32" s="47">
        <v>3</v>
      </c>
      <c r="D32" s="43" t="e">
        <f>'Сводная таблица'!#REF!</f>
        <v>#REF!</v>
      </c>
      <c r="E32" s="43" t="e">
        <f>'Сводная таблица'!#REF!</f>
        <v>#REF!</v>
      </c>
      <c r="F32" s="49" t="e">
        <f>'Сводная таблица'!#REF!</f>
        <v>#REF!</v>
      </c>
      <c r="G32" s="60">
        <v>28</v>
      </c>
      <c r="H32" s="63">
        <f t="shared" si="0"/>
        <v>42370</v>
      </c>
      <c r="I32" s="64" t="e">
        <f>(YEAR(H32)-YEAR('Сводная таблица'!$B$2))*53+WEEKNUM(Лр1!#REF!)</f>
        <v>#REF!</v>
      </c>
      <c r="J32" s="27">
        <v>0</v>
      </c>
      <c r="K32" s="65" t="e">
        <f>VLOOKUP(I32,'Формула рейтинга'!$A$3:$AZ$203,Лр1!#REF!+2,FALSE)*10</f>
        <v>#REF!</v>
      </c>
    </row>
    <row r="33" spans="1:11" s="52" customFormat="1" hidden="1">
      <c r="A33" s="53" t="e">
        <f>'Сводная таблица'!#REF!</f>
        <v>#REF!</v>
      </c>
      <c r="B33" s="45" t="e">
        <f>'Сводная таблица'!#REF!</f>
        <v>#REF!</v>
      </c>
      <c r="C33" s="47">
        <v>3</v>
      </c>
      <c r="D33" s="43" t="e">
        <f>'Сводная таблица'!#REF!</f>
        <v>#REF!</v>
      </c>
      <c r="E33" s="43" t="e">
        <f>'Сводная таблица'!#REF!</f>
        <v>#REF!</v>
      </c>
      <c r="F33" s="49" t="e">
        <f>'Сводная таблица'!#REF!</f>
        <v>#REF!</v>
      </c>
      <c r="G33" s="60">
        <v>29</v>
      </c>
      <c r="H33" s="63">
        <f t="shared" si="0"/>
        <v>42370</v>
      </c>
      <c r="I33" s="64" t="e">
        <f>(YEAR(H33)-YEAR('Сводная таблица'!$B$2))*53+WEEKNUM(Лр1!#REF!)</f>
        <v>#REF!</v>
      </c>
      <c r="J33" s="27">
        <v>0</v>
      </c>
      <c r="K33" s="65" t="e">
        <f>VLOOKUP(I33,'Формула рейтинга'!$A$3:$AZ$203,Лр1!#REF!+2,FALSE)*10</f>
        <v>#REF!</v>
      </c>
    </row>
    <row r="34" spans="1:11" s="52" customFormat="1" hidden="1">
      <c r="A34" s="53" t="e">
        <f>'Сводная таблица'!#REF!</f>
        <v>#REF!</v>
      </c>
      <c r="B34" s="45" t="e">
        <f>'Сводная таблица'!#REF!</f>
        <v>#REF!</v>
      </c>
      <c r="C34" s="47">
        <v>3</v>
      </c>
      <c r="D34" s="43" t="e">
        <f>'Сводная таблица'!#REF!</f>
        <v>#REF!</v>
      </c>
      <c r="E34" s="43" t="e">
        <f>'Сводная таблица'!#REF!</f>
        <v>#REF!</v>
      </c>
      <c r="F34" s="49" t="e">
        <f>'Сводная таблица'!#REF!</f>
        <v>#REF!</v>
      </c>
      <c r="G34" s="60">
        <v>30</v>
      </c>
      <c r="H34" s="63">
        <f t="shared" si="0"/>
        <v>42370</v>
      </c>
      <c r="I34" s="64" t="e">
        <f>(YEAR(H34)-YEAR('Сводная таблица'!$B$2))*53+WEEKNUM(Лр1!#REF!)</f>
        <v>#REF!</v>
      </c>
      <c r="J34" s="27">
        <v>0</v>
      </c>
      <c r="K34" s="65" t="e">
        <f>VLOOKUP(I34,'Формула рейтинга'!$A$3:$AZ$203,Лр1!#REF!+2,FALSE)*10</f>
        <v>#REF!</v>
      </c>
    </row>
    <row r="35" spans="1:11" s="52" customFormat="1" hidden="1">
      <c r="A35" s="53" t="e">
        <f>'Сводная таблица'!#REF!</f>
        <v>#REF!</v>
      </c>
      <c r="B35" s="45" t="e">
        <f>'Сводная таблица'!#REF!</f>
        <v>#REF!</v>
      </c>
      <c r="C35" s="47">
        <v>3</v>
      </c>
      <c r="D35" s="43" t="e">
        <f>'Сводная таблица'!#REF!</f>
        <v>#REF!</v>
      </c>
      <c r="E35" s="43" t="e">
        <f>'Сводная таблица'!#REF!</f>
        <v>#REF!</v>
      </c>
      <c r="F35" s="49" t="e">
        <f>'Сводная таблица'!#REF!</f>
        <v>#REF!</v>
      </c>
      <c r="G35" s="60">
        <v>31</v>
      </c>
      <c r="H35" s="63">
        <f t="shared" si="0"/>
        <v>42370</v>
      </c>
      <c r="I35" s="64" t="e">
        <f>(YEAR(H35)-YEAR('Сводная таблица'!$B$2))*53+WEEKNUM(Лр1!#REF!)</f>
        <v>#REF!</v>
      </c>
      <c r="J35" s="27">
        <v>0</v>
      </c>
      <c r="K35" s="65" t="e">
        <f>VLOOKUP(I35,'Формула рейтинга'!$A$3:$AZ$203,Лр1!#REF!+2,FALSE)*10</f>
        <v>#REF!</v>
      </c>
    </row>
    <row r="36" spans="1:11" s="52" customFormat="1" hidden="1">
      <c r="A36" s="53" t="e">
        <f>'Сводная таблица'!#REF!</f>
        <v>#REF!</v>
      </c>
      <c r="B36" s="45" t="e">
        <f>'Сводная таблица'!#REF!</f>
        <v>#REF!</v>
      </c>
      <c r="C36" s="48">
        <v>4</v>
      </c>
      <c r="D36" s="43" t="e">
        <f>'Сводная таблица'!#REF!</f>
        <v>#REF!</v>
      </c>
      <c r="E36" s="43" t="e">
        <f>'Сводная таблица'!#REF!</f>
        <v>#REF!</v>
      </c>
      <c r="F36" s="49" t="e">
        <f>'Сводная таблица'!#REF!</f>
        <v>#REF!</v>
      </c>
      <c r="G36" s="60">
        <v>32</v>
      </c>
      <c r="H36" s="63">
        <f t="shared" si="0"/>
        <v>42370</v>
      </c>
      <c r="I36" s="64" t="e">
        <f>(YEAR(H36)-YEAR('Сводная таблица'!$B$2))*53+WEEKNUM(Лр1!#REF!)</f>
        <v>#REF!</v>
      </c>
      <c r="J36" s="27">
        <v>0</v>
      </c>
      <c r="K36" s="65" t="e">
        <f>VLOOKUP(I36,'Формула рейтинга'!$A$3:$AZ$203,Лр1!#REF!+2,FALSE)*10</f>
        <v>#REF!</v>
      </c>
    </row>
    <row r="37" spans="1:11" s="52" customFormat="1" hidden="1">
      <c r="A37" s="53" t="e">
        <f>'Сводная таблица'!#REF!</f>
        <v>#REF!</v>
      </c>
      <c r="B37" s="45" t="e">
        <f>'Сводная таблица'!#REF!</f>
        <v>#REF!</v>
      </c>
      <c r="C37" s="48">
        <v>4</v>
      </c>
      <c r="D37" s="43" t="e">
        <f>'Сводная таблица'!#REF!</f>
        <v>#REF!</v>
      </c>
      <c r="E37" s="43" t="e">
        <f>'Сводная таблица'!#REF!</f>
        <v>#REF!</v>
      </c>
      <c r="F37" s="49" t="e">
        <f>'Сводная таблица'!#REF!</f>
        <v>#REF!</v>
      </c>
      <c r="G37" s="60">
        <v>33</v>
      </c>
      <c r="H37" s="63">
        <f t="shared" si="0"/>
        <v>42370</v>
      </c>
      <c r="I37" s="64" t="e">
        <f>(YEAR(H37)-YEAR('Сводная таблица'!$B$2))*53+WEEKNUM(Лр1!#REF!)</f>
        <v>#REF!</v>
      </c>
      <c r="J37" s="27">
        <v>0</v>
      </c>
      <c r="K37" s="65" t="e">
        <f>VLOOKUP(I37,'Формула рейтинга'!$A$3:$AZ$203,Лр1!#REF!+2,FALSE)*10</f>
        <v>#REF!</v>
      </c>
    </row>
    <row r="38" spans="1:11" s="52" customFormat="1" hidden="1">
      <c r="A38" s="53" t="e">
        <f>'Сводная таблица'!#REF!</f>
        <v>#REF!</v>
      </c>
      <c r="B38" s="45" t="e">
        <f>'Сводная таблица'!#REF!</f>
        <v>#REF!</v>
      </c>
      <c r="C38" s="48">
        <v>4</v>
      </c>
      <c r="D38" s="43" t="e">
        <f>'Сводная таблица'!#REF!</f>
        <v>#REF!</v>
      </c>
      <c r="E38" s="43" t="e">
        <f>'Сводная таблица'!#REF!</f>
        <v>#REF!</v>
      </c>
      <c r="F38" s="49" t="e">
        <f>'Сводная таблица'!#REF!</f>
        <v>#REF!</v>
      </c>
      <c r="G38" s="60">
        <v>34</v>
      </c>
      <c r="H38" s="63">
        <f t="shared" si="0"/>
        <v>42370</v>
      </c>
      <c r="I38" s="64" t="e">
        <f>(YEAR(H38)-YEAR('Сводная таблица'!$B$2))*53+WEEKNUM(Лр1!#REF!)</f>
        <v>#REF!</v>
      </c>
      <c r="J38" s="27">
        <v>0</v>
      </c>
      <c r="K38" s="65" t="e">
        <f>VLOOKUP(I38,'Формула рейтинга'!$A$3:$AZ$203,Лр1!#REF!+2,FALSE)*10</f>
        <v>#REF!</v>
      </c>
    </row>
    <row r="39" spans="1:11" s="52" customFormat="1" hidden="1">
      <c r="A39" s="53" t="e">
        <f>'Сводная таблица'!#REF!</f>
        <v>#REF!</v>
      </c>
      <c r="B39" s="45" t="e">
        <f>'Сводная таблица'!#REF!</f>
        <v>#REF!</v>
      </c>
      <c r="C39" s="48">
        <v>4</v>
      </c>
      <c r="D39" s="43" t="e">
        <f>'Сводная таблица'!#REF!</f>
        <v>#REF!</v>
      </c>
      <c r="E39" s="43" t="e">
        <f>'Сводная таблица'!#REF!</f>
        <v>#REF!</v>
      </c>
      <c r="F39" s="49" t="e">
        <f>'Сводная таблица'!#REF!</f>
        <v>#REF!</v>
      </c>
      <c r="G39" s="60">
        <v>35</v>
      </c>
      <c r="H39" s="63">
        <f t="shared" si="0"/>
        <v>42370</v>
      </c>
      <c r="I39" s="64" t="e">
        <f>(YEAR(H39)-YEAR('Сводная таблица'!$B$2))*53+WEEKNUM(Лр1!#REF!)</f>
        <v>#REF!</v>
      </c>
      <c r="J39" s="27">
        <v>0</v>
      </c>
      <c r="K39" s="65" t="e">
        <f>VLOOKUP(I39,'Формула рейтинга'!$A$3:$AZ$203,Лр1!#REF!+2,FALSE)*10</f>
        <v>#REF!</v>
      </c>
    </row>
    <row r="40" spans="1:11" s="52" customFormat="1" hidden="1">
      <c r="A40" s="53" t="e">
        <f>'Сводная таблица'!#REF!</f>
        <v>#REF!</v>
      </c>
      <c r="B40" s="45" t="e">
        <f>'Сводная таблица'!#REF!</f>
        <v>#REF!</v>
      </c>
      <c r="C40" s="48">
        <v>4</v>
      </c>
      <c r="D40" s="43" t="e">
        <f>'Сводная таблица'!#REF!</f>
        <v>#REF!</v>
      </c>
      <c r="E40" s="43" t="e">
        <f>'Сводная таблица'!#REF!</f>
        <v>#REF!</v>
      </c>
      <c r="F40" s="49" t="e">
        <f>'Сводная таблица'!#REF!</f>
        <v>#REF!</v>
      </c>
      <c r="G40" s="60">
        <v>36</v>
      </c>
      <c r="H40" s="63">
        <f t="shared" si="0"/>
        <v>42370</v>
      </c>
      <c r="I40" s="64" t="e">
        <f>(YEAR(H40)-YEAR('Сводная таблица'!$B$2))*53+WEEKNUM(Лр1!#REF!)</f>
        <v>#REF!</v>
      </c>
      <c r="J40" s="27">
        <v>0</v>
      </c>
      <c r="K40" s="65" t="e">
        <f>VLOOKUP(I40,'Формула рейтинга'!$A$3:$AZ$203,Лр1!#REF!+2,FALSE)*10</f>
        <v>#REF!</v>
      </c>
    </row>
    <row r="41" spans="1:11" s="52" customFormat="1" hidden="1">
      <c r="A41" s="53" t="e">
        <f>'Сводная таблица'!#REF!</f>
        <v>#REF!</v>
      </c>
      <c r="B41" s="45" t="e">
        <f>'Сводная таблица'!#REF!</f>
        <v>#REF!</v>
      </c>
      <c r="C41" s="48">
        <v>4</v>
      </c>
      <c r="D41" s="43" t="e">
        <f>'Сводная таблица'!#REF!</f>
        <v>#REF!</v>
      </c>
      <c r="E41" s="43" t="e">
        <f>'Сводная таблица'!#REF!</f>
        <v>#REF!</v>
      </c>
      <c r="F41" s="49" t="e">
        <f>'Сводная таблица'!#REF!</f>
        <v>#REF!</v>
      </c>
      <c r="G41" s="60">
        <v>37</v>
      </c>
      <c r="H41" s="63">
        <f t="shared" si="0"/>
        <v>42370</v>
      </c>
      <c r="I41" s="64" t="e">
        <f>(YEAR(H41)-YEAR('Сводная таблица'!$B$2))*53+WEEKNUM(Лр1!#REF!)</f>
        <v>#REF!</v>
      </c>
      <c r="J41" s="27">
        <v>0</v>
      </c>
      <c r="K41" s="65" t="e">
        <f>VLOOKUP(I41,'Формула рейтинга'!$A$3:$AZ$203,Лр1!#REF!+2,FALSE)*10</f>
        <v>#REF!</v>
      </c>
    </row>
    <row r="42" spans="1:11" s="52" customFormat="1" hidden="1">
      <c r="A42" s="53" t="e">
        <f>'Сводная таблица'!#REF!</f>
        <v>#REF!</v>
      </c>
      <c r="B42" s="45" t="e">
        <f>'Сводная таблица'!#REF!</f>
        <v>#REF!</v>
      </c>
      <c r="C42" s="48">
        <v>4</v>
      </c>
      <c r="D42" s="43" t="e">
        <f>'Сводная таблица'!#REF!</f>
        <v>#REF!</v>
      </c>
      <c r="E42" s="43" t="e">
        <f>'Сводная таблица'!#REF!</f>
        <v>#REF!</v>
      </c>
      <c r="F42" s="49" t="e">
        <f>'Сводная таблица'!#REF!</f>
        <v>#REF!</v>
      </c>
      <c r="G42" s="60">
        <v>38</v>
      </c>
      <c r="H42" s="63">
        <f t="shared" si="0"/>
        <v>42370</v>
      </c>
      <c r="I42" s="64" t="e">
        <f>(YEAR(H42)-YEAR('Сводная таблица'!$B$2))*53+WEEKNUM(Лр1!#REF!)</f>
        <v>#REF!</v>
      </c>
      <c r="J42" s="27">
        <v>0</v>
      </c>
      <c r="K42" s="65" t="e">
        <f>VLOOKUP(I42,'Формула рейтинга'!$A$3:$AZ$203,Лр1!#REF!+2,FALSE)*10</f>
        <v>#REF!</v>
      </c>
    </row>
    <row r="43" spans="1:11" s="52" customFormat="1" hidden="1">
      <c r="A43" s="53" t="e">
        <f>'Сводная таблица'!#REF!</f>
        <v>#REF!</v>
      </c>
      <c r="B43" s="45" t="e">
        <f>'Сводная таблица'!#REF!</f>
        <v>#REF!</v>
      </c>
      <c r="C43" s="48">
        <v>4</v>
      </c>
      <c r="D43" s="43" t="e">
        <f>'Сводная таблица'!#REF!</f>
        <v>#REF!</v>
      </c>
      <c r="E43" s="43" t="e">
        <f>'Сводная таблица'!#REF!</f>
        <v>#REF!</v>
      </c>
      <c r="F43" s="49" t="e">
        <f>'Сводная таблица'!#REF!</f>
        <v>#REF!</v>
      </c>
      <c r="G43" s="60">
        <v>39</v>
      </c>
      <c r="H43" s="63">
        <f t="shared" si="0"/>
        <v>42370</v>
      </c>
      <c r="I43" s="64" t="e">
        <f>(YEAR(H43)-YEAR('Сводная таблица'!$B$2))*53+WEEKNUM(Лр1!#REF!)</f>
        <v>#REF!</v>
      </c>
      <c r="J43" s="27">
        <v>0</v>
      </c>
      <c r="K43" s="65" t="e">
        <f>VLOOKUP(I43,'Формула рейтинга'!$A$3:$AZ$203,Лр1!#REF!+2,FALSE)*10</f>
        <v>#REF!</v>
      </c>
    </row>
    <row r="44" spans="1:11" s="52" customFormat="1" hidden="1">
      <c r="A44" s="53" t="e">
        <f>'Сводная таблица'!#REF!</f>
        <v>#REF!</v>
      </c>
      <c r="B44" s="45" t="e">
        <f>'Сводная таблица'!#REF!</f>
        <v>#REF!</v>
      </c>
      <c r="C44" s="48">
        <v>4</v>
      </c>
      <c r="D44" s="43" t="e">
        <f>'Сводная таблица'!#REF!</f>
        <v>#REF!</v>
      </c>
      <c r="E44" s="43" t="e">
        <f>'Сводная таблица'!#REF!</f>
        <v>#REF!</v>
      </c>
      <c r="F44" s="49" t="e">
        <f>'Сводная таблица'!#REF!</f>
        <v>#REF!</v>
      </c>
      <c r="G44" s="60">
        <v>40</v>
      </c>
      <c r="H44" s="63">
        <f t="shared" si="0"/>
        <v>42370</v>
      </c>
      <c r="I44" s="64" t="e">
        <f>(YEAR(H44)-YEAR('Сводная таблица'!$B$2))*53+WEEKNUM(Лр1!#REF!)</f>
        <v>#REF!</v>
      </c>
      <c r="J44" s="27">
        <v>0</v>
      </c>
      <c r="K44" s="65" t="e">
        <f>VLOOKUP(I44,'Формула рейтинга'!$A$3:$AZ$203,Лр1!#REF!+2,FALSE)*10</f>
        <v>#REF!</v>
      </c>
    </row>
    <row r="45" spans="1:11" s="52" customFormat="1" hidden="1">
      <c r="A45" s="53" t="e">
        <f>'Сводная таблица'!#REF!</f>
        <v>#REF!</v>
      </c>
      <c r="B45" s="45" t="e">
        <f>'Сводная таблица'!#REF!</f>
        <v>#REF!</v>
      </c>
      <c r="C45" s="48">
        <v>4</v>
      </c>
      <c r="D45" s="43" t="e">
        <f>'Сводная таблица'!#REF!</f>
        <v>#REF!</v>
      </c>
      <c r="E45" s="43" t="e">
        <f>'Сводная таблица'!#REF!</f>
        <v>#REF!</v>
      </c>
      <c r="F45" s="49" t="e">
        <f>'Сводная таблица'!#REF!</f>
        <v>#REF!</v>
      </c>
      <c r="G45" s="60">
        <v>41</v>
      </c>
      <c r="H45" s="63">
        <f t="shared" si="0"/>
        <v>42370</v>
      </c>
      <c r="I45" s="64" t="e">
        <f>(YEAR(H45)-YEAR('Сводная таблица'!$B$2))*53+WEEKNUM(Лр1!#REF!)</f>
        <v>#REF!</v>
      </c>
      <c r="J45" s="27">
        <v>0</v>
      </c>
      <c r="K45" s="65" t="e">
        <f>VLOOKUP(I45,'Формула рейтинга'!$A$3:$AZ$203,Лр1!#REF!+2,FALSE)*10</f>
        <v>#REF!</v>
      </c>
    </row>
    <row r="46" spans="1:11" s="52" customFormat="1" ht="15.75" hidden="1" thickBot="1">
      <c r="A46" s="54">
        <f>'Сводная таблица'!A27:A27</f>
        <v>0</v>
      </c>
      <c r="B46" s="55">
        <f>'Сводная таблица'!B27:B27</f>
        <v>0</v>
      </c>
      <c r="C46" s="48">
        <v>4</v>
      </c>
      <c r="D46" s="56">
        <f>'Сводная таблица'!D27:D27</f>
        <v>0</v>
      </c>
      <c r="E46" s="56">
        <f>'Сводная таблица'!E27:E27</f>
        <v>0</v>
      </c>
      <c r="F46" s="57">
        <f>'Сводная таблица'!F27:F27</f>
        <v>0</v>
      </c>
      <c r="G46" s="85">
        <v>42</v>
      </c>
      <c r="H46" s="86">
        <f t="shared" si="0"/>
        <v>42370</v>
      </c>
      <c r="I46" s="82" t="e">
        <f>(YEAR(H46)-YEAR('Сводная таблица'!$B$2))*53+WEEKNUM(Лр1!#REF!)</f>
        <v>#REF!</v>
      </c>
      <c r="J46" s="37">
        <v>0</v>
      </c>
      <c r="K46" s="83" t="e">
        <f>VLOOKUP(I46,'Формула рейтинга'!$A$3:$AZ$203,Лр1!#REF!+2,FALSE)*10</f>
        <v>#REF!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6"/>
  <sheetViews>
    <sheetView workbookViewId="0">
      <selection activeCell="J51" sqref="J51"/>
    </sheetView>
  </sheetViews>
  <sheetFormatPr defaultRowHeight="15"/>
  <cols>
    <col min="4" max="4" width="14.7109375" bestFit="1" customWidth="1"/>
    <col min="5" max="5" width="11.140625" bestFit="1" customWidth="1"/>
    <col min="6" max="6" width="14.42578125" hidden="1" customWidth="1"/>
    <col min="8" max="8" width="10.5703125" bestFit="1" customWidth="1"/>
  </cols>
  <sheetData>
    <row r="1" spans="1:256" ht="20.100000000000001" customHeight="1">
      <c r="A1" s="94" t="s">
        <v>32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4"/>
      <c r="CR1" s="94"/>
      <c r="CS1" s="94"/>
      <c r="CT1" s="94"/>
      <c r="CU1" s="94"/>
      <c r="CV1" s="94"/>
      <c r="CW1" s="94"/>
      <c r="CX1" s="94"/>
      <c r="CY1" s="94"/>
      <c r="CZ1" s="94"/>
      <c r="DA1" s="94"/>
      <c r="DB1" s="94"/>
      <c r="DC1" s="94"/>
      <c r="DD1" s="94"/>
      <c r="DE1" s="94"/>
      <c r="DF1" s="94"/>
      <c r="DG1" s="94"/>
      <c r="DH1" s="94"/>
      <c r="DI1" s="94"/>
      <c r="DJ1" s="94"/>
      <c r="DK1" s="94"/>
      <c r="DL1" s="94"/>
      <c r="DM1" s="94"/>
      <c r="DN1" s="94"/>
      <c r="DO1" s="94"/>
      <c r="DP1" s="94"/>
      <c r="DQ1" s="94"/>
      <c r="DR1" s="94"/>
      <c r="DS1" s="94"/>
      <c r="DT1" s="94"/>
      <c r="DU1" s="94"/>
      <c r="DV1" s="94"/>
      <c r="DW1" s="94"/>
      <c r="DX1" s="94"/>
      <c r="DY1" s="94"/>
      <c r="DZ1" s="94"/>
      <c r="EA1" s="94"/>
      <c r="EB1" s="94"/>
      <c r="EC1" s="94"/>
      <c r="ED1" s="94"/>
      <c r="EE1" s="94"/>
      <c r="EF1" s="94"/>
      <c r="EG1" s="94"/>
      <c r="EH1" s="94"/>
      <c r="EI1" s="94"/>
      <c r="EJ1" s="94"/>
      <c r="EK1" s="94"/>
      <c r="EL1" s="94"/>
      <c r="EM1" s="94"/>
      <c r="EN1" s="94"/>
      <c r="EO1" s="94"/>
      <c r="EP1" s="94"/>
      <c r="EQ1" s="94"/>
      <c r="ER1" s="94"/>
      <c r="ES1" s="94"/>
      <c r="ET1" s="94"/>
      <c r="EU1" s="94"/>
      <c r="EV1" s="94"/>
      <c r="EW1" s="94"/>
      <c r="EX1" s="94"/>
      <c r="EY1" s="94"/>
      <c r="EZ1" s="94"/>
      <c r="FA1" s="94"/>
      <c r="FB1" s="94"/>
      <c r="FC1" s="94"/>
      <c r="FD1" s="94"/>
      <c r="FE1" s="94"/>
      <c r="FF1" s="94"/>
      <c r="FG1" s="94"/>
      <c r="FH1" s="94"/>
      <c r="FI1" s="94"/>
      <c r="FJ1" s="94"/>
      <c r="FK1" s="94"/>
      <c r="FL1" s="94"/>
      <c r="FM1" s="94"/>
      <c r="FN1" s="94"/>
      <c r="FO1" s="94"/>
      <c r="FP1" s="94"/>
      <c r="FQ1" s="94"/>
      <c r="FR1" s="94"/>
      <c r="FS1" s="94"/>
      <c r="FT1" s="94"/>
      <c r="FU1" s="94"/>
      <c r="FV1" s="94"/>
      <c r="FW1" s="94"/>
      <c r="FX1" s="94"/>
      <c r="FY1" s="94"/>
      <c r="FZ1" s="94"/>
      <c r="GA1" s="94"/>
      <c r="GB1" s="94"/>
      <c r="GC1" s="94"/>
      <c r="GD1" s="94"/>
      <c r="GE1" s="94"/>
      <c r="GF1" s="94"/>
      <c r="GG1" s="94"/>
      <c r="GH1" s="94"/>
      <c r="GI1" s="94"/>
      <c r="GJ1" s="94"/>
      <c r="GK1" s="94"/>
      <c r="GL1" s="94"/>
      <c r="GM1" s="94"/>
      <c r="GN1" s="94"/>
      <c r="GO1" s="94"/>
      <c r="GP1" s="94"/>
      <c r="GQ1" s="94"/>
      <c r="GR1" s="94"/>
      <c r="GS1" s="94"/>
      <c r="GT1" s="94"/>
      <c r="GU1" s="94"/>
      <c r="GV1" s="94"/>
      <c r="GW1" s="94"/>
      <c r="GX1" s="94"/>
      <c r="GY1" s="94"/>
      <c r="GZ1" s="94"/>
      <c r="HA1" s="94"/>
      <c r="HB1" s="94"/>
      <c r="HC1" s="94"/>
      <c r="HD1" s="94"/>
      <c r="HE1" s="94"/>
      <c r="HF1" s="94"/>
      <c r="HG1" s="94"/>
      <c r="HH1" s="94"/>
      <c r="HI1" s="94"/>
      <c r="HJ1" s="94"/>
      <c r="HK1" s="94"/>
      <c r="HL1" s="94"/>
      <c r="HM1" s="94"/>
      <c r="HN1" s="94"/>
      <c r="HO1" s="94"/>
      <c r="HP1" s="94"/>
      <c r="HQ1" s="94"/>
      <c r="HR1" s="94"/>
      <c r="HS1" s="94"/>
      <c r="HT1" s="94"/>
      <c r="HU1" s="94"/>
      <c r="HV1" s="94"/>
      <c r="HW1" s="94"/>
      <c r="HX1" s="94"/>
      <c r="HY1" s="94"/>
      <c r="HZ1" s="94"/>
      <c r="IA1" s="94"/>
      <c r="IB1" s="94"/>
      <c r="IC1" s="94"/>
      <c r="ID1" s="94"/>
      <c r="IE1" s="94"/>
      <c r="IF1" s="94"/>
      <c r="IG1" s="94"/>
      <c r="IH1" s="94"/>
      <c r="II1" s="94"/>
      <c r="IJ1" s="94"/>
      <c r="IK1" s="94"/>
      <c r="IL1" s="94"/>
      <c r="IM1" s="94"/>
      <c r="IN1" s="94"/>
      <c r="IO1" s="94"/>
      <c r="IP1" s="94"/>
      <c r="IQ1" s="94"/>
      <c r="IR1" s="94"/>
      <c r="IS1" s="94"/>
      <c r="IT1" s="94"/>
      <c r="IU1" s="94"/>
      <c r="IV1" s="94"/>
    </row>
    <row r="2" spans="1:256" ht="15.75" thickBot="1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256" ht="15" customHeight="1">
      <c r="A3" s="116" t="str">
        <f>'Сводная таблица'!A3:A4</f>
        <v>№ п/п</v>
      </c>
      <c r="B3" s="118" t="str">
        <f>'Сводная таблица'!B3:B4</f>
        <v>группа</v>
      </c>
      <c r="C3" s="120" t="str">
        <f>'Сводная таблица'!C3:C4</f>
        <v>подргуппа</v>
      </c>
      <c r="D3" s="122" t="str">
        <f>'Сводная таблица'!D3:D4</f>
        <v>Фамилия</v>
      </c>
      <c r="E3" s="124" t="str">
        <f>'Сводная таблица'!E3:E4</f>
        <v>Имя</v>
      </c>
      <c r="F3" s="113" t="str">
        <f>'Сводная таблица'!F3:F4</f>
        <v>Отчество</v>
      </c>
      <c r="G3" s="116" t="s">
        <v>29</v>
      </c>
      <c r="H3" s="122" t="s">
        <v>21</v>
      </c>
      <c r="I3" s="128" t="s">
        <v>24</v>
      </c>
      <c r="J3" s="128" t="s">
        <v>23</v>
      </c>
      <c r="K3" s="126" t="s">
        <v>20</v>
      </c>
    </row>
    <row r="4" spans="1:256" ht="15.75" thickBot="1">
      <c r="A4" s="117"/>
      <c r="B4" s="119"/>
      <c r="C4" s="121"/>
      <c r="D4" s="123"/>
      <c r="E4" s="125"/>
      <c r="F4" s="114"/>
      <c r="G4" s="117"/>
      <c r="H4" s="123"/>
      <c r="I4" s="129"/>
      <c r="J4" s="129"/>
      <c r="K4" s="127"/>
    </row>
    <row r="5" spans="1:256" s="52" customFormat="1">
      <c r="A5" s="60">
        <f>'Сводная таблица'!A5:A6</f>
        <v>1</v>
      </c>
      <c r="B5" s="89">
        <v>11405113</v>
      </c>
      <c r="C5" s="87">
        <v>1</v>
      </c>
      <c r="D5" s="61" t="str">
        <f>'Сводная таблица'!D5:D6</f>
        <v>Башаркевич</v>
      </c>
      <c r="E5" s="61" t="str">
        <f>'Сводная таблица'!E5:E6</f>
        <v>Дарья</v>
      </c>
      <c r="F5" s="62">
        <f>'Сводная таблица'!F5:F6</f>
        <v>0</v>
      </c>
      <c r="G5" s="32">
        <v>1</v>
      </c>
      <c r="H5" s="78">
        <f t="shared" ref="H5:H46" si="0">DATE(2016,1,1)</f>
        <v>42370</v>
      </c>
      <c r="I5" s="90">
        <f>(YEAR(H5)-YEAR('Сводная таблица'!$B$2))*53+WEEKNUM(H5)</f>
        <v>1</v>
      </c>
      <c r="J5" s="80">
        <v>0</v>
      </c>
      <c r="K5" s="81">
        <f>VLOOKUP(I5,'Формула рейтинга'!$A$3:$AZ$203,J5+2,FALSE)*10</f>
        <v>0</v>
      </c>
    </row>
    <row r="6" spans="1:256" s="52" customFormat="1">
      <c r="A6" s="53">
        <f>'Сводная таблица'!A6:A7</f>
        <v>2</v>
      </c>
      <c r="B6" s="89">
        <v>11405113</v>
      </c>
      <c r="C6" s="87">
        <v>1</v>
      </c>
      <c r="D6" s="43" t="str">
        <f>'Сводная таблица'!D6:D7</f>
        <v>Буневич</v>
      </c>
      <c r="E6" s="43" t="str">
        <f>'Сводная таблица'!E6:E7</f>
        <v>Надежда</v>
      </c>
      <c r="F6" s="49">
        <f>'Сводная таблица'!F6:F7</f>
        <v>0</v>
      </c>
      <c r="G6" s="60">
        <v>2</v>
      </c>
      <c r="H6" s="63">
        <f t="shared" si="0"/>
        <v>42370</v>
      </c>
      <c r="I6" s="91">
        <f>(YEAR(H6)-YEAR('Сводная таблица'!$B$2))*53+WEEKNUM(H6)</f>
        <v>1</v>
      </c>
      <c r="J6" s="27">
        <v>0</v>
      </c>
      <c r="K6" s="65">
        <f>VLOOKUP(I6,'Формула рейтинга'!$A$3:$AZ$203,J6+2,FALSE)*10</f>
        <v>0</v>
      </c>
      <c r="M6" s="70"/>
    </row>
    <row r="7" spans="1:256" s="52" customFormat="1">
      <c r="A7" s="53">
        <f>'Сводная таблица'!A7:A8</f>
        <v>3</v>
      </c>
      <c r="B7" s="89">
        <v>11405113</v>
      </c>
      <c r="C7" s="87">
        <v>1</v>
      </c>
      <c r="D7" s="43" t="str">
        <f>'Сводная таблица'!D7:D8</f>
        <v>Гриб</v>
      </c>
      <c r="E7" s="43" t="str">
        <f>'Сводная таблица'!E7:E8</f>
        <v>Владислав</v>
      </c>
      <c r="F7" s="49">
        <f>'Сводная таблица'!F7:F8</f>
        <v>0</v>
      </c>
      <c r="G7" s="60">
        <v>3</v>
      </c>
      <c r="H7" s="63">
        <f t="shared" si="0"/>
        <v>42370</v>
      </c>
      <c r="I7" s="91">
        <f>(YEAR(H7)-YEAR('Сводная таблица'!$B$2))*53+WEEKNUM(H7)</f>
        <v>1</v>
      </c>
      <c r="J7" s="27">
        <v>0</v>
      </c>
      <c r="K7" s="65">
        <f>VLOOKUP(I7,'Формула рейтинга'!$A$3:$AZ$203,J7+2,FALSE)*10</f>
        <v>0</v>
      </c>
    </row>
    <row r="8" spans="1:256" s="52" customFormat="1">
      <c r="A8" s="53">
        <f>'Сводная таблица'!A8:A9</f>
        <v>4</v>
      </c>
      <c r="B8" s="89">
        <v>11405113</v>
      </c>
      <c r="C8" s="46">
        <v>2</v>
      </c>
      <c r="D8" s="43" t="str">
        <f>'Сводная таблица'!D8:D9</f>
        <v>Дмуха</v>
      </c>
      <c r="E8" s="43" t="str">
        <f>'Сводная таблица'!E8:E9</f>
        <v>Алексей</v>
      </c>
      <c r="F8" s="49">
        <f>'Сводная таблица'!F8:F9</f>
        <v>0</v>
      </c>
      <c r="G8" s="60">
        <v>4</v>
      </c>
      <c r="H8" s="63">
        <f t="shared" si="0"/>
        <v>42370</v>
      </c>
      <c r="I8" s="91">
        <f>(YEAR(H8)-YEAR('Сводная таблица'!$B$2))*53+WEEKNUM(H8)</f>
        <v>1</v>
      </c>
      <c r="J8" s="27">
        <v>0</v>
      </c>
      <c r="K8" s="65">
        <f>VLOOKUP(I8,'Формула рейтинга'!$A$3:$AZ$203,J8+2,FALSE)*10</f>
        <v>0</v>
      </c>
    </row>
    <row r="9" spans="1:256" s="52" customFormat="1">
      <c r="A9" s="53">
        <f>'Сводная таблица'!A9:A10</f>
        <v>5</v>
      </c>
      <c r="B9" s="89">
        <v>11405113</v>
      </c>
      <c r="C9" s="87">
        <v>1</v>
      </c>
      <c r="D9" s="43" t="str">
        <f>'Сводная таблица'!D9:D10</f>
        <v>Здано'вич</v>
      </c>
      <c r="E9" s="43" t="str">
        <f>'Сводная таблица'!E9:E10</f>
        <v>Александр</v>
      </c>
      <c r="F9" s="49">
        <f>'Сводная таблица'!F9:F10</f>
        <v>0</v>
      </c>
      <c r="G9" s="60">
        <v>5</v>
      </c>
      <c r="H9" s="63">
        <f t="shared" si="0"/>
        <v>42370</v>
      </c>
      <c r="I9" s="91">
        <f>(YEAR(H9)-YEAR('Сводная таблица'!$B$2))*53+WEEKNUM(H9)</f>
        <v>1</v>
      </c>
      <c r="J9" s="27">
        <v>0</v>
      </c>
      <c r="K9" s="65">
        <f>VLOOKUP(I9,'Формула рейтинга'!$A$3:$AZ$203,J9+2,FALSE)*10</f>
        <v>0</v>
      </c>
    </row>
    <row r="10" spans="1:256" s="52" customFormat="1">
      <c r="A10" s="53">
        <f>'Сводная таблица'!A10:A11</f>
        <v>6</v>
      </c>
      <c r="B10" s="89">
        <v>11405113</v>
      </c>
      <c r="C10" s="46">
        <v>2</v>
      </c>
      <c r="D10" s="43" t="str">
        <f>'Сводная таблица'!D10:D11</f>
        <v>Ко'шель</v>
      </c>
      <c r="E10" s="43" t="str">
        <f>'Сводная таблица'!E10:E11</f>
        <v>Антон</v>
      </c>
      <c r="F10" s="49">
        <f>'Сводная таблица'!F10:F11</f>
        <v>0</v>
      </c>
      <c r="G10" s="60">
        <v>6</v>
      </c>
      <c r="H10" s="63">
        <f t="shared" si="0"/>
        <v>42370</v>
      </c>
      <c r="I10" s="91">
        <f>(YEAR(H10)-YEAR('Сводная таблица'!$B$2))*53+WEEKNUM(H10)</f>
        <v>1</v>
      </c>
      <c r="J10" s="27">
        <v>0</v>
      </c>
      <c r="K10" s="65">
        <f>VLOOKUP(I10,'Формула рейтинга'!$A$3:$AZ$203,J10+2,FALSE)*10</f>
        <v>0</v>
      </c>
    </row>
    <row r="11" spans="1:256" s="52" customFormat="1">
      <c r="A11" s="53">
        <f>'Сводная таблица'!A11:A12</f>
        <v>7</v>
      </c>
      <c r="B11" s="89">
        <v>11405113</v>
      </c>
      <c r="C11" s="46">
        <v>2</v>
      </c>
      <c r="D11" s="43" t="str">
        <f>'Сводная таблица'!D11:D12</f>
        <v>Кравченко</v>
      </c>
      <c r="E11" s="43" t="str">
        <f>'Сводная таблица'!E11:E12</f>
        <v>Антон</v>
      </c>
      <c r="F11" s="49">
        <f>'Сводная таблица'!F11:F12</f>
        <v>0</v>
      </c>
      <c r="G11" s="60">
        <v>7</v>
      </c>
      <c r="H11" s="63">
        <f t="shared" si="0"/>
        <v>42370</v>
      </c>
      <c r="I11" s="91">
        <f>(YEAR(H11)-YEAR('Сводная таблица'!$B$2))*53+WEEKNUM(H11)</f>
        <v>1</v>
      </c>
      <c r="J11" s="27">
        <v>0</v>
      </c>
      <c r="K11" s="65">
        <f>VLOOKUP(I11,'Формула рейтинга'!$A$3:$AZ$203,J11+2,FALSE)*10</f>
        <v>0</v>
      </c>
    </row>
    <row r="12" spans="1:256" s="52" customFormat="1">
      <c r="A12" s="53">
        <f>'Сводная таблица'!A12:A13</f>
        <v>8</v>
      </c>
      <c r="B12" s="89">
        <v>11405113</v>
      </c>
      <c r="C12" s="87">
        <v>1</v>
      </c>
      <c r="D12" s="43" t="str">
        <f>'Сводная таблица'!D12:D13</f>
        <v>Лужи'нский</v>
      </c>
      <c r="E12" s="43" t="str">
        <f>'Сводная таблица'!E12:E13</f>
        <v>Евгений</v>
      </c>
      <c r="F12" s="49">
        <f>'Сводная таблица'!F12:F13</f>
        <v>0</v>
      </c>
      <c r="G12" s="60">
        <v>8</v>
      </c>
      <c r="H12" s="63">
        <f t="shared" si="0"/>
        <v>42370</v>
      </c>
      <c r="I12" s="91">
        <f>(YEAR(H12)-YEAR('Сводная таблица'!$B$2))*53+WEEKNUM(H12)</f>
        <v>1</v>
      </c>
      <c r="J12" s="27">
        <v>0</v>
      </c>
      <c r="K12" s="65">
        <f>VLOOKUP(I12,'Формула рейтинга'!$A$3:$AZ$203,J12+2,FALSE)*10</f>
        <v>0</v>
      </c>
    </row>
    <row r="13" spans="1:256" s="52" customFormat="1">
      <c r="A13" s="53">
        <f>'Сводная таблица'!A13:A14</f>
        <v>9</v>
      </c>
      <c r="B13" s="89">
        <v>11405113</v>
      </c>
      <c r="C13" s="87">
        <v>1</v>
      </c>
      <c r="D13" s="43" t="str">
        <f>'Сводная таблица'!D13:D14</f>
        <v>Лукашов</v>
      </c>
      <c r="E13" s="43" t="str">
        <f>'Сводная таблица'!E13:E14</f>
        <v>Ростислав</v>
      </c>
      <c r="F13" s="49">
        <f>'Сводная таблица'!F13:F14</f>
        <v>0</v>
      </c>
      <c r="G13" s="60">
        <v>9</v>
      </c>
      <c r="H13" s="63">
        <f t="shared" si="0"/>
        <v>42370</v>
      </c>
      <c r="I13" s="91">
        <f>(YEAR(H13)-YEAR('Сводная таблица'!$B$2))*53+WEEKNUM(H13)</f>
        <v>1</v>
      </c>
      <c r="J13" s="27">
        <v>0</v>
      </c>
      <c r="K13" s="65">
        <f>VLOOKUP(I13,'Формула рейтинга'!$A$3:$AZ$203,J13+2,FALSE)*10</f>
        <v>0</v>
      </c>
    </row>
    <row r="14" spans="1:256" s="52" customFormat="1">
      <c r="A14" s="53">
        <f>'Сводная таблица'!A14:A15</f>
        <v>10</v>
      </c>
      <c r="B14" s="89">
        <v>11405113</v>
      </c>
      <c r="C14" s="46">
        <v>2</v>
      </c>
      <c r="D14" s="43" t="str">
        <f>'Сводная таблица'!D14:D15</f>
        <v>Малявский</v>
      </c>
      <c r="E14" s="43" t="str">
        <f>'Сводная таблица'!E14:E15</f>
        <v>Влад</v>
      </c>
      <c r="F14" s="49">
        <f>'Сводная таблица'!F14:F15</f>
        <v>0</v>
      </c>
      <c r="G14" s="60">
        <v>10</v>
      </c>
      <c r="H14" s="63">
        <f t="shared" si="0"/>
        <v>42370</v>
      </c>
      <c r="I14" s="91">
        <f>(YEAR(H14)-YEAR('Сводная таблица'!$B$2))*53+WEEKNUM(H14)</f>
        <v>1</v>
      </c>
      <c r="J14" s="27">
        <v>0</v>
      </c>
      <c r="K14" s="65">
        <f>VLOOKUP(I14,'Формула рейтинга'!$A$3:$AZ$203,J14+2,FALSE)*10</f>
        <v>0</v>
      </c>
    </row>
    <row r="15" spans="1:256" s="52" customFormat="1">
      <c r="A15" s="53">
        <f>'Сводная таблица'!A15:A16</f>
        <v>11</v>
      </c>
      <c r="B15" s="89">
        <v>11405113</v>
      </c>
      <c r="C15" s="46">
        <v>2</v>
      </c>
      <c r="D15" s="43" t="str">
        <f>'Сводная таблица'!D15:D16</f>
        <v>Матя'ш</v>
      </c>
      <c r="E15" s="43" t="str">
        <f>'Сводная таблица'!E15:E16</f>
        <v>Андрей</v>
      </c>
      <c r="F15" s="49">
        <f>'Сводная таблица'!F15:F16</f>
        <v>0</v>
      </c>
      <c r="G15" s="60">
        <v>11</v>
      </c>
      <c r="H15" s="63">
        <f t="shared" si="0"/>
        <v>42370</v>
      </c>
      <c r="I15" s="91">
        <f>(YEAR(H15)-YEAR('Сводная таблица'!$B$2))*53+WEEKNUM(H15)</f>
        <v>1</v>
      </c>
      <c r="J15" s="27">
        <v>0</v>
      </c>
      <c r="K15" s="65">
        <f>VLOOKUP(I15,'Формула рейтинга'!$A$3:$AZ$203,J15+2,FALSE)*10</f>
        <v>0</v>
      </c>
    </row>
    <row r="16" spans="1:256" s="52" customFormat="1">
      <c r="A16" s="53">
        <f>'Сводная таблица'!A16:A17</f>
        <v>12</v>
      </c>
      <c r="B16" s="89">
        <v>11405113</v>
      </c>
      <c r="C16" s="87">
        <v>1</v>
      </c>
      <c r="D16" s="43" t="str">
        <f>'Сводная таблица'!D16:D17</f>
        <v>Никифоров</v>
      </c>
      <c r="E16" s="43" t="str">
        <f>'Сводная таблица'!E16:E17</f>
        <v>Николая</v>
      </c>
      <c r="F16" s="49">
        <f>'Сводная таблица'!F16:F17</f>
        <v>0</v>
      </c>
      <c r="G16" s="60">
        <v>12</v>
      </c>
      <c r="H16" s="63">
        <f t="shared" si="0"/>
        <v>42370</v>
      </c>
      <c r="I16" s="91">
        <f>(YEAR(H16)-YEAR('Сводная таблица'!$B$2))*53+WEEKNUM(H16)</f>
        <v>1</v>
      </c>
      <c r="J16" s="27">
        <v>0</v>
      </c>
      <c r="K16" s="65">
        <f>VLOOKUP(I16,'Формула рейтинга'!$A$3:$AZ$203,J16+2,FALSE)*10</f>
        <v>0</v>
      </c>
    </row>
    <row r="17" spans="1:11" s="52" customFormat="1">
      <c r="A17" s="53">
        <f>'Сводная таблица'!A17:A18</f>
        <v>13</v>
      </c>
      <c r="B17" s="89">
        <v>11405113</v>
      </c>
      <c r="C17" s="87">
        <v>1</v>
      </c>
      <c r="D17" s="43" t="str">
        <f>'Сводная таблица'!D17:D18</f>
        <v>Плавский</v>
      </c>
      <c r="E17" s="43" t="str">
        <f>'Сводная таблица'!E17:E18</f>
        <v>Влад</v>
      </c>
      <c r="F17" s="49">
        <f>'Сводная таблица'!F17:F18</f>
        <v>0</v>
      </c>
      <c r="G17" s="60">
        <v>13</v>
      </c>
      <c r="H17" s="63">
        <f t="shared" si="0"/>
        <v>42370</v>
      </c>
      <c r="I17" s="91">
        <f>(YEAR(H17)-YEAR('Сводная таблица'!$B$2))*53+WEEKNUM(H17)</f>
        <v>1</v>
      </c>
      <c r="J17" s="27">
        <v>0</v>
      </c>
      <c r="K17" s="65">
        <f>VLOOKUP(I17,'Формула рейтинга'!$A$3:$AZ$203,J17+2,FALSE)*10</f>
        <v>0</v>
      </c>
    </row>
    <row r="18" spans="1:11" s="52" customFormat="1">
      <c r="A18" s="53">
        <f>'Сводная таблица'!A18:A19</f>
        <v>14</v>
      </c>
      <c r="B18" s="89">
        <v>11405113</v>
      </c>
      <c r="C18" s="87">
        <v>1</v>
      </c>
      <c r="D18" s="43" t="str">
        <f>'Сводная таблица'!D18:D19</f>
        <v>Просяновский</v>
      </c>
      <c r="E18" s="43" t="str">
        <f>'Сводная таблица'!E18:E19</f>
        <v>Евгений</v>
      </c>
      <c r="F18" s="49">
        <f>'Сводная таблица'!F18:F19</f>
        <v>0</v>
      </c>
      <c r="G18" s="60">
        <v>14</v>
      </c>
      <c r="H18" s="63">
        <f t="shared" si="0"/>
        <v>42370</v>
      </c>
      <c r="I18" s="91">
        <f>(YEAR(H18)-YEAR('Сводная таблица'!$B$2))*53+WEEKNUM(H18)</f>
        <v>1</v>
      </c>
      <c r="J18" s="27">
        <v>0</v>
      </c>
      <c r="K18" s="65">
        <f>VLOOKUP(I18,'Формула рейтинга'!$A$3:$AZ$203,J18+2,FALSE)*10</f>
        <v>0</v>
      </c>
    </row>
    <row r="19" spans="1:11" s="52" customFormat="1">
      <c r="A19" s="53">
        <f>'Сводная таблица'!A19:A20</f>
        <v>15</v>
      </c>
      <c r="B19" s="89">
        <v>11405113</v>
      </c>
      <c r="C19" s="46">
        <v>2</v>
      </c>
      <c r="D19" s="43" t="str">
        <f>'Сводная таблица'!D19:D20</f>
        <v>Прудников</v>
      </c>
      <c r="E19" s="43" t="str">
        <f>'Сводная таблица'!E19:E20</f>
        <v>Максим</v>
      </c>
      <c r="F19" s="49">
        <f>'Сводная таблица'!F19:F20</f>
        <v>0</v>
      </c>
      <c r="G19" s="60">
        <v>15</v>
      </c>
      <c r="H19" s="63">
        <v>42370</v>
      </c>
      <c r="I19" s="91">
        <f>(YEAR(H19)-YEAR('Сводная таблица'!$B$2))*53+WEEKNUM(H19)</f>
        <v>1</v>
      </c>
      <c r="J19" s="27">
        <v>0</v>
      </c>
      <c r="K19" s="65">
        <f>VLOOKUP(I19,'Формула рейтинга'!$A$3:$AZ$203,J19+2,FALSE)*10</f>
        <v>0</v>
      </c>
    </row>
    <row r="20" spans="1:11" s="52" customFormat="1">
      <c r="A20" s="53">
        <f>'Сводная таблица'!A20:A21</f>
        <v>16</v>
      </c>
      <c r="B20" s="89">
        <v>11405113</v>
      </c>
      <c r="C20" s="87">
        <v>1</v>
      </c>
      <c r="D20" s="43" t="str">
        <f>'Сводная таблица'!D20:D21</f>
        <v>Рудько'</v>
      </c>
      <c r="E20" s="43" t="str">
        <f>'Сводная таблица'!E20:E21</f>
        <v>Елизавета</v>
      </c>
      <c r="F20" s="49">
        <f>'Сводная таблица'!F20:F21</f>
        <v>0</v>
      </c>
      <c r="G20" s="60">
        <v>16</v>
      </c>
      <c r="H20" s="63">
        <f t="shared" si="0"/>
        <v>42370</v>
      </c>
      <c r="I20" s="91">
        <f>(YEAR(H20)-YEAR('Сводная таблица'!$B$2))*53+WEEKNUM(H20)</f>
        <v>1</v>
      </c>
      <c r="J20" s="27">
        <v>0</v>
      </c>
      <c r="K20" s="65">
        <f>VLOOKUP(I20,'Формула рейтинга'!$A$3:$AZ$203,J20+2,FALSE)*10</f>
        <v>0</v>
      </c>
    </row>
    <row r="21" spans="1:11" s="52" customFormat="1">
      <c r="A21" s="53">
        <f>'Сводная таблица'!A21:A22</f>
        <v>17</v>
      </c>
      <c r="B21" s="89">
        <v>11405113</v>
      </c>
      <c r="C21" s="46">
        <v>2</v>
      </c>
      <c r="D21" s="43" t="str">
        <f>'Сводная таблица'!D21:D22</f>
        <v>Саскове'ц</v>
      </c>
      <c r="E21" s="43" t="str">
        <f>'Сводная таблица'!E21:E22</f>
        <v>Александр</v>
      </c>
      <c r="F21" s="49">
        <f>'Сводная таблица'!F21:F22</f>
        <v>0</v>
      </c>
      <c r="G21" s="60">
        <v>17</v>
      </c>
      <c r="H21" s="63">
        <f t="shared" si="0"/>
        <v>42370</v>
      </c>
      <c r="I21" s="91">
        <f>(YEAR(H21)-YEAR('Сводная таблица'!$B$2))*53+WEEKNUM(H21)</f>
        <v>1</v>
      </c>
      <c r="J21" s="27">
        <v>0</v>
      </c>
      <c r="K21" s="65">
        <f>VLOOKUP(I21,'Формула рейтинга'!$A$3:$AZ$203,J21+2,FALSE)*10</f>
        <v>0</v>
      </c>
    </row>
    <row r="22" spans="1:11" s="52" customFormat="1">
      <c r="A22" s="53">
        <f>'Сводная таблица'!A22:A23</f>
        <v>18</v>
      </c>
      <c r="B22" s="89">
        <v>11405113</v>
      </c>
      <c r="C22" s="87">
        <v>1</v>
      </c>
      <c r="D22" s="43" t="str">
        <f>'Сводная таблица'!D22:D23</f>
        <v>Три'фонова</v>
      </c>
      <c r="E22" s="43" t="str">
        <f>'Сводная таблица'!E22:E23</f>
        <v>Алина</v>
      </c>
      <c r="F22" s="49">
        <f>'Сводная таблица'!F22:F23</f>
        <v>0</v>
      </c>
      <c r="G22" s="60">
        <v>18</v>
      </c>
      <c r="H22" s="63">
        <f t="shared" si="0"/>
        <v>42370</v>
      </c>
      <c r="I22" s="91">
        <f>(YEAR(H22)-YEAR('Сводная таблица'!$B$2))*53+WEEKNUM(H22)</f>
        <v>1</v>
      </c>
      <c r="J22" s="27">
        <v>0</v>
      </c>
      <c r="K22" s="65">
        <f>VLOOKUP(I22,'Формула рейтинга'!$A$3:$AZ$203,J22+2,FALSE)*10</f>
        <v>0</v>
      </c>
    </row>
    <row r="23" spans="1:11" s="52" customFormat="1">
      <c r="A23" s="53">
        <f>'Сводная таблица'!A23:A24</f>
        <v>19</v>
      </c>
      <c r="B23" s="89">
        <v>11405113</v>
      </c>
      <c r="C23" s="46">
        <v>2</v>
      </c>
      <c r="D23" s="43" t="str">
        <f>'Сводная таблица'!D23:D24</f>
        <v>Федорин</v>
      </c>
      <c r="E23" s="43" t="str">
        <f>'Сводная таблица'!E23:E24</f>
        <v>Денис</v>
      </c>
      <c r="F23" s="49">
        <f>'Сводная таблица'!F23:F24</f>
        <v>0</v>
      </c>
      <c r="G23" s="60">
        <v>19</v>
      </c>
      <c r="H23" s="63">
        <f t="shared" si="0"/>
        <v>42370</v>
      </c>
      <c r="I23" s="91">
        <f>(YEAR(H23)-YEAR('Сводная таблица'!$B$2))*53+WEEKNUM(H23)</f>
        <v>1</v>
      </c>
      <c r="J23" s="27">
        <v>0</v>
      </c>
      <c r="K23" s="65">
        <f>VLOOKUP(I23,'Формула рейтинга'!$A$3:$AZ$203,J23+2,FALSE)*10</f>
        <v>0</v>
      </c>
    </row>
    <row r="24" spans="1:11" s="52" customFormat="1">
      <c r="A24" s="53">
        <f>'Сводная таблица'!A24:A25</f>
        <v>20</v>
      </c>
      <c r="B24" s="89">
        <v>11405113</v>
      </c>
      <c r="C24" s="46">
        <v>2</v>
      </c>
      <c r="D24" s="43" t="str">
        <f>'Сводная таблица'!D24:D25</f>
        <v>Худолей</v>
      </c>
      <c r="E24" s="43" t="str">
        <f>'Сводная таблица'!E24:E25</f>
        <v>Роман</v>
      </c>
      <c r="F24" s="49">
        <f>'Сводная таблица'!F24:F25</f>
        <v>0</v>
      </c>
      <c r="G24" s="60">
        <v>20</v>
      </c>
      <c r="H24" s="63">
        <f t="shared" si="0"/>
        <v>42370</v>
      </c>
      <c r="I24" s="91">
        <f>(YEAR(H24)-YEAR('Сводная таблица'!$B$2))*53+WEEKNUM(H24)</f>
        <v>1</v>
      </c>
      <c r="J24" s="27">
        <v>0</v>
      </c>
      <c r="K24" s="65">
        <f>VLOOKUP(I24,'Формула рейтинга'!$A$3:$AZ$203,J24+2,FALSE)*10</f>
        <v>0</v>
      </c>
    </row>
    <row r="25" spans="1:11" s="52" customFormat="1">
      <c r="A25" s="53">
        <f>'Сводная таблица'!A25:A26</f>
        <v>21</v>
      </c>
      <c r="B25" s="89">
        <v>11405113</v>
      </c>
      <c r="C25" s="46">
        <v>2</v>
      </c>
      <c r="D25" s="43" t="str">
        <f>'Сводная таблица'!D25:D26</f>
        <v>Шарапин</v>
      </c>
      <c r="E25" s="43" t="str">
        <f>'Сводная таблица'!E25:E26</f>
        <v>Александр</v>
      </c>
      <c r="F25" s="49">
        <f>'Сводная таблица'!F25:F26</f>
        <v>0</v>
      </c>
      <c r="G25" s="60">
        <v>21</v>
      </c>
      <c r="H25" s="63">
        <f t="shared" si="0"/>
        <v>42370</v>
      </c>
      <c r="I25" s="91">
        <f>(YEAR(H25)-YEAR('Сводная таблица'!$B$2))*53+WEEKNUM(H25)</f>
        <v>1</v>
      </c>
      <c r="J25" s="27">
        <v>0</v>
      </c>
      <c r="K25" s="65">
        <f>VLOOKUP(I25,'Формула рейтинга'!$A$3:$AZ$203,J25+2,FALSE)*10</f>
        <v>0</v>
      </c>
    </row>
    <row r="26" spans="1:11" s="52" customFormat="1">
      <c r="A26" s="53">
        <f>'Сводная таблица'!A26:A26</f>
        <v>22</v>
      </c>
      <c r="B26" s="89">
        <v>11405113</v>
      </c>
      <c r="C26" s="46">
        <v>2</v>
      </c>
      <c r="D26" s="43" t="str">
        <f>'Сводная таблица'!D26:D26</f>
        <v>Ярмолюк</v>
      </c>
      <c r="E26" s="43" t="str">
        <f>'Сводная таблица'!E26:E26</f>
        <v>Владислав</v>
      </c>
      <c r="F26" s="49">
        <f>'Сводная таблица'!F26:F26</f>
        <v>0</v>
      </c>
      <c r="G26" s="60">
        <v>22</v>
      </c>
      <c r="H26" s="63">
        <f t="shared" si="0"/>
        <v>42370</v>
      </c>
      <c r="I26" s="64">
        <f>(YEAR(H26)-YEAR('Сводная таблица'!$B$2))*53+WEEKNUM(H26)</f>
        <v>1</v>
      </c>
      <c r="J26" s="27">
        <v>0</v>
      </c>
      <c r="K26" s="65">
        <f>VLOOKUP(I26,'Формула рейтинга'!$A$3:$AZ$203,J26+2,FALSE)*10</f>
        <v>0</v>
      </c>
    </row>
    <row r="27" spans="1:11" s="52" customFormat="1" hidden="1">
      <c r="A27" s="53" t="e">
        <f>'Сводная таблица'!#REF!</f>
        <v>#REF!</v>
      </c>
      <c r="B27" s="45" t="e">
        <f>'Сводная таблица'!#REF!</f>
        <v>#REF!</v>
      </c>
      <c r="C27" s="47">
        <v>3</v>
      </c>
      <c r="D27" s="43" t="e">
        <f>'Сводная таблица'!#REF!</f>
        <v>#REF!</v>
      </c>
      <c r="E27" s="43" t="e">
        <f>'Сводная таблица'!#REF!</f>
        <v>#REF!</v>
      </c>
      <c r="F27" s="49" t="e">
        <f>'Сводная таблица'!#REF!</f>
        <v>#REF!</v>
      </c>
      <c r="G27" s="60">
        <v>23</v>
      </c>
      <c r="H27" s="63">
        <f t="shared" si="0"/>
        <v>42370</v>
      </c>
      <c r="I27" s="64" t="e">
        <f>(YEAR(H27)-YEAR('Сводная таблица'!$B$2))*53+WEEKNUM(Лр1!#REF!)</f>
        <v>#REF!</v>
      </c>
      <c r="J27" s="27">
        <v>0</v>
      </c>
      <c r="K27" s="65" t="e">
        <f>VLOOKUP(I27,'Формула рейтинга'!$A$3:$AZ$203,Лр1!#REF!+2,FALSE)*10</f>
        <v>#REF!</v>
      </c>
    </row>
    <row r="28" spans="1:11" s="52" customFormat="1" hidden="1">
      <c r="A28" s="53" t="e">
        <f>'Сводная таблица'!#REF!</f>
        <v>#REF!</v>
      </c>
      <c r="B28" s="45" t="e">
        <f>'Сводная таблица'!#REF!</f>
        <v>#REF!</v>
      </c>
      <c r="C28" s="47">
        <v>3</v>
      </c>
      <c r="D28" s="43" t="e">
        <f>'Сводная таблица'!#REF!</f>
        <v>#REF!</v>
      </c>
      <c r="E28" s="43" t="e">
        <f>'Сводная таблица'!#REF!</f>
        <v>#REF!</v>
      </c>
      <c r="F28" s="49" t="e">
        <f>'Сводная таблица'!#REF!</f>
        <v>#REF!</v>
      </c>
      <c r="G28" s="60">
        <v>24</v>
      </c>
      <c r="H28" s="63">
        <f t="shared" si="0"/>
        <v>42370</v>
      </c>
      <c r="I28" s="64" t="e">
        <f>(YEAR(H28)-YEAR('Сводная таблица'!$B$2))*53+WEEKNUM(Лр1!#REF!)</f>
        <v>#REF!</v>
      </c>
      <c r="J28" s="27">
        <v>0</v>
      </c>
      <c r="K28" s="65" t="e">
        <f>VLOOKUP(I28,'Формула рейтинга'!$A$3:$AZ$203,Лр1!#REF!+2,FALSE)*10</f>
        <v>#REF!</v>
      </c>
    </row>
    <row r="29" spans="1:11" s="52" customFormat="1" hidden="1">
      <c r="A29" s="53" t="e">
        <f>'Сводная таблица'!#REF!</f>
        <v>#REF!</v>
      </c>
      <c r="B29" s="45" t="e">
        <f>'Сводная таблица'!#REF!</f>
        <v>#REF!</v>
      </c>
      <c r="C29" s="47">
        <v>3</v>
      </c>
      <c r="D29" s="43" t="e">
        <f>'Сводная таблица'!#REF!</f>
        <v>#REF!</v>
      </c>
      <c r="E29" s="43" t="e">
        <f>'Сводная таблица'!#REF!</f>
        <v>#REF!</v>
      </c>
      <c r="F29" s="49" t="e">
        <f>'Сводная таблица'!#REF!</f>
        <v>#REF!</v>
      </c>
      <c r="G29" s="60">
        <v>25</v>
      </c>
      <c r="H29" s="63">
        <f t="shared" si="0"/>
        <v>42370</v>
      </c>
      <c r="I29" s="64" t="e">
        <f>(YEAR(H29)-YEAR('Сводная таблица'!$B$2))*53+WEEKNUM(Лр1!#REF!)</f>
        <v>#REF!</v>
      </c>
      <c r="J29" s="27">
        <v>0</v>
      </c>
      <c r="K29" s="65" t="e">
        <f>VLOOKUP(I29,'Формула рейтинга'!$A$3:$AZ$203,Лр1!#REF!+2,FALSE)*10</f>
        <v>#REF!</v>
      </c>
    </row>
    <row r="30" spans="1:11" s="52" customFormat="1" hidden="1">
      <c r="A30" s="53" t="e">
        <f>'Сводная таблица'!#REF!</f>
        <v>#REF!</v>
      </c>
      <c r="B30" s="45" t="e">
        <f>'Сводная таблица'!#REF!</f>
        <v>#REF!</v>
      </c>
      <c r="C30" s="47">
        <v>3</v>
      </c>
      <c r="D30" s="43" t="e">
        <f>'Сводная таблица'!#REF!</f>
        <v>#REF!</v>
      </c>
      <c r="E30" s="43" t="e">
        <f>'Сводная таблица'!#REF!</f>
        <v>#REF!</v>
      </c>
      <c r="F30" s="49" t="e">
        <f>'Сводная таблица'!#REF!</f>
        <v>#REF!</v>
      </c>
      <c r="G30" s="60">
        <v>26</v>
      </c>
      <c r="H30" s="63">
        <f t="shared" si="0"/>
        <v>42370</v>
      </c>
      <c r="I30" s="64" t="e">
        <f>(YEAR(H30)-YEAR('Сводная таблица'!$B$2))*53+WEEKNUM(Лр1!#REF!)</f>
        <v>#REF!</v>
      </c>
      <c r="J30" s="27">
        <v>0</v>
      </c>
      <c r="K30" s="65" t="e">
        <f>VLOOKUP(I30,'Формула рейтинга'!$A$3:$AZ$203,Лр1!#REF!+2,FALSE)*10</f>
        <v>#REF!</v>
      </c>
    </row>
    <row r="31" spans="1:11" s="52" customFormat="1" hidden="1">
      <c r="A31" s="53" t="e">
        <f>'Сводная таблица'!#REF!</f>
        <v>#REF!</v>
      </c>
      <c r="B31" s="45" t="e">
        <f>'Сводная таблица'!#REF!</f>
        <v>#REF!</v>
      </c>
      <c r="C31" s="47">
        <v>3</v>
      </c>
      <c r="D31" s="43" t="e">
        <f>'Сводная таблица'!#REF!</f>
        <v>#REF!</v>
      </c>
      <c r="E31" s="43" t="e">
        <f>'Сводная таблица'!#REF!</f>
        <v>#REF!</v>
      </c>
      <c r="F31" s="49" t="e">
        <f>'Сводная таблица'!#REF!</f>
        <v>#REF!</v>
      </c>
      <c r="G31" s="60">
        <v>27</v>
      </c>
      <c r="H31" s="63">
        <f t="shared" si="0"/>
        <v>42370</v>
      </c>
      <c r="I31" s="64" t="e">
        <f>(YEAR(H31)-YEAR('Сводная таблица'!$B$2))*53+WEEKNUM(Лр1!#REF!)</f>
        <v>#REF!</v>
      </c>
      <c r="J31" s="27">
        <v>0</v>
      </c>
      <c r="K31" s="65" t="e">
        <f>VLOOKUP(I31,'Формула рейтинга'!$A$3:$AZ$203,Лр1!#REF!+2,FALSE)*10</f>
        <v>#REF!</v>
      </c>
    </row>
    <row r="32" spans="1:11" s="52" customFormat="1" hidden="1">
      <c r="A32" s="53" t="e">
        <f>'Сводная таблица'!#REF!</f>
        <v>#REF!</v>
      </c>
      <c r="B32" s="45" t="e">
        <f>'Сводная таблица'!#REF!</f>
        <v>#REF!</v>
      </c>
      <c r="C32" s="47">
        <v>3</v>
      </c>
      <c r="D32" s="43" t="e">
        <f>'Сводная таблица'!#REF!</f>
        <v>#REF!</v>
      </c>
      <c r="E32" s="43" t="e">
        <f>'Сводная таблица'!#REF!</f>
        <v>#REF!</v>
      </c>
      <c r="F32" s="49" t="e">
        <f>'Сводная таблица'!#REF!</f>
        <v>#REF!</v>
      </c>
      <c r="G32" s="60">
        <v>28</v>
      </c>
      <c r="H32" s="63">
        <f t="shared" si="0"/>
        <v>42370</v>
      </c>
      <c r="I32" s="64" t="e">
        <f>(YEAR(H32)-YEAR('Сводная таблица'!$B$2))*53+WEEKNUM(Лр1!#REF!)</f>
        <v>#REF!</v>
      </c>
      <c r="J32" s="27">
        <v>0</v>
      </c>
      <c r="K32" s="65" t="e">
        <f>VLOOKUP(I32,'Формула рейтинга'!$A$3:$AZ$203,Лр1!#REF!+2,FALSE)*10</f>
        <v>#REF!</v>
      </c>
    </row>
    <row r="33" spans="1:11" s="52" customFormat="1" hidden="1">
      <c r="A33" s="53" t="e">
        <f>'Сводная таблица'!#REF!</f>
        <v>#REF!</v>
      </c>
      <c r="B33" s="45" t="e">
        <f>'Сводная таблица'!#REF!</f>
        <v>#REF!</v>
      </c>
      <c r="C33" s="47">
        <v>3</v>
      </c>
      <c r="D33" s="43" t="e">
        <f>'Сводная таблица'!#REF!</f>
        <v>#REF!</v>
      </c>
      <c r="E33" s="43" t="e">
        <f>'Сводная таблица'!#REF!</f>
        <v>#REF!</v>
      </c>
      <c r="F33" s="49" t="e">
        <f>'Сводная таблица'!#REF!</f>
        <v>#REF!</v>
      </c>
      <c r="G33" s="60">
        <v>29</v>
      </c>
      <c r="H33" s="63">
        <f t="shared" si="0"/>
        <v>42370</v>
      </c>
      <c r="I33" s="64" t="e">
        <f>(YEAR(H33)-YEAR('Сводная таблица'!$B$2))*53+WEEKNUM(Лр1!#REF!)</f>
        <v>#REF!</v>
      </c>
      <c r="J33" s="27">
        <v>0</v>
      </c>
      <c r="K33" s="65" t="e">
        <f>VLOOKUP(I33,'Формула рейтинга'!$A$3:$AZ$203,Лр1!#REF!+2,FALSE)*10</f>
        <v>#REF!</v>
      </c>
    </row>
    <row r="34" spans="1:11" s="52" customFormat="1" hidden="1">
      <c r="A34" s="53" t="e">
        <f>'Сводная таблица'!#REF!</f>
        <v>#REF!</v>
      </c>
      <c r="B34" s="45" t="e">
        <f>'Сводная таблица'!#REF!</f>
        <v>#REF!</v>
      </c>
      <c r="C34" s="47">
        <v>3</v>
      </c>
      <c r="D34" s="43" t="e">
        <f>'Сводная таблица'!#REF!</f>
        <v>#REF!</v>
      </c>
      <c r="E34" s="43" t="e">
        <f>'Сводная таблица'!#REF!</f>
        <v>#REF!</v>
      </c>
      <c r="F34" s="49" t="e">
        <f>'Сводная таблица'!#REF!</f>
        <v>#REF!</v>
      </c>
      <c r="G34" s="60">
        <v>30</v>
      </c>
      <c r="H34" s="63">
        <f t="shared" si="0"/>
        <v>42370</v>
      </c>
      <c r="I34" s="64" t="e">
        <f>(YEAR(H34)-YEAR('Сводная таблица'!$B$2))*53+WEEKNUM(Лр1!#REF!)</f>
        <v>#REF!</v>
      </c>
      <c r="J34" s="27">
        <v>0</v>
      </c>
      <c r="K34" s="65" t="e">
        <f>VLOOKUP(I34,'Формула рейтинга'!$A$3:$AZ$203,Лр1!#REF!+2,FALSE)*10</f>
        <v>#REF!</v>
      </c>
    </row>
    <row r="35" spans="1:11" s="52" customFormat="1" hidden="1">
      <c r="A35" s="53" t="e">
        <f>'Сводная таблица'!#REF!</f>
        <v>#REF!</v>
      </c>
      <c r="B35" s="45" t="e">
        <f>'Сводная таблица'!#REF!</f>
        <v>#REF!</v>
      </c>
      <c r="C35" s="47">
        <v>3</v>
      </c>
      <c r="D35" s="43" t="e">
        <f>'Сводная таблица'!#REF!</f>
        <v>#REF!</v>
      </c>
      <c r="E35" s="43" t="e">
        <f>'Сводная таблица'!#REF!</f>
        <v>#REF!</v>
      </c>
      <c r="F35" s="49" t="e">
        <f>'Сводная таблица'!#REF!</f>
        <v>#REF!</v>
      </c>
      <c r="G35" s="60">
        <v>31</v>
      </c>
      <c r="H35" s="63">
        <f t="shared" si="0"/>
        <v>42370</v>
      </c>
      <c r="I35" s="64" t="e">
        <f>(YEAR(H35)-YEAR('Сводная таблица'!$B$2))*53+WEEKNUM(Лр1!#REF!)</f>
        <v>#REF!</v>
      </c>
      <c r="J35" s="27">
        <v>0</v>
      </c>
      <c r="K35" s="65" t="e">
        <f>VLOOKUP(I35,'Формула рейтинга'!$A$3:$AZ$203,Лр1!#REF!+2,FALSE)*10</f>
        <v>#REF!</v>
      </c>
    </row>
    <row r="36" spans="1:11" s="52" customFormat="1" hidden="1">
      <c r="A36" s="53" t="e">
        <f>'Сводная таблица'!#REF!</f>
        <v>#REF!</v>
      </c>
      <c r="B36" s="45" t="e">
        <f>'Сводная таблица'!#REF!</f>
        <v>#REF!</v>
      </c>
      <c r="C36" s="48">
        <v>4</v>
      </c>
      <c r="D36" s="43" t="e">
        <f>'Сводная таблица'!#REF!</f>
        <v>#REF!</v>
      </c>
      <c r="E36" s="43" t="e">
        <f>'Сводная таблица'!#REF!</f>
        <v>#REF!</v>
      </c>
      <c r="F36" s="49" t="e">
        <f>'Сводная таблица'!#REF!</f>
        <v>#REF!</v>
      </c>
      <c r="G36" s="60">
        <v>32</v>
      </c>
      <c r="H36" s="63">
        <f t="shared" si="0"/>
        <v>42370</v>
      </c>
      <c r="I36" s="64" t="e">
        <f>(YEAR(H36)-YEAR('Сводная таблица'!$B$2))*53+WEEKNUM(Лр1!#REF!)</f>
        <v>#REF!</v>
      </c>
      <c r="J36" s="27">
        <v>0</v>
      </c>
      <c r="K36" s="65" t="e">
        <f>VLOOKUP(I36,'Формула рейтинга'!$A$3:$AZ$203,Лр1!#REF!+2,FALSE)*10</f>
        <v>#REF!</v>
      </c>
    </row>
    <row r="37" spans="1:11" s="52" customFormat="1" hidden="1">
      <c r="A37" s="53" t="e">
        <f>'Сводная таблица'!#REF!</f>
        <v>#REF!</v>
      </c>
      <c r="B37" s="45" t="e">
        <f>'Сводная таблица'!#REF!</f>
        <v>#REF!</v>
      </c>
      <c r="C37" s="48">
        <v>4</v>
      </c>
      <c r="D37" s="43" t="e">
        <f>'Сводная таблица'!#REF!</f>
        <v>#REF!</v>
      </c>
      <c r="E37" s="43" t="e">
        <f>'Сводная таблица'!#REF!</f>
        <v>#REF!</v>
      </c>
      <c r="F37" s="49" t="e">
        <f>'Сводная таблица'!#REF!</f>
        <v>#REF!</v>
      </c>
      <c r="G37" s="60">
        <v>33</v>
      </c>
      <c r="H37" s="63">
        <f t="shared" si="0"/>
        <v>42370</v>
      </c>
      <c r="I37" s="64" t="e">
        <f>(YEAR(H37)-YEAR('Сводная таблица'!$B$2))*53+WEEKNUM(Лр1!#REF!)</f>
        <v>#REF!</v>
      </c>
      <c r="J37" s="27">
        <v>0</v>
      </c>
      <c r="K37" s="65" t="e">
        <f>VLOOKUP(I37,'Формула рейтинга'!$A$3:$AZ$203,Лр1!#REF!+2,FALSE)*10</f>
        <v>#REF!</v>
      </c>
    </row>
    <row r="38" spans="1:11" s="52" customFormat="1" hidden="1">
      <c r="A38" s="53" t="e">
        <f>'Сводная таблица'!#REF!</f>
        <v>#REF!</v>
      </c>
      <c r="B38" s="45" t="e">
        <f>'Сводная таблица'!#REF!</f>
        <v>#REF!</v>
      </c>
      <c r="C38" s="48">
        <v>4</v>
      </c>
      <c r="D38" s="43" t="e">
        <f>'Сводная таблица'!#REF!</f>
        <v>#REF!</v>
      </c>
      <c r="E38" s="43" t="e">
        <f>'Сводная таблица'!#REF!</f>
        <v>#REF!</v>
      </c>
      <c r="F38" s="49" t="e">
        <f>'Сводная таблица'!#REF!</f>
        <v>#REF!</v>
      </c>
      <c r="G38" s="60">
        <v>34</v>
      </c>
      <c r="H38" s="63">
        <f t="shared" si="0"/>
        <v>42370</v>
      </c>
      <c r="I38" s="64" t="e">
        <f>(YEAR(H38)-YEAR('Сводная таблица'!$B$2))*53+WEEKNUM(Лр1!#REF!)</f>
        <v>#REF!</v>
      </c>
      <c r="J38" s="27">
        <v>0</v>
      </c>
      <c r="K38" s="65" t="e">
        <f>VLOOKUP(I38,'Формула рейтинга'!$A$3:$AZ$203,Лр1!#REF!+2,FALSE)*10</f>
        <v>#REF!</v>
      </c>
    </row>
    <row r="39" spans="1:11" s="52" customFormat="1" hidden="1">
      <c r="A39" s="53" t="e">
        <f>'Сводная таблица'!#REF!</f>
        <v>#REF!</v>
      </c>
      <c r="B39" s="45" t="e">
        <f>'Сводная таблица'!#REF!</f>
        <v>#REF!</v>
      </c>
      <c r="C39" s="48">
        <v>4</v>
      </c>
      <c r="D39" s="43" t="e">
        <f>'Сводная таблица'!#REF!</f>
        <v>#REF!</v>
      </c>
      <c r="E39" s="43" t="e">
        <f>'Сводная таблица'!#REF!</f>
        <v>#REF!</v>
      </c>
      <c r="F39" s="49" t="e">
        <f>'Сводная таблица'!#REF!</f>
        <v>#REF!</v>
      </c>
      <c r="G39" s="60">
        <v>35</v>
      </c>
      <c r="H39" s="63">
        <f t="shared" si="0"/>
        <v>42370</v>
      </c>
      <c r="I39" s="64" t="e">
        <f>(YEAR(H39)-YEAR('Сводная таблица'!$B$2))*53+WEEKNUM(Лр1!#REF!)</f>
        <v>#REF!</v>
      </c>
      <c r="J39" s="27">
        <v>0</v>
      </c>
      <c r="K39" s="65" t="e">
        <f>VLOOKUP(I39,'Формула рейтинга'!$A$3:$AZ$203,Лр1!#REF!+2,FALSE)*10</f>
        <v>#REF!</v>
      </c>
    </row>
    <row r="40" spans="1:11" s="52" customFormat="1" hidden="1">
      <c r="A40" s="53" t="e">
        <f>'Сводная таблица'!#REF!</f>
        <v>#REF!</v>
      </c>
      <c r="B40" s="45" t="e">
        <f>'Сводная таблица'!#REF!</f>
        <v>#REF!</v>
      </c>
      <c r="C40" s="48">
        <v>4</v>
      </c>
      <c r="D40" s="43" t="e">
        <f>'Сводная таблица'!#REF!</f>
        <v>#REF!</v>
      </c>
      <c r="E40" s="43" t="e">
        <f>'Сводная таблица'!#REF!</f>
        <v>#REF!</v>
      </c>
      <c r="F40" s="49" t="e">
        <f>'Сводная таблица'!#REF!</f>
        <v>#REF!</v>
      </c>
      <c r="G40" s="60">
        <v>36</v>
      </c>
      <c r="H40" s="63">
        <f t="shared" si="0"/>
        <v>42370</v>
      </c>
      <c r="I40" s="64" t="e">
        <f>(YEAR(H40)-YEAR('Сводная таблица'!$B$2))*53+WEEKNUM(Лр1!#REF!)</f>
        <v>#REF!</v>
      </c>
      <c r="J40" s="27">
        <v>0</v>
      </c>
      <c r="K40" s="65" t="e">
        <f>VLOOKUP(I40,'Формула рейтинга'!$A$3:$AZ$203,Лр1!#REF!+2,FALSE)*10</f>
        <v>#REF!</v>
      </c>
    </row>
    <row r="41" spans="1:11" s="52" customFormat="1" hidden="1">
      <c r="A41" s="53" t="e">
        <f>'Сводная таблица'!#REF!</f>
        <v>#REF!</v>
      </c>
      <c r="B41" s="45" t="e">
        <f>'Сводная таблица'!#REF!</f>
        <v>#REF!</v>
      </c>
      <c r="C41" s="48">
        <v>4</v>
      </c>
      <c r="D41" s="43" t="e">
        <f>'Сводная таблица'!#REF!</f>
        <v>#REF!</v>
      </c>
      <c r="E41" s="43" t="e">
        <f>'Сводная таблица'!#REF!</f>
        <v>#REF!</v>
      </c>
      <c r="F41" s="49" t="e">
        <f>'Сводная таблица'!#REF!</f>
        <v>#REF!</v>
      </c>
      <c r="G41" s="60">
        <v>37</v>
      </c>
      <c r="H41" s="63">
        <f t="shared" si="0"/>
        <v>42370</v>
      </c>
      <c r="I41" s="64" t="e">
        <f>(YEAR(H41)-YEAR('Сводная таблица'!$B$2))*53+WEEKNUM(Лр1!#REF!)</f>
        <v>#REF!</v>
      </c>
      <c r="J41" s="27">
        <v>0</v>
      </c>
      <c r="K41" s="65" t="e">
        <f>VLOOKUP(I41,'Формула рейтинга'!$A$3:$AZ$203,Лр1!#REF!+2,FALSE)*10</f>
        <v>#REF!</v>
      </c>
    </row>
    <row r="42" spans="1:11" s="52" customFormat="1" hidden="1">
      <c r="A42" s="53" t="e">
        <f>'Сводная таблица'!#REF!</f>
        <v>#REF!</v>
      </c>
      <c r="B42" s="45" t="e">
        <f>'Сводная таблица'!#REF!</f>
        <v>#REF!</v>
      </c>
      <c r="C42" s="48">
        <v>4</v>
      </c>
      <c r="D42" s="43" t="e">
        <f>'Сводная таблица'!#REF!</f>
        <v>#REF!</v>
      </c>
      <c r="E42" s="43" t="e">
        <f>'Сводная таблица'!#REF!</f>
        <v>#REF!</v>
      </c>
      <c r="F42" s="49" t="e">
        <f>'Сводная таблица'!#REF!</f>
        <v>#REF!</v>
      </c>
      <c r="G42" s="60">
        <v>38</v>
      </c>
      <c r="H42" s="63">
        <f t="shared" si="0"/>
        <v>42370</v>
      </c>
      <c r="I42" s="64" t="e">
        <f>(YEAR(H42)-YEAR('Сводная таблица'!$B$2))*53+WEEKNUM(Лр1!#REF!)</f>
        <v>#REF!</v>
      </c>
      <c r="J42" s="27">
        <v>0</v>
      </c>
      <c r="K42" s="65" t="e">
        <f>VLOOKUP(I42,'Формула рейтинга'!$A$3:$AZ$203,Лр1!#REF!+2,FALSE)*10</f>
        <v>#REF!</v>
      </c>
    </row>
    <row r="43" spans="1:11" s="52" customFormat="1" hidden="1">
      <c r="A43" s="53" t="e">
        <f>'Сводная таблица'!#REF!</f>
        <v>#REF!</v>
      </c>
      <c r="B43" s="45" t="e">
        <f>'Сводная таблица'!#REF!</f>
        <v>#REF!</v>
      </c>
      <c r="C43" s="48">
        <v>4</v>
      </c>
      <c r="D43" s="43" t="e">
        <f>'Сводная таблица'!#REF!</f>
        <v>#REF!</v>
      </c>
      <c r="E43" s="43" t="e">
        <f>'Сводная таблица'!#REF!</f>
        <v>#REF!</v>
      </c>
      <c r="F43" s="49" t="e">
        <f>'Сводная таблица'!#REF!</f>
        <v>#REF!</v>
      </c>
      <c r="G43" s="60">
        <v>39</v>
      </c>
      <c r="H43" s="63">
        <f t="shared" si="0"/>
        <v>42370</v>
      </c>
      <c r="I43" s="64" t="e">
        <f>(YEAR(H43)-YEAR('Сводная таблица'!$B$2))*53+WEEKNUM(Лр1!#REF!)</f>
        <v>#REF!</v>
      </c>
      <c r="J43" s="27">
        <v>0</v>
      </c>
      <c r="K43" s="65" t="e">
        <f>VLOOKUP(I43,'Формула рейтинга'!$A$3:$AZ$203,Лр1!#REF!+2,FALSE)*10</f>
        <v>#REF!</v>
      </c>
    </row>
    <row r="44" spans="1:11" s="52" customFormat="1" hidden="1">
      <c r="A44" s="53" t="e">
        <f>'Сводная таблица'!#REF!</f>
        <v>#REF!</v>
      </c>
      <c r="B44" s="45" t="e">
        <f>'Сводная таблица'!#REF!</f>
        <v>#REF!</v>
      </c>
      <c r="C44" s="48">
        <v>4</v>
      </c>
      <c r="D44" s="43" t="e">
        <f>'Сводная таблица'!#REF!</f>
        <v>#REF!</v>
      </c>
      <c r="E44" s="43" t="e">
        <f>'Сводная таблица'!#REF!</f>
        <v>#REF!</v>
      </c>
      <c r="F44" s="49" t="e">
        <f>'Сводная таблица'!#REF!</f>
        <v>#REF!</v>
      </c>
      <c r="G44" s="60">
        <v>40</v>
      </c>
      <c r="H44" s="63">
        <f t="shared" si="0"/>
        <v>42370</v>
      </c>
      <c r="I44" s="64" t="e">
        <f>(YEAR(H44)-YEAR('Сводная таблица'!$B$2))*53+WEEKNUM(Лр1!#REF!)</f>
        <v>#REF!</v>
      </c>
      <c r="J44" s="27">
        <v>0</v>
      </c>
      <c r="K44" s="65" t="e">
        <f>VLOOKUP(I44,'Формула рейтинга'!$A$3:$AZ$203,Лр1!#REF!+2,FALSE)*10</f>
        <v>#REF!</v>
      </c>
    </row>
    <row r="45" spans="1:11" s="52" customFormat="1" hidden="1">
      <c r="A45" s="53" t="e">
        <f>'Сводная таблица'!#REF!</f>
        <v>#REF!</v>
      </c>
      <c r="B45" s="45" t="e">
        <f>'Сводная таблица'!#REF!</f>
        <v>#REF!</v>
      </c>
      <c r="C45" s="48">
        <v>4</v>
      </c>
      <c r="D45" s="43" t="e">
        <f>'Сводная таблица'!#REF!</f>
        <v>#REF!</v>
      </c>
      <c r="E45" s="43" t="e">
        <f>'Сводная таблица'!#REF!</f>
        <v>#REF!</v>
      </c>
      <c r="F45" s="49" t="e">
        <f>'Сводная таблица'!#REF!</f>
        <v>#REF!</v>
      </c>
      <c r="G45" s="60">
        <v>41</v>
      </c>
      <c r="H45" s="63">
        <f t="shared" si="0"/>
        <v>42370</v>
      </c>
      <c r="I45" s="64" t="e">
        <f>(YEAR(H45)-YEAR('Сводная таблица'!$B$2))*53+WEEKNUM(Лр1!#REF!)</f>
        <v>#REF!</v>
      </c>
      <c r="J45" s="27">
        <v>0</v>
      </c>
      <c r="K45" s="65" t="e">
        <f>VLOOKUP(I45,'Формула рейтинга'!$A$3:$AZ$203,Лр1!#REF!+2,FALSE)*10</f>
        <v>#REF!</v>
      </c>
    </row>
    <row r="46" spans="1:11" s="52" customFormat="1" ht="15.75" hidden="1" thickBot="1">
      <c r="A46" s="54">
        <f>'Сводная таблица'!A27:A27</f>
        <v>0</v>
      </c>
      <c r="B46" s="55">
        <f>'Сводная таблица'!B27:B27</f>
        <v>0</v>
      </c>
      <c r="C46" s="48">
        <v>4</v>
      </c>
      <c r="D46" s="56">
        <f>'Сводная таблица'!D27:D27</f>
        <v>0</v>
      </c>
      <c r="E46" s="56">
        <f>'Сводная таблица'!E27:E27</f>
        <v>0</v>
      </c>
      <c r="F46" s="57">
        <f>'Сводная таблица'!F27:F27</f>
        <v>0</v>
      </c>
      <c r="G46" s="85">
        <v>42</v>
      </c>
      <c r="H46" s="86">
        <f t="shared" si="0"/>
        <v>42370</v>
      </c>
      <c r="I46" s="82" t="e">
        <f>(YEAR(H46)-YEAR('Сводная таблица'!$B$2))*53+WEEKNUM(Лр1!#REF!)</f>
        <v>#REF!</v>
      </c>
      <c r="J46" s="37">
        <v>0</v>
      </c>
      <c r="K46" s="83" t="e">
        <f>VLOOKUP(I46,'Формула рейтинга'!$A$3:$AZ$203,Лр1!#REF!+2,FALSE)*10</f>
        <v>#REF!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budo_a</cp:lastModifiedBy>
  <cp:lastPrinted>2016-02-13T13:45:00Z</cp:lastPrinted>
  <dcterms:created xsi:type="dcterms:W3CDTF">2016-02-05T16:12:29Z</dcterms:created>
  <dcterms:modified xsi:type="dcterms:W3CDTF">2016-10-18T14:15:45Z</dcterms:modified>
</cp:coreProperties>
</file>