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 tabRatio="790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3" sheetId="20" r:id="rId12"/>
    <sheet name="Лист4" sheetId="21" r:id="rId13"/>
  </sheets>
  <definedNames>
    <definedName name="_xlnm.Print_Area" localSheetId="0">'Сводная таблица'!$A$2:$CB$46</definedName>
  </definedNames>
  <calcPr calcId="145621"/>
</workbook>
</file>

<file path=xl/calcChain.xml><?xml version="1.0" encoding="utf-8"?>
<calcChain xmlns="http://schemas.openxmlformats.org/spreadsheetml/2006/main">
  <c r="CC41" i="1" l="1"/>
  <c r="CC39" i="1"/>
  <c r="CC38" i="1"/>
  <c r="CC35" i="1"/>
  <c r="CC34" i="1"/>
  <c r="CC33" i="1"/>
  <c r="CC32" i="1"/>
  <c r="CC30" i="1"/>
  <c r="CC27" i="1"/>
  <c r="CC26" i="1"/>
  <c r="N14" i="21"/>
  <c r="P9" i="21"/>
  <c r="P18" i="21"/>
  <c r="P16" i="21"/>
  <c r="P15" i="21"/>
  <c r="P12" i="21"/>
  <c r="P11" i="21"/>
  <c r="P10" i="21"/>
  <c r="P7" i="21"/>
  <c r="P4" i="21"/>
  <c r="P3" i="21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" i="20"/>
  <c r="H36" i="10"/>
  <c r="H40" i="15"/>
  <c r="H36" i="15"/>
  <c r="H42" i="15"/>
  <c r="I42" i="15" s="1"/>
  <c r="H19" i="15"/>
  <c r="H25" i="15"/>
  <c r="H28" i="15"/>
  <c r="H40" i="8"/>
  <c r="H28" i="8"/>
  <c r="H24" i="8"/>
  <c r="H36" i="8"/>
  <c r="H25" i="7"/>
  <c r="I25" i="7" s="1"/>
  <c r="H28" i="7"/>
  <c r="H39" i="19"/>
  <c r="H37" i="19"/>
  <c r="H35" i="19"/>
  <c r="I35" i="19" s="1"/>
  <c r="H34" i="19"/>
  <c r="H32" i="19"/>
  <c r="H30" i="19"/>
  <c r="H27" i="19"/>
  <c r="I27" i="19" s="1"/>
  <c r="H19" i="19"/>
  <c r="H42" i="18"/>
  <c r="H41" i="18"/>
  <c r="I41" i="18" s="1"/>
  <c r="H40" i="18"/>
  <c r="H39" i="18"/>
  <c r="H38" i="18"/>
  <c r="H37" i="18"/>
  <c r="H34" i="18"/>
  <c r="I34" i="18" s="1"/>
  <c r="H29" i="18"/>
  <c r="H27" i="18"/>
  <c r="I27" i="18" s="1"/>
  <c r="H25" i="18"/>
  <c r="H24" i="18"/>
  <c r="H19" i="18"/>
  <c r="H26" i="10"/>
  <c r="H37" i="10"/>
  <c r="H33" i="10"/>
  <c r="H34" i="10"/>
  <c r="I34" i="10" s="1"/>
  <c r="H41" i="10"/>
  <c r="H32" i="10"/>
  <c r="I32" i="10" s="1"/>
  <c r="H35" i="10"/>
  <c r="I35" i="10" s="1"/>
  <c r="H39" i="10"/>
  <c r="H29" i="10"/>
  <c r="H30" i="10"/>
  <c r="H38" i="10"/>
  <c r="H10" i="10"/>
  <c r="I10" i="10" s="1"/>
  <c r="H27" i="10"/>
  <c r="H19" i="10"/>
  <c r="H41" i="15"/>
  <c r="H39" i="15"/>
  <c r="H38" i="15"/>
  <c r="H37" i="15"/>
  <c r="H35" i="15"/>
  <c r="H34" i="15"/>
  <c r="H33" i="15"/>
  <c r="H32" i="15"/>
  <c r="H30" i="15"/>
  <c r="H29" i="15"/>
  <c r="H27" i="15"/>
  <c r="H26" i="15"/>
  <c r="I26" i="15" s="1"/>
  <c r="I25" i="15"/>
  <c r="H24" i="15"/>
  <c r="H37" i="8"/>
  <c r="H34" i="8"/>
  <c r="H41" i="8"/>
  <c r="H32" i="8"/>
  <c r="H35" i="8"/>
  <c r="H39" i="8"/>
  <c r="H38" i="8"/>
  <c r="H27" i="8"/>
  <c r="H19" i="8"/>
  <c r="H42" i="7"/>
  <c r="H41" i="7"/>
  <c r="H40" i="7"/>
  <c r="H37" i="7"/>
  <c r="H29" i="7"/>
  <c r="H24" i="7"/>
  <c r="H19" i="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L42" i="19"/>
  <c r="H42" i="19"/>
  <c r="I42" i="19" s="1"/>
  <c r="K42" i="19" s="1"/>
  <c r="M42" i="1" s="1"/>
  <c r="L41" i="19"/>
  <c r="H41" i="19"/>
  <c r="I41" i="19" s="1"/>
  <c r="K41" i="19" s="1"/>
  <c r="L40" i="19"/>
  <c r="H40" i="19"/>
  <c r="I40" i="19" s="1"/>
  <c r="K40" i="19" s="1"/>
  <c r="M40" i="1" s="1"/>
  <c r="L39" i="19"/>
  <c r="I39" i="19"/>
  <c r="L38" i="19"/>
  <c r="H38" i="19"/>
  <c r="I38" i="19" s="1"/>
  <c r="K38" i="19" s="1"/>
  <c r="M38" i="1" s="1"/>
  <c r="L37" i="19"/>
  <c r="I37" i="19"/>
  <c r="L36" i="19"/>
  <c r="H36" i="19"/>
  <c r="I36" i="19" s="1"/>
  <c r="K36" i="19" s="1"/>
  <c r="M36" i="1" s="1"/>
  <c r="L35" i="19"/>
  <c r="L34" i="19"/>
  <c r="I34" i="19"/>
  <c r="L33" i="19"/>
  <c r="H33" i="19"/>
  <c r="I33" i="19" s="1"/>
  <c r="K33" i="19" s="1"/>
  <c r="L32" i="19"/>
  <c r="I32" i="19"/>
  <c r="L31" i="19"/>
  <c r="H31" i="19"/>
  <c r="I31" i="19" s="1"/>
  <c r="K31" i="19" s="1"/>
  <c r="L30" i="19"/>
  <c r="I30" i="19"/>
  <c r="L29" i="19"/>
  <c r="H29" i="19"/>
  <c r="I29" i="19" s="1"/>
  <c r="K29" i="19" s="1"/>
  <c r="L28" i="19"/>
  <c r="H28" i="19"/>
  <c r="I28" i="19" s="1"/>
  <c r="K28" i="19" s="1"/>
  <c r="L27" i="19"/>
  <c r="L26" i="19"/>
  <c r="H26" i="19"/>
  <c r="I26" i="19" s="1"/>
  <c r="K26" i="19" s="1"/>
  <c r="L25" i="19"/>
  <c r="H25" i="19"/>
  <c r="I25" i="19" s="1"/>
  <c r="K25" i="19" s="1"/>
  <c r="M25" i="1" s="1"/>
  <c r="L24" i="19"/>
  <c r="H24" i="19"/>
  <c r="I24" i="19" s="1"/>
  <c r="K24" i="19" s="1"/>
  <c r="L23" i="19"/>
  <c r="H23" i="19"/>
  <c r="I23" i="19" s="1"/>
  <c r="K23" i="19" s="1"/>
  <c r="M23" i="1" s="1"/>
  <c r="L22" i="19"/>
  <c r="H22" i="19"/>
  <c r="I22" i="19" s="1"/>
  <c r="K22" i="19" s="1"/>
  <c r="L21" i="19"/>
  <c r="H21" i="19"/>
  <c r="I21" i="19" s="1"/>
  <c r="K21" i="19" s="1"/>
  <c r="M21" i="1" s="1"/>
  <c r="L20" i="19"/>
  <c r="H20" i="19"/>
  <c r="I20" i="19" s="1"/>
  <c r="K20" i="19" s="1"/>
  <c r="L19" i="19"/>
  <c r="I19" i="19"/>
  <c r="L18" i="19"/>
  <c r="H18" i="19"/>
  <c r="I18" i="19" s="1"/>
  <c r="K18" i="19" s="1"/>
  <c r="L17" i="19"/>
  <c r="I17" i="19"/>
  <c r="L16" i="19"/>
  <c r="H16" i="19"/>
  <c r="I16" i="19" s="1"/>
  <c r="K16" i="19" s="1"/>
  <c r="L15" i="19"/>
  <c r="H15" i="19"/>
  <c r="I15" i="19" s="1"/>
  <c r="K15" i="19" s="1"/>
  <c r="M15" i="1" s="1"/>
  <c r="L14" i="19"/>
  <c r="I14" i="19"/>
  <c r="L13" i="19"/>
  <c r="I13" i="19"/>
  <c r="K13" i="19" s="1"/>
  <c r="M13" i="1" s="1"/>
  <c r="H13" i="19"/>
  <c r="L12" i="19"/>
  <c r="H12" i="19"/>
  <c r="I12" i="19" s="1"/>
  <c r="K12" i="19" s="1"/>
  <c r="M12" i="1" s="1"/>
  <c r="L11" i="19"/>
  <c r="H11" i="19"/>
  <c r="I11" i="19" s="1"/>
  <c r="K11" i="19" s="1"/>
  <c r="M11" i="1" s="1"/>
  <c r="L10" i="19"/>
  <c r="H10" i="19"/>
  <c r="I10" i="19" s="1"/>
  <c r="K10" i="19" s="1"/>
  <c r="M10" i="1" s="1"/>
  <c r="L9" i="19"/>
  <c r="I9" i="19"/>
  <c r="K9" i="19" s="1"/>
  <c r="M9" i="1" s="1"/>
  <c r="H9" i="19"/>
  <c r="L8" i="19"/>
  <c r="H8" i="19"/>
  <c r="I8" i="19" s="1"/>
  <c r="K8" i="19" s="1"/>
  <c r="M8" i="1" s="1"/>
  <c r="L7" i="19"/>
  <c r="H7" i="19"/>
  <c r="I7" i="19" s="1"/>
  <c r="K7" i="19" s="1"/>
  <c r="M7" i="1" s="1"/>
  <c r="L6" i="19"/>
  <c r="H6" i="19"/>
  <c r="I6" i="19" s="1"/>
  <c r="K6" i="19" s="1"/>
  <c r="M6" i="1" s="1"/>
  <c r="L5" i="19"/>
  <c r="I5" i="19"/>
  <c r="K5" i="19" s="1"/>
  <c r="M5" i="1" s="1"/>
  <c r="H5" i="19"/>
  <c r="F3" i="19"/>
  <c r="E3" i="19"/>
  <c r="D3" i="19"/>
  <c r="C3" i="19"/>
  <c r="B3" i="19"/>
  <c r="A3" i="19"/>
  <c r="A2" i="19"/>
  <c r="L42" i="18"/>
  <c r="I42" i="18"/>
  <c r="L41" i="18"/>
  <c r="L40" i="18"/>
  <c r="I40" i="18"/>
  <c r="L39" i="18"/>
  <c r="I39" i="18"/>
  <c r="L38" i="18"/>
  <c r="I38" i="18"/>
  <c r="L37" i="18"/>
  <c r="I37" i="18"/>
  <c r="L36" i="18"/>
  <c r="I36" i="18"/>
  <c r="L35" i="18"/>
  <c r="I35" i="18"/>
  <c r="L34" i="18"/>
  <c r="L33" i="18"/>
  <c r="I33" i="18"/>
  <c r="L32" i="18"/>
  <c r="I32" i="18"/>
  <c r="L31" i="18"/>
  <c r="H31" i="18"/>
  <c r="I31" i="18" s="1"/>
  <c r="K31" i="18" s="1"/>
  <c r="L30" i="18"/>
  <c r="I30" i="18"/>
  <c r="L29" i="18"/>
  <c r="I29" i="18"/>
  <c r="L28" i="18"/>
  <c r="I28" i="18"/>
  <c r="K28" i="18" s="1"/>
  <c r="L28" i="1" s="1"/>
  <c r="H28" i="18"/>
  <c r="L27" i="18"/>
  <c r="L26" i="18"/>
  <c r="I26" i="18"/>
  <c r="L25" i="18"/>
  <c r="I25" i="18"/>
  <c r="L24" i="18"/>
  <c r="I24" i="18"/>
  <c r="L23" i="18"/>
  <c r="H23" i="18"/>
  <c r="I23" i="18" s="1"/>
  <c r="K23" i="18" s="1"/>
  <c r="L22" i="18"/>
  <c r="H22" i="18"/>
  <c r="I22" i="18" s="1"/>
  <c r="K22" i="18" s="1"/>
  <c r="L21" i="18"/>
  <c r="H21" i="18"/>
  <c r="I21" i="18" s="1"/>
  <c r="K21" i="18" s="1"/>
  <c r="L20" i="18"/>
  <c r="H20" i="18"/>
  <c r="I20" i="18" s="1"/>
  <c r="K20" i="18" s="1"/>
  <c r="L19" i="18"/>
  <c r="I19" i="18"/>
  <c r="L18" i="18"/>
  <c r="H18" i="18"/>
  <c r="I18" i="18" s="1"/>
  <c r="K18" i="18" s="1"/>
  <c r="L18" i="1" s="1"/>
  <c r="L17" i="18"/>
  <c r="I17" i="18"/>
  <c r="L16" i="18"/>
  <c r="I16" i="18"/>
  <c r="K16" i="18" s="1"/>
  <c r="H16" i="18"/>
  <c r="L15" i="18"/>
  <c r="H15" i="18"/>
  <c r="I15" i="18" s="1"/>
  <c r="K15" i="18" s="1"/>
  <c r="L15" i="1" s="1"/>
  <c r="L14" i="18"/>
  <c r="I14" i="18"/>
  <c r="L13" i="18"/>
  <c r="I13" i="18"/>
  <c r="L12" i="18"/>
  <c r="I12" i="18"/>
  <c r="L11" i="18"/>
  <c r="I11" i="18"/>
  <c r="L10" i="18"/>
  <c r="I10" i="18"/>
  <c r="L9" i="18"/>
  <c r="H9" i="18"/>
  <c r="I9" i="18" s="1"/>
  <c r="K9" i="18" s="1"/>
  <c r="L8" i="18"/>
  <c r="I8" i="18"/>
  <c r="L7" i="18"/>
  <c r="I7" i="18"/>
  <c r="K7" i="18" s="1"/>
  <c r="L7" i="1" s="1"/>
  <c r="H7" i="18"/>
  <c r="L6" i="18"/>
  <c r="I6" i="18"/>
  <c r="L5" i="18"/>
  <c r="I5" i="18"/>
  <c r="F3" i="18"/>
  <c r="E3" i="18"/>
  <c r="D3" i="18"/>
  <c r="C3" i="18"/>
  <c r="B3" i="18"/>
  <c r="A3" i="18"/>
  <c r="A2" i="18"/>
  <c r="L42" i="10"/>
  <c r="H42" i="10"/>
  <c r="I42" i="10" s="1"/>
  <c r="L41" i="10"/>
  <c r="I41" i="10"/>
  <c r="L40" i="10"/>
  <c r="H40" i="10"/>
  <c r="I40" i="10" s="1"/>
  <c r="L39" i="10"/>
  <c r="I39" i="10"/>
  <c r="L38" i="10"/>
  <c r="I38" i="10"/>
  <c r="L37" i="10"/>
  <c r="I37" i="10"/>
  <c r="L36" i="10"/>
  <c r="I36" i="10"/>
  <c r="L35" i="10"/>
  <c r="L34" i="10"/>
  <c r="L33" i="10"/>
  <c r="I33" i="10"/>
  <c r="L32" i="10"/>
  <c r="L31" i="10"/>
  <c r="H31" i="10"/>
  <c r="I31" i="10" s="1"/>
  <c r="L30" i="10"/>
  <c r="I30" i="10"/>
  <c r="L29" i="10"/>
  <c r="I29" i="10"/>
  <c r="L28" i="10"/>
  <c r="H28" i="10"/>
  <c r="I28" i="10" s="1"/>
  <c r="L27" i="10"/>
  <c r="I27" i="10"/>
  <c r="L26" i="10"/>
  <c r="I26" i="10"/>
  <c r="L25" i="10"/>
  <c r="H25" i="10"/>
  <c r="I25" i="10" s="1"/>
  <c r="L24" i="10"/>
  <c r="H24" i="10"/>
  <c r="I24" i="10" s="1"/>
  <c r="L23" i="10"/>
  <c r="H23" i="10"/>
  <c r="I23" i="10" s="1"/>
  <c r="L22" i="10"/>
  <c r="H22" i="10"/>
  <c r="I22" i="10" s="1"/>
  <c r="L21" i="10"/>
  <c r="H21" i="10"/>
  <c r="I21" i="10" s="1"/>
  <c r="L20" i="10"/>
  <c r="H20" i="10"/>
  <c r="I20" i="10" s="1"/>
  <c r="L19" i="10"/>
  <c r="I19" i="10"/>
  <c r="L18" i="10"/>
  <c r="H18" i="10"/>
  <c r="I18" i="10" s="1"/>
  <c r="L17" i="10"/>
  <c r="I17" i="10"/>
  <c r="L16" i="10"/>
  <c r="H16" i="10"/>
  <c r="I16" i="10" s="1"/>
  <c r="L15" i="10"/>
  <c r="H15" i="10"/>
  <c r="I15" i="10" s="1"/>
  <c r="L14" i="10"/>
  <c r="H14" i="10"/>
  <c r="I14" i="10" s="1"/>
  <c r="L13" i="10"/>
  <c r="I13" i="10"/>
  <c r="H13" i="10"/>
  <c r="L12" i="10"/>
  <c r="H12" i="10"/>
  <c r="I12" i="10" s="1"/>
  <c r="L11" i="10"/>
  <c r="H11" i="10"/>
  <c r="I11" i="10" s="1"/>
  <c r="L10" i="10"/>
  <c r="L9" i="10"/>
  <c r="H9" i="10"/>
  <c r="I9" i="10" s="1"/>
  <c r="L8" i="10"/>
  <c r="H8" i="10"/>
  <c r="I8" i="10" s="1"/>
  <c r="L7" i="10"/>
  <c r="I7" i="10"/>
  <c r="H7" i="10"/>
  <c r="L6" i="10"/>
  <c r="H6" i="10"/>
  <c r="I6" i="10" s="1"/>
  <c r="L5" i="10"/>
  <c r="H5" i="10"/>
  <c r="I5" i="10" s="1"/>
  <c r="F3" i="10"/>
  <c r="E3" i="10"/>
  <c r="D3" i="10"/>
  <c r="C3" i="10"/>
  <c r="B3" i="10"/>
  <c r="A3" i="10"/>
  <c r="A2" i="10"/>
  <c r="L42" i="15"/>
  <c r="L41" i="15"/>
  <c r="I41" i="15"/>
  <c r="L40" i="15"/>
  <c r="I40" i="15"/>
  <c r="L39" i="15"/>
  <c r="I39" i="15"/>
  <c r="L38" i="15"/>
  <c r="I38" i="15"/>
  <c r="L37" i="15"/>
  <c r="I37" i="15"/>
  <c r="L36" i="15"/>
  <c r="I36" i="15"/>
  <c r="L35" i="15"/>
  <c r="I35" i="15"/>
  <c r="L34" i="15"/>
  <c r="I34" i="15"/>
  <c r="L33" i="15"/>
  <c r="I33" i="15"/>
  <c r="L32" i="15"/>
  <c r="I32" i="15"/>
  <c r="L31" i="15"/>
  <c r="H31" i="15"/>
  <c r="I31" i="15" s="1"/>
  <c r="L30" i="15"/>
  <c r="I30" i="15"/>
  <c r="L29" i="15"/>
  <c r="I29" i="15"/>
  <c r="L28" i="15"/>
  <c r="I28" i="15"/>
  <c r="L27" i="15"/>
  <c r="I27" i="15"/>
  <c r="L26" i="15"/>
  <c r="L25" i="15"/>
  <c r="L24" i="15"/>
  <c r="I24" i="15"/>
  <c r="L23" i="15"/>
  <c r="H23" i="15"/>
  <c r="I23" i="15" s="1"/>
  <c r="L22" i="15"/>
  <c r="H22" i="15"/>
  <c r="I22" i="15" s="1"/>
  <c r="L21" i="15"/>
  <c r="H21" i="15"/>
  <c r="I21" i="15" s="1"/>
  <c r="L20" i="15"/>
  <c r="H20" i="15"/>
  <c r="I20" i="15" s="1"/>
  <c r="L19" i="15"/>
  <c r="I19" i="15"/>
  <c r="L18" i="15"/>
  <c r="H18" i="15"/>
  <c r="I18" i="15" s="1"/>
  <c r="L17" i="15"/>
  <c r="I17" i="15"/>
  <c r="L16" i="15"/>
  <c r="I16" i="15"/>
  <c r="H16" i="15"/>
  <c r="L15" i="15"/>
  <c r="I15" i="15"/>
  <c r="H15" i="15"/>
  <c r="L14" i="15"/>
  <c r="I14" i="15"/>
  <c r="L13" i="15"/>
  <c r="H13" i="15"/>
  <c r="I13" i="15" s="1"/>
  <c r="L12" i="15"/>
  <c r="H12" i="15"/>
  <c r="I12" i="15" s="1"/>
  <c r="L11" i="15"/>
  <c r="H11" i="15"/>
  <c r="I11" i="15" s="1"/>
  <c r="L10" i="15"/>
  <c r="I10" i="15"/>
  <c r="L9" i="15"/>
  <c r="I9" i="15"/>
  <c r="H9" i="15"/>
  <c r="L8" i="15"/>
  <c r="I8" i="15"/>
  <c r="H8" i="15"/>
  <c r="L7" i="15"/>
  <c r="H7" i="15"/>
  <c r="I7" i="15" s="1"/>
  <c r="L6" i="15"/>
  <c r="H6" i="15"/>
  <c r="I6" i="15" s="1"/>
  <c r="L5" i="15"/>
  <c r="I5" i="15"/>
  <c r="H5" i="15"/>
  <c r="F3" i="15"/>
  <c r="E3" i="15"/>
  <c r="D3" i="15"/>
  <c r="C3" i="15"/>
  <c r="B3" i="15"/>
  <c r="A3" i="15"/>
  <c r="A2" i="15"/>
  <c r="L42" i="8"/>
  <c r="H42" i="8"/>
  <c r="I42" i="8" s="1"/>
  <c r="L41" i="8"/>
  <c r="I41" i="8"/>
  <c r="L40" i="8"/>
  <c r="I40" i="8"/>
  <c r="L39" i="8"/>
  <c r="I39" i="8"/>
  <c r="L38" i="8"/>
  <c r="I38" i="8"/>
  <c r="L37" i="8"/>
  <c r="I37" i="8"/>
  <c r="L36" i="8"/>
  <c r="I36" i="8"/>
  <c r="L35" i="8"/>
  <c r="I35" i="8"/>
  <c r="L34" i="8"/>
  <c r="I34" i="8"/>
  <c r="L33" i="8"/>
  <c r="I33" i="8"/>
  <c r="L32" i="8"/>
  <c r="I32" i="8"/>
  <c r="L31" i="8"/>
  <c r="I31" i="8"/>
  <c r="H31" i="8"/>
  <c r="L30" i="8"/>
  <c r="I30" i="8"/>
  <c r="L29" i="8"/>
  <c r="I29" i="8"/>
  <c r="L28" i="8"/>
  <c r="I28" i="8"/>
  <c r="L27" i="8"/>
  <c r="I27" i="8"/>
  <c r="L26" i="8"/>
  <c r="I26" i="8"/>
  <c r="L25" i="8"/>
  <c r="H25" i="8"/>
  <c r="I25" i="8" s="1"/>
  <c r="L24" i="8"/>
  <c r="I24" i="8"/>
  <c r="L23" i="8"/>
  <c r="H23" i="8"/>
  <c r="I23" i="8" s="1"/>
  <c r="L22" i="8"/>
  <c r="H22" i="8"/>
  <c r="I22" i="8" s="1"/>
  <c r="L21" i="8"/>
  <c r="I21" i="8"/>
  <c r="L20" i="8"/>
  <c r="I20" i="8"/>
  <c r="H20" i="8"/>
  <c r="L19" i="8"/>
  <c r="I19" i="8"/>
  <c r="L18" i="8"/>
  <c r="I18" i="8"/>
  <c r="H18" i="8"/>
  <c r="L17" i="8"/>
  <c r="I17" i="8"/>
  <c r="L16" i="8"/>
  <c r="H16" i="8"/>
  <c r="I16" i="8" s="1"/>
  <c r="L15" i="8"/>
  <c r="H15" i="8"/>
  <c r="I15" i="8" s="1"/>
  <c r="L14" i="8"/>
  <c r="I14" i="8"/>
  <c r="L13" i="8"/>
  <c r="I13" i="8"/>
  <c r="H13" i="8"/>
  <c r="L12" i="8"/>
  <c r="H12" i="8"/>
  <c r="I12" i="8" s="1"/>
  <c r="L11" i="8"/>
  <c r="H11" i="8"/>
  <c r="I11" i="8" s="1"/>
  <c r="L10" i="8"/>
  <c r="I10" i="8"/>
  <c r="L9" i="8"/>
  <c r="H9" i="8"/>
  <c r="I9" i="8" s="1"/>
  <c r="L8" i="8"/>
  <c r="H8" i="8"/>
  <c r="I8" i="8" s="1"/>
  <c r="L7" i="8"/>
  <c r="H7" i="8"/>
  <c r="I7" i="8" s="1"/>
  <c r="L6" i="8"/>
  <c r="H6" i="8"/>
  <c r="I6" i="8" s="1"/>
  <c r="L5" i="8"/>
  <c r="H5" i="8"/>
  <c r="I5" i="8" s="1"/>
  <c r="F3" i="8"/>
  <c r="E3" i="8"/>
  <c r="D3" i="8"/>
  <c r="C3" i="8"/>
  <c r="B3" i="8"/>
  <c r="A3" i="8"/>
  <c r="A2" i="8"/>
  <c r="L42" i="7"/>
  <c r="I42" i="7"/>
  <c r="L41" i="7"/>
  <c r="I41" i="7"/>
  <c r="L40" i="7"/>
  <c r="I40" i="7"/>
  <c r="L39" i="7"/>
  <c r="I39" i="7"/>
  <c r="L38" i="7"/>
  <c r="I38" i="7"/>
  <c r="L37" i="7"/>
  <c r="I37" i="7"/>
  <c r="L36" i="7"/>
  <c r="I36" i="7"/>
  <c r="L35" i="7"/>
  <c r="I35" i="7"/>
  <c r="L34" i="7"/>
  <c r="I34" i="7"/>
  <c r="L33" i="7"/>
  <c r="I33" i="7"/>
  <c r="L32" i="7"/>
  <c r="I32" i="7"/>
  <c r="L31" i="7"/>
  <c r="H31" i="7"/>
  <c r="I31" i="7" s="1"/>
  <c r="L30" i="7"/>
  <c r="I30" i="7"/>
  <c r="L29" i="7"/>
  <c r="I29" i="7"/>
  <c r="L28" i="7"/>
  <c r="I28" i="7"/>
  <c r="L27" i="7"/>
  <c r="I27" i="7"/>
  <c r="L26" i="7"/>
  <c r="I26" i="7"/>
  <c r="L25" i="7"/>
  <c r="L24" i="7"/>
  <c r="I24" i="7"/>
  <c r="L23" i="7"/>
  <c r="H23" i="7"/>
  <c r="I23" i="7" s="1"/>
  <c r="L22" i="7"/>
  <c r="I22" i="7"/>
  <c r="H22" i="7"/>
  <c r="L21" i="7"/>
  <c r="H21" i="7"/>
  <c r="I21" i="7" s="1"/>
  <c r="L20" i="7"/>
  <c r="I20" i="7"/>
  <c r="L19" i="7"/>
  <c r="I19" i="7"/>
  <c r="L18" i="7"/>
  <c r="H18" i="7"/>
  <c r="I18" i="7" s="1"/>
  <c r="L17" i="7"/>
  <c r="I17" i="7"/>
  <c r="L16" i="7"/>
  <c r="I16" i="7"/>
  <c r="L15" i="7"/>
  <c r="H15" i="7"/>
  <c r="I15" i="7" s="1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I7" i="7"/>
  <c r="H7" i="7"/>
  <c r="L6" i="7"/>
  <c r="I6" i="7"/>
  <c r="L5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A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K30" i="18" s="1"/>
  <c r="L30" i="1" s="1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E48" i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D48" i="1"/>
  <c r="AF48" i="1" s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G47" i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F47" i="1"/>
  <c r="AH47" i="1" s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M41" i="1"/>
  <c r="AD39" i="1"/>
  <c r="AD43" i="1" s="1"/>
  <c r="M33" i="1"/>
  <c r="M31" i="1"/>
  <c r="L31" i="1"/>
  <c r="M29" i="1"/>
  <c r="M28" i="1"/>
  <c r="M26" i="1"/>
  <c r="M24" i="1"/>
  <c r="L23" i="1"/>
  <c r="M22" i="1"/>
  <c r="L22" i="1"/>
  <c r="L21" i="1"/>
  <c r="M20" i="1"/>
  <c r="L20" i="1"/>
  <c r="M18" i="1"/>
  <c r="M16" i="1"/>
  <c r="L16" i="1"/>
  <c r="L9" i="1"/>
  <c r="BZ4" i="1"/>
  <c r="BY4" i="1"/>
  <c r="AI4" i="1"/>
  <c r="AO4" i="1" s="1"/>
  <c r="AU4" i="1" s="1"/>
  <c r="BA4" i="1" s="1"/>
  <c r="BG4" i="1" s="1"/>
  <c r="BM4" i="1" s="1"/>
  <c r="AH4" i="1"/>
  <c r="AN4" i="1" s="1"/>
  <c r="AT4" i="1" s="1"/>
  <c r="AZ4" i="1" s="1"/>
  <c r="BF4" i="1" s="1"/>
  <c r="BL4" i="1" s="1"/>
  <c r="BR4" i="1" s="1"/>
  <c r="BS4" i="1" s="1"/>
  <c r="BT4" i="1" s="1"/>
  <c r="AG4" i="1"/>
  <c r="AM4" i="1" s="1"/>
  <c r="AS4" i="1" s="1"/>
  <c r="AY4" i="1" s="1"/>
  <c r="BE4" i="1" s="1"/>
  <c r="BK4" i="1" s="1"/>
  <c r="BQ4" i="1" s="1"/>
  <c r="AF4" i="1"/>
  <c r="AL4" i="1" s="1"/>
  <c r="AR4" i="1" s="1"/>
  <c r="AX4" i="1" s="1"/>
  <c r="BD4" i="1" s="1"/>
  <c r="BJ4" i="1" s="1"/>
  <c r="BP4" i="1" s="1"/>
  <c r="AE4" i="1"/>
  <c r="AK4" i="1" s="1"/>
  <c r="AQ4" i="1" s="1"/>
  <c r="AW4" i="1" s="1"/>
  <c r="BC4" i="1" s="1"/>
  <c r="BI4" i="1" s="1"/>
  <c r="BO4" i="1" s="1"/>
  <c r="AD4" i="1"/>
  <c r="AJ4" i="1" s="1"/>
  <c r="AP4" i="1" s="1"/>
  <c r="AV4" i="1" s="1"/>
  <c r="BB4" i="1" s="1"/>
  <c r="BH4" i="1" s="1"/>
  <c r="BN4" i="1" s="1"/>
  <c r="AN3" i="1"/>
  <c r="AT3" i="1" s="1"/>
  <c r="AZ3" i="1" s="1"/>
  <c r="BF3" i="1" s="1"/>
  <c r="BL3" i="1" s="1"/>
  <c r="BR3" i="1" s="1"/>
  <c r="AM3" i="1"/>
  <c r="AS3" i="1" s="1"/>
  <c r="AY3" i="1" s="1"/>
  <c r="BE3" i="1" s="1"/>
  <c r="BK3" i="1" s="1"/>
  <c r="AK3" i="1"/>
  <c r="AQ3" i="1" s="1"/>
  <c r="AW3" i="1" s="1"/>
  <c r="BC3" i="1" s="1"/>
  <c r="BI3" i="1" s="1"/>
  <c r="BO3" i="1" s="1"/>
  <c r="AJ3" i="1"/>
  <c r="AP3" i="1" s="1"/>
  <c r="AV3" i="1" s="1"/>
  <c r="BB3" i="1" s="1"/>
  <c r="BH3" i="1" s="1"/>
  <c r="AI3" i="1"/>
  <c r="AO3" i="1" s="1"/>
  <c r="AU3" i="1" s="1"/>
  <c r="BA3" i="1" s="1"/>
  <c r="BG3" i="1" s="1"/>
  <c r="BM3" i="1" s="1"/>
  <c r="AF3" i="1"/>
  <c r="AL3" i="1" s="1"/>
  <c r="AR3" i="1" s="1"/>
  <c r="AX3" i="1" s="1"/>
  <c r="BD3" i="1" s="1"/>
  <c r="BJ3" i="1" s="1"/>
  <c r="BP3" i="1" s="1"/>
  <c r="O3" i="1"/>
  <c r="B2" i="1"/>
  <c r="V42" i="1" s="1"/>
  <c r="S5" i="1" l="1"/>
  <c r="Y5" i="1"/>
  <c r="P6" i="1"/>
  <c r="V6" i="1"/>
  <c r="S7" i="1"/>
  <c r="Y7" i="1"/>
  <c r="P8" i="1"/>
  <c r="V8" i="1"/>
  <c r="S9" i="1"/>
  <c r="Y9" i="1"/>
  <c r="P10" i="1"/>
  <c r="V10" i="1"/>
  <c r="S11" i="1"/>
  <c r="Y11" i="1"/>
  <c r="P12" i="1"/>
  <c r="V12" i="1"/>
  <c r="S13" i="1"/>
  <c r="Y13" i="1"/>
  <c r="P14" i="1"/>
  <c r="V14" i="1"/>
  <c r="S15" i="1"/>
  <c r="Y15" i="1"/>
  <c r="P16" i="1"/>
  <c r="V16" i="1"/>
  <c r="S17" i="1"/>
  <c r="Y17" i="1"/>
  <c r="P18" i="1"/>
  <c r="V18" i="1"/>
  <c r="S19" i="1"/>
  <c r="Y19" i="1"/>
  <c r="P20" i="1"/>
  <c r="V20" i="1"/>
  <c r="S21" i="1"/>
  <c r="Y21" i="1"/>
  <c r="P22" i="1"/>
  <c r="V22" i="1"/>
  <c r="S23" i="1"/>
  <c r="Y23" i="1"/>
  <c r="P24" i="1"/>
  <c r="V24" i="1"/>
  <c r="S25" i="1"/>
  <c r="Y25" i="1"/>
  <c r="P26" i="1"/>
  <c r="V26" i="1"/>
  <c r="S27" i="1"/>
  <c r="Y27" i="1"/>
  <c r="P28" i="1"/>
  <c r="V28" i="1"/>
  <c r="S29" i="1"/>
  <c r="Y29" i="1"/>
  <c r="P30" i="1"/>
  <c r="V30" i="1"/>
  <c r="S31" i="1"/>
  <c r="Y31" i="1"/>
  <c r="P32" i="1"/>
  <c r="V32" i="1"/>
  <c r="S33" i="1"/>
  <c r="Y33" i="1"/>
  <c r="P34" i="1"/>
  <c r="V34" i="1"/>
  <c r="S35" i="1"/>
  <c r="Y35" i="1"/>
  <c r="P36" i="1"/>
  <c r="V36" i="1"/>
  <c r="S37" i="1"/>
  <c r="Y37" i="1"/>
  <c r="P38" i="1"/>
  <c r="V38" i="1"/>
  <c r="S39" i="1"/>
  <c r="Y39" i="1"/>
  <c r="S40" i="1"/>
  <c r="Y40" i="1"/>
  <c r="P41" i="1"/>
  <c r="V41" i="1"/>
  <c r="S42" i="1"/>
  <c r="Y42" i="1"/>
  <c r="P5" i="1"/>
  <c r="V5" i="1"/>
  <c r="S6" i="1"/>
  <c r="Y6" i="1"/>
  <c r="P7" i="1"/>
  <c r="V7" i="1"/>
  <c r="S8" i="1"/>
  <c r="Y8" i="1"/>
  <c r="P9" i="1"/>
  <c r="V9" i="1"/>
  <c r="S10" i="1"/>
  <c r="Y10" i="1"/>
  <c r="P11" i="1"/>
  <c r="V11" i="1"/>
  <c r="S12" i="1"/>
  <c r="Y12" i="1"/>
  <c r="P13" i="1"/>
  <c r="V13" i="1"/>
  <c r="S14" i="1"/>
  <c r="Y14" i="1"/>
  <c r="P15" i="1"/>
  <c r="V15" i="1"/>
  <c r="S16" i="1"/>
  <c r="Y16" i="1"/>
  <c r="P17" i="1"/>
  <c r="V17" i="1"/>
  <c r="S18" i="1"/>
  <c r="Y18" i="1"/>
  <c r="P19" i="1"/>
  <c r="V19" i="1"/>
  <c r="S20" i="1"/>
  <c r="Y20" i="1"/>
  <c r="P21" i="1"/>
  <c r="V21" i="1"/>
  <c r="S22" i="1"/>
  <c r="Y22" i="1"/>
  <c r="P23" i="1"/>
  <c r="V23" i="1"/>
  <c r="S24" i="1"/>
  <c r="Y24" i="1"/>
  <c r="P25" i="1"/>
  <c r="V25" i="1"/>
  <c r="S26" i="1"/>
  <c r="Y26" i="1"/>
  <c r="P27" i="1"/>
  <c r="V27" i="1"/>
  <c r="S28" i="1"/>
  <c r="Y28" i="1"/>
  <c r="P29" i="1"/>
  <c r="V29" i="1"/>
  <c r="S30" i="1"/>
  <c r="Y30" i="1"/>
  <c r="P31" i="1"/>
  <c r="V31" i="1"/>
  <c r="S32" i="1"/>
  <c r="Y32" i="1"/>
  <c r="P33" i="1"/>
  <c r="V33" i="1"/>
  <c r="S34" i="1"/>
  <c r="Y34" i="1"/>
  <c r="P35" i="1"/>
  <c r="V35" i="1"/>
  <c r="S36" i="1"/>
  <c r="Y36" i="1"/>
  <c r="P37" i="1"/>
  <c r="V37" i="1"/>
  <c r="S38" i="1"/>
  <c r="Y38" i="1"/>
  <c r="P39" i="1"/>
  <c r="V39" i="1"/>
  <c r="P40" i="1"/>
  <c r="V40" i="1"/>
  <c r="S41" i="1"/>
  <c r="Y41" i="1"/>
  <c r="P42" i="1"/>
  <c r="K17" i="18"/>
  <c r="L17" i="1" s="1"/>
  <c r="K5" i="18"/>
  <c r="L5" i="1" s="1"/>
  <c r="D5" i="9"/>
  <c r="F5" i="9"/>
  <c r="H5" i="9"/>
  <c r="J5" i="9"/>
  <c r="L5" i="9"/>
  <c r="N5" i="9"/>
  <c r="P5" i="9"/>
  <c r="R5" i="9"/>
  <c r="T5" i="9"/>
  <c r="V5" i="9"/>
  <c r="X5" i="9"/>
  <c r="Z5" i="9"/>
  <c r="AB5" i="9"/>
  <c r="AD5" i="9"/>
  <c r="AF5" i="9"/>
  <c r="AH5" i="9"/>
  <c r="K8" i="18" s="1"/>
  <c r="L8" i="1" s="1"/>
  <c r="AJ5" i="9"/>
  <c r="AL5" i="9"/>
  <c r="AN5" i="9"/>
  <c r="AP5" i="9"/>
  <c r="K33" i="18" s="1"/>
  <c r="L33" i="1" s="1"/>
  <c r="AR5" i="9"/>
  <c r="AT5" i="9"/>
  <c r="AV5" i="9"/>
  <c r="AX5" i="9"/>
  <c r="AZ5" i="9"/>
  <c r="BB5" i="9"/>
  <c r="BD5" i="9"/>
  <c r="BF5" i="9"/>
  <c r="BH5" i="9"/>
  <c r="BJ5" i="9"/>
  <c r="C5" i="9"/>
  <c r="E5" i="9"/>
  <c r="G5" i="9"/>
  <c r="I5" i="9"/>
  <c r="K5" i="9"/>
  <c r="M5" i="9"/>
  <c r="O5" i="9"/>
  <c r="Q5" i="9"/>
  <c r="S5" i="9"/>
  <c r="U5" i="9"/>
  <c r="W5" i="9"/>
  <c r="Y5" i="9"/>
  <c r="AA5" i="9"/>
  <c r="AC5" i="9"/>
  <c r="K13" i="18" s="1"/>
  <c r="L13" i="1" s="1"/>
  <c r="AE5" i="9"/>
  <c r="K36" i="18" s="1"/>
  <c r="L36" i="1" s="1"/>
  <c r="AG5" i="9"/>
  <c r="AI5" i="9"/>
  <c r="K11" i="18" s="1"/>
  <c r="L11" i="1" s="1"/>
  <c r="AK5" i="9"/>
  <c r="AM5" i="9"/>
  <c r="AO5" i="9"/>
  <c r="AQ5" i="9"/>
  <c r="AS5" i="9"/>
  <c r="AU5" i="9"/>
  <c r="AW5" i="9"/>
  <c r="AY5" i="9"/>
  <c r="BA5" i="9"/>
  <c r="BC5" i="9"/>
  <c r="BE5" i="9"/>
  <c r="BG5" i="9"/>
  <c r="BI5" i="9"/>
  <c r="A6" i="9"/>
  <c r="I7" i="6"/>
  <c r="I11" i="6"/>
  <c r="I15" i="6"/>
  <c r="I19" i="6"/>
  <c r="I23" i="6"/>
  <c r="I27" i="6"/>
  <c r="I31" i="6"/>
  <c r="I35" i="6"/>
  <c r="I39" i="6"/>
  <c r="I5" i="6"/>
  <c r="I9" i="6"/>
  <c r="I13" i="6"/>
  <c r="I17" i="6"/>
  <c r="I21" i="6"/>
  <c r="I25" i="6"/>
  <c r="I29" i="6"/>
  <c r="I33" i="6"/>
  <c r="I37" i="6"/>
  <c r="I41" i="6"/>
  <c r="I6" i="6"/>
  <c r="I8" i="6"/>
  <c r="I10" i="6"/>
  <c r="I12" i="6"/>
  <c r="I14" i="6"/>
  <c r="I16" i="6"/>
  <c r="I18" i="6"/>
  <c r="I20" i="6"/>
  <c r="I22" i="6"/>
  <c r="I24" i="6"/>
  <c r="I26" i="6"/>
  <c r="I28" i="6"/>
  <c r="I30" i="6"/>
  <c r="I32" i="6"/>
  <c r="I34" i="6"/>
  <c r="I36" i="6"/>
  <c r="I38" i="6"/>
  <c r="I40" i="6"/>
  <c r="I42" i="6"/>
  <c r="K10" i="18"/>
  <c r="L10" i="1" s="1"/>
  <c r="K26" i="18"/>
  <c r="L26" i="1" s="1"/>
  <c r="K6" i="18"/>
  <c r="L6" i="1" s="1"/>
  <c r="K32" i="18"/>
  <c r="L32" i="1" s="1"/>
  <c r="K35" i="18"/>
  <c r="L35" i="1" s="1"/>
  <c r="K12" i="18" l="1"/>
  <c r="L12" i="1" s="1"/>
  <c r="BJ6" i="9"/>
  <c r="BH6" i="9"/>
  <c r="BF6" i="9"/>
  <c r="BD6" i="9"/>
  <c r="BB6" i="9"/>
  <c r="AZ6" i="9"/>
  <c r="AX6" i="9"/>
  <c r="AV6" i="9"/>
  <c r="AT6" i="9"/>
  <c r="AR6" i="9"/>
  <c r="AP6" i="9"/>
  <c r="AN6" i="9"/>
  <c r="AL6" i="9"/>
  <c r="AJ6" i="9"/>
  <c r="AH6" i="9"/>
  <c r="AF6" i="9"/>
  <c r="AD6" i="9"/>
  <c r="AB6" i="9"/>
  <c r="Z6" i="9"/>
  <c r="X6" i="9"/>
  <c r="V6" i="9"/>
  <c r="T6" i="9"/>
  <c r="R6" i="9"/>
  <c r="P6" i="9"/>
  <c r="N6" i="9"/>
  <c r="L6" i="9"/>
  <c r="J6" i="9"/>
  <c r="K14" i="19" s="1"/>
  <c r="M14" i="1" s="1"/>
  <c r="H6" i="9"/>
  <c r="F6" i="9"/>
  <c r="D6" i="9"/>
  <c r="A7" i="9"/>
  <c r="BI6" i="9"/>
  <c r="BG6" i="9"/>
  <c r="BE6" i="9"/>
  <c r="BC6" i="9"/>
  <c r="BA6" i="9"/>
  <c r="AY6" i="9"/>
  <c r="AW6" i="9"/>
  <c r="AU6" i="9"/>
  <c r="AS6" i="9"/>
  <c r="AQ6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K17" i="19" s="1"/>
  <c r="M17" i="1" s="1"/>
  <c r="C6" i="9"/>
  <c r="K35" i="19" l="1"/>
  <c r="M35" i="1" s="1"/>
  <c r="A8" i="9"/>
  <c r="BI7" i="9"/>
  <c r="BG7" i="9"/>
  <c r="BE7" i="9"/>
  <c r="BC7" i="9"/>
  <c r="BA7" i="9"/>
  <c r="AY7" i="9"/>
  <c r="AW7" i="9"/>
  <c r="AU7" i="9"/>
  <c r="AS7" i="9"/>
  <c r="AQ7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BJ7" i="9"/>
  <c r="BH7" i="9"/>
  <c r="BF7" i="9"/>
  <c r="BD7" i="9"/>
  <c r="BB7" i="9"/>
  <c r="AZ7" i="9"/>
  <c r="AX7" i="9"/>
  <c r="AV7" i="9"/>
  <c r="AT7" i="9"/>
  <c r="AR7" i="9"/>
  <c r="AP7" i="9"/>
  <c r="AN7" i="9"/>
  <c r="AL7" i="9"/>
  <c r="K39" i="18" s="1"/>
  <c r="L39" i="1" s="1"/>
  <c r="AJ7" i="9"/>
  <c r="AH7" i="9"/>
  <c r="AF7" i="9"/>
  <c r="K34" i="18" s="1"/>
  <c r="L34" i="1" s="1"/>
  <c r="AD7" i="9"/>
  <c r="AB7" i="9"/>
  <c r="Z7" i="9"/>
  <c r="X7" i="9"/>
  <c r="V7" i="9"/>
  <c r="T7" i="9"/>
  <c r="R7" i="9"/>
  <c r="P7" i="9"/>
  <c r="N7" i="9"/>
  <c r="L7" i="9"/>
  <c r="J7" i="9"/>
  <c r="H7" i="9"/>
  <c r="F7" i="9"/>
  <c r="D7" i="9"/>
  <c r="K19" i="19" s="1"/>
  <c r="M19" i="1" s="1"/>
  <c r="K40" i="18" l="1"/>
  <c r="L40" i="1" s="1"/>
  <c r="K41" i="18"/>
  <c r="L41" i="1" s="1"/>
  <c r="K34" i="19"/>
  <c r="M34" i="1" s="1"/>
  <c r="K27" i="19"/>
  <c r="M27" i="1" s="1"/>
  <c r="K37" i="18"/>
  <c r="L37" i="1" s="1"/>
  <c r="BJ8" i="9"/>
  <c r="BH8" i="9"/>
  <c r="BF8" i="9"/>
  <c r="BD8" i="9"/>
  <c r="BB8" i="9"/>
  <c r="AZ8" i="9"/>
  <c r="AX8" i="9"/>
  <c r="AV8" i="9"/>
  <c r="AT8" i="9"/>
  <c r="AR8" i="9"/>
  <c r="AP8" i="9"/>
  <c r="AN8" i="9"/>
  <c r="AL8" i="9"/>
  <c r="AJ8" i="9"/>
  <c r="AH8" i="9"/>
  <c r="K29" i="18" s="1"/>
  <c r="L29" i="1" s="1"/>
  <c r="AF8" i="9"/>
  <c r="AD8" i="9"/>
  <c r="AB8" i="9"/>
  <c r="Z8" i="9"/>
  <c r="K27" i="18" s="1"/>
  <c r="L27" i="1" s="1"/>
  <c r="X8" i="9"/>
  <c r="V8" i="9"/>
  <c r="T8" i="9"/>
  <c r="R8" i="9"/>
  <c r="P8" i="9"/>
  <c r="K39" i="19" s="1"/>
  <c r="M39" i="1" s="1"/>
  <c r="N8" i="9"/>
  <c r="L8" i="9"/>
  <c r="J8" i="9"/>
  <c r="H8" i="9"/>
  <c r="F8" i="9"/>
  <c r="K32" i="19" s="1"/>
  <c r="M32" i="1" s="1"/>
  <c r="D8" i="9"/>
  <c r="A9" i="9"/>
  <c r="BI8" i="9"/>
  <c r="BG8" i="9"/>
  <c r="BE8" i="9"/>
  <c r="BC8" i="9"/>
  <c r="BA8" i="9"/>
  <c r="AY8" i="9"/>
  <c r="AW8" i="9"/>
  <c r="AU8" i="9"/>
  <c r="AS8" i="9"/>
  <c r="AQ8" i="9"/>
  <c r="AO8" i="9"/>
  <c r="AM8" i="9"/>
  <c r="K19" i="18" s="1"/>
  <c r="L19" i="1" s="1"/>
  <c r="AK8" i="9"/>
  <c r="AI8" i="9"/>
  <c r="AG8" i="9"/>
  <c r="AE8" i="9"/>
  <c r="K14" i="18" s="1"/>
  <c r="L14" i="1" s="1"/>
  <c r="AC8" i="9"/>
  <c r="AA8" i="9"/>
  <c r="K38" i="18" s="1"/>
  <c r="L38" i="1" s="1"/>
  <c r="Y8" i="9"/>
  <c r="W8" i="9"/>
  <c r="U8" i="9"/>
  <c r="S8" i="9"/>
  <c r="Q8" i="9"/>
  <c r="K30" i="19" s="1"/>
  <c r="M30" i="1" s="1"/>
  <c r="O8" i="9"/>
  <c r="M8" i="9"/>
  <c r="K8" i="9"/>
  <c r="I8" i="9"/>
  <c r="K42" i="18" s="1"/>
  <c r="L42" i="1" s="1"/>
  <c r="G8" i="9"/>
  <c r="E8" i="9"/>
  <c r="C8" i="9"/>
  <c r="K24" i="18" l="1"/>
  <c r="L24" i="1" s="1"/>
  <c r="K25" i="18"/>
  <c r="L25" i="1" s="1"/>
  <c r="K37" i="19"/>
  <c r="M37" i="1" s="1"/>
  <c r="A10" i="9"/>
  <c r="BI9" i="9"/>
  <c r="BG9" i="9"/>
  <c r="BE9" i="9"/>
  <c r="BC9" i="9"/>
  <c r="BA9" i="9"/>
  <c r="AY9" i="9"/>
  <c r="AW9" i="9"/>
  <c r="AU9" i="9"/>
  <c r="AS9" i="9"/>
  <c r="AQ9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BJ9" i="9"/>
  <c r="BH9" i="9"/>
  <c r="BF9" i="9"/>
  <c r="BD9" i="9"/>
  <c r="BB9" i="9"/>
  <c r="AZ9" i="9"/>
  <c r="AX9" i="9"/>
  <c r="AV9" i="9"/>
  <c r="AT9" i="9"/>
  <c r="AR9" i="9"/>
  <c r="AP9" i="9"/>
  <c r="AN9" i="9"/>
  <c r="AL9" i="9"/>
  <c r="AJ9" i="9"/>
  <c r="AH9" i="9"/>
  <c r="AF9" i="9"/>
  <c r="AD9" i="9"/>
  <c r="AB9" i="9"/>
  <c r="Z9" i="9"/>
  <c r="X9" i="9"/>
  <c r="V9" i="9"/>
  <c r="T9" i="9"/>
  <c r="R9" i="9"/>
  <c r="P9" i="9"/>
  <c r="N9" i="9"/>
  <c r="L9" i="9"/>
  <c r="J9" i="9"/>
  <c r="H9" i="9"/>
  <c r="F9" i="9"/>
  <c r="D9" i="9"/>
  <c r="BJ10" i="9" l="1"/>
  <c r="BH10" i="9"/>
  <c r="BF10" i="9"/>
  <c r="BD10" i="9"/>
  <c r="BB10" i="9"/>
  <c r="AZ10" i="9"/>
  <c r="AX10" i="9"/>
  <c r="AV10" i="9"/>
  <c r="AT10" i="9"/>
  <c r="AR10" i="9"/>
  <c r="AP10" i="9"/>
  <c r="AN10" i="9"/>
  <c r="AL10" i="9"/>
  <c r="AJ10" i="9"/>
  <c r="AH10" i="9"/>
  <c r="AF10" i="9"/>
  <c r="AD10" i="9"/>
  <c r="AB10" i="9"/>
  <c r="Z10" i="9"/>
  <c r="X10" i="9"/>
  <c r="V10" i="9"/>
  <c r="T10" i="9"/>
  <c r="R10" i="9"/>
  <c r="P10" i="9"/>
  <c r="N10" i="9"/>
  <c r="L10" i="9"/>
  <c r="J10" i="9"/>
  <c r="H10" i="9"/>
  <c r="F10" i="9"/>
  <c r="D10" i="9"/>
  <c r="A11" i="9"/>
  <c r="BI10" i="9"/>
  <c r="BG10" i="9"/>
  <c r="BE10" i="9"/>
  <c r="BC10" i="9"/>
  <c r="BA10" i="9"/>
  <c r="AY10" i="9"/>
  <c r="AW10" i="9"/>
  <c r="AU10" i="9"/>
  <c r="AS10" i="9"/>
  <c r="AQ10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12" i="9" l="1"/>
  <c r="BI11" i="9"/>
  <c r="BG11" i="9"/>
  <c r="BE11" i="9"/>
  <c r="BC11" i="9"/>
  <c r="BA11" i="9"/>
  <c r="AY11" i="9"/>
  <c r="AW11" i="9"/>
  <c r="AU11" i="9"/>
  <c r="AS11" i="9"/>
  <c r="AQ11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BJ11" i="9"/>
  <c r="BH11" i="9"/>
  <c r="BF11" i="9"/>
  <c r="BD11" i="9"/>
  <c r="BB11" i="9"/>
  <c r="AZ11" i="9"/>
  <c r="AX11" i="9"/>
  <c r="AV11" i="9"/>
  <c r="AT11" i="9"/>
  <c r="AR11" i="9"/>
  <c r="AP11" i="9"/>
  <c r="AN11" i="9"/>
  <c r="AL11" i="9"/>
  <c r="AJ11" i="9"/>
  <c r="AH11" i="9"/>
  <c r="AF11" i="9"/>
  <c r="AD11" i="9"/>
  <c r="AB11" i="9"/>
  <c r="Z11" i="9"/>
  <c r="X11" i="9"/>
  <c r="V11" i="9"/>
  <c r="T11" i="9"/>
  <c r="R11" i="9"/>
  <c r="P11" i="9"/>
  <c r="N11" i="9"/>
  <c r="L11" i="9"/>
  <c r="J11" i="9"/>
  <c r="H11" i="9"/>
  <c r="F11" i="9"/>
  <c r="D11" i="9"/>
  <c r="BJ12" i="9" l="1"/>
  <c r="BH12" i="9"/>
  <c r="BF12" i="9"/>
  <c r="BD12" i="9"/>
  <c r="BB12" i="9"/>
  <c r="AZ12" i="9"/>
  <c r="AX12" i="9"/>
  <c r="AV12" i="9"/>
  <c r="AT12" i="9"/>
  <c r="AR12" i="9"/>
  <c r="AP12" i="9"/>
  <c r="AN12" i="9"/>
  <c r="AL12" i="9"/>
  <c r="AJ12" i="9"/>
  <c r="AH12" i="9"/>
  <c r="AF12" i="9"/>
  <c r="AD12" i="9"/>
  <c r="AB12" i="9"/>
  <c r="Z12" i="9"/>
  <c r="X12" i="9"/>
  <c r="V12" i="9"/>
  <c r="T12" i="9"/>
  <c r="R12" i="9"/>
  <c r="P12" i="9"/>
  <c r="N12" i="9"/>
  <c r="L12" i="9"/>
  <c r="J12" i="9"/>
  <c r="H12" i="9"/>
  <c r="F12" i="9"/>
  <c r="D12" i="9"/>
  <c r="A13" i="9"/>
  <c r="BI12" i="9"/>
  <c r="BG12" i="9"/>
  <c r="BE12" i="9"/>
  <c r="BC12" i="9"/>
  <c r="BA12" i="9"/>
  <c r="AY12" i="9"/>
  <c r="AW12" i="9"/>
  <c r="AU12" i="9"/>
  <c r="AS12" i="9"/>
  <c r="AQ12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14" i="9" l="1"/>
  <c r="K15" i="7" s="1"/>
  <c r="H15" i="1" s="1"/>
  <c r="BI13" i="9"/>
  <c r="BG13" i="9"/>
  <c r="BE13" i="9"/>
  <c r="BC13" i="9"/>
  <c r="BA13" i="9"/>
  <c r="AY13" i="9"/>
  <c r="AW13" i="9"/>
  <c r="AU13" i="9"/>
  <c r="AS13" i="9"/>
  <c r="AQ13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BJ13" i="9"/>
  <c r="BH13" i="9"/>
  <c r="BF13" i="9"/>
  <c r="BD13" i="9"/>
  <c r="BB13" i="9"/>
  <c r="AZ13" i="9"/>
  <c r="AX13" i="9"/>
  <c r="AV13" i="9"/>
  <c r="AT13" i="9"/>
  <c r="AR13" i="9"/>
  <c r="AP13" i="9"/>
  <c r="AN13" i="9"/>
  <c r="AL13" i="9"/>
  <c r="AJ13" i="9"/>
  <c r="AH13" i="9"/>
  <c r="AF13" i="9"/>
  <c r="AD13" i="9"/>
  <c r="AB13" i="9"/>
  <c r="Z13" i="9"/>
  <c r="X13" i="9"/>
  <c r="V13" i="9"/>
  <c r="T13" i="9"/>
  <c r="R13" i="9"/>
  <c r="P13" i="9"/>
  <c r="N13" i="9"/>
  <c r="L13" i="9"/>
  <c r="J13" i="9"/>
  <c r="H13" i="9"/>
  <c r="F13" i="9"/>
  <c r="D13" i="9"/>
  <c r="K7" i="8" l="1"/>
  <c r="I7" i="1" s="1"/>
  <c r="K5" i="8"/>
  <c r="I5" i="1" s="1"/>
  <c r="K18" i="7"/>
  <c r="H18" i="1" s="1"/>
  <c r="BJ14" i="9"/>
  <c r="BH14" i="9"/>
  <c r="BF14" i="9"/>
  <c r="BD14" i="9"/>
  <c r="BB14" i="9"/>
  <c r="AZ14" i="9"/>
  <c r="AX14" i="9"/>
  <c r="AV14" i="9"/>
  <c r="AT14" i="9"/>
  <c r="AR14" i="9"/>
  <c r="AP14" i="9"/>
  <c r="AN14" i="9"/>
  <c r="AL14" i="9"/>
  <c r="AJ14" i="9"/>
  <c r="AH14" i="9"/>
  <c r="AF14" i="9"/>
  <c r="AD14" i="9"/>
  <c r="AB14" i="9"/>
  <c r="Z14" i="9"/>
  <c r="X14" i="9"/>
  <c r="V14" i="9"/>
  <c r="T14" i="9"/>
  <c r="R14" i="9"/>
  <c r="P14" i="9"/>
  <c r="N14" i="9"/>
  <c r="L14" i="9"/>
  <c r="J14" i="9"/>
  <c r="H14" i="9"/>
  <c r="F14" i="9"/>
  <c r="D14" i="9"/>
  <c r="A15" i="9"/>
  <c r="BI14" i="9"/>
  <c r="BG14" i="9"/>
  <c r="BE14" i="9"/>
  <c r="BC14" i="9"/>
  <c r="BA14" i="9"/>
  <c r="AY14" i="9"/>
  <c r="AW14" i="9"/>
  <c r="AU14" i="9"/>
  <c r="AS14" i="9"/>
  <c r="AQ14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16" i="9" l="1"/>
  <c r="BI15" i="9"/>
  <c r="BG15" i="9"/>
  <c r="BE15" i="9"/>
  <c r="BC15" i="9"/>
  <c r="BA15" i="9"/>
  <c r="AY15" i="9"/>
  <c r="AW15" i="9"/>
  <c r="AU15" i="9"/>
  <c r="AS15" i="9"/>
  <c r="AQ15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BJ15" i="9"/>
  <c r="BH15" i="9"/>
  <c r="BF15" i="9"/>
  <c r="BD15" i="9"/>
  <c r="BB15" i="9"/>
  <c r="AZ15" i="9"/>
  <c r="AX15" i="9"/>
  <c r="AV15" i="9"/>
  <c r="AT15" i="9"/>
  <c r="AR15" i="9"/>
  <c r="AP15" i="9"/>
  <c r="AN15" i="9"/>
  <c r="AL15" i="9"/>
  <c r="AJ15" i="9"/>
  <c r="AH15" i="9"/>
  <c r="AF15" i="9"/>
  <c r="AD15" i="9"/>
  <c r="AB15" i="9"/>
  <c r="Z15" i="9"/>
  <c r="X15" i="9"/>
  <c r="V15" i="9"/>
  <c r="T15" i="9"/>
  <c r="R15" i="9"/>
  <c r="P15" i="9"/>
  <c r="N15" i="9"/>
  <c r="L15" i="9"/>
  <c r="J15" i="9"/>
  <c r="H15" i="9"/>
  <c r="F15" i="9"/>
  <c r="D15" i="9"/>
  <c r="BJ16" i="9" l="1"/>
  <c r="BH16" i="9"/>
  <c r="BF16" i="9"/>
  <c r="BD16" i="9"/>
  <c r="BB16" i="9"/>
  <c r="AZ16" i="9"/>
  <c r="AX16" i="9"/>
  <c r="AV16" i="9"/>
  <c r="AT16" i="9"/>
  <c r="AR16" i="9"/>
  <c r="AP16" i="9"/>
  <c r="AN16" i="9"/>
  <c r="AL16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A17" i="9"/>
  <c r="BI16" i="9"/>
  <c r="BG16" i="9"/>
  <c r="BE16" i="9"/>
  <c r="BC16" i="9"/>
  <c r="BA16" i="9"/>
  <c r="AY16" i="9"/>
  <c r="AW16" i="9"/>
  <c r="AU16" i="9"/>
  <c r="AS16" i="9"/>
  <c r="AQ16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18" i="9" l="1"/>
  <c r="BI17" i="9"/>
  <c r="BG17" i="9"/>
  <c r="BE17" i="9"/>
  <c r="BC17" i="9"/>
  <c r="BA17" i="9"/>
  <c r="AY17" i="9"/>
  <c r="AW17" i="9"/>
  <c r="AU17" i="9"/>
  <c r="AS17" i="9"/>
  <c r="AQ17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BJ17" i="9"/>
  <c r="BH17" i="9"/>
  <c r="BF17" i="9"/>
  <c r="BD17" i="9"/>
  <c r="BB17" i="9"/>
  <c r="AZ17" i="9"/>
  <c r="AX17" i="9"/>
  <c r="AV17" i="9"/>
  <c r="AT17" i="9"/>
  <c r="AR17" i="9"/>
  <c r="AP17" i="9"/>
  <c r="AN17" i="9"/>
  <c r="AL17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J18" i="9" l="1"/>
  <c r="BH18" i="9"/>
  <c r="BF18" i="9"/>
  <c r="BD18" i="9"/>
  <c r="BB18" i="9"/>
  <c r="AZ18" i="9"/>
  <c r="AX18" i="9"/>
  <c r="AV18" i="9"/>
  <c r="AT18" i="9"/>
  <c r="AR18" i="9"/>
  <c r="AP18" i="9"/>
  <c r="AN18" i="9"/>
  <c r="AL18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A19" i="9"/>
  <c r="BI18" i="9"/>
  <c r="BG18" i="9"/>
  <c r="BE18" i="9"/>
  <c r="BC18" i="9"/>
  <c r="BA18" i="9"/>
  <c r="AY18" i="9"/>
  <c r="AW18" i="9"/>
  <c r="AU18" i="9"/>
  <c r="AS18" i="9"/>
  <c r="AQ18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20" i="9" l="1"/>
  <c r="BI19" i="9"/>
  <c r="BG19" i="9"/>
  <c r="BE19" i="9"/>
  <c r="BC19" i="9"/>
  <c r="BA19" i="9"/>
  <c r="AY19" i="9"/>
  <c r="AW19" i="9"/>
  <c r="AU19" i="9"/>
  <c r="AS19" i="9"/>
  <c r="AQ19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BJ19" i="9"/>
  <c r="BH19" i="9"/>
  <c r="BF19" i="9"/>
  <c r="BD19" i="9"/>
  <c r="BB19" i="9"/>
  <c r="AZ19" i="9"/>
  <c r="AX19" i="9"/>
  <c r="AV19" i="9"/>
  <c r="AT19" i="9"/>
  <c r="AR19" i="9"/>
  <c r="AP19" i="9"/>
  <c r="AN19" i="9"/>
  <c r="AL19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J20" i="9" l="1"/>
  <c r="BH20" i="9"/>
  <c r="BF20" i="9"/>
  <c r="BD20" i="9"/>
  <c r="BB20" i="9"/>
  <c r="AZ20" i="9"/>
  <c r="AX20" i="9"/>
  <c r="AV20" i="9"/>
  <c r="AT20" i="9"/>
  <c r="AR20" i="9"/>
  <c r="AP20" i="9"/>
  <c r="AN20" i="9"/>
  <c r="AL20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A21" i="9"/>
  <c r="BI20" i="9"/>
  <c r="BG20" i="9"/>
  <c r="BE20" i="9"/>
  <c r="BC20" i="9"/>
  <c r="BA20" i="9"/>
  <c r="AY20" i="9"/>
  <c r="AW20" i="9"/>
  <c r="AU20" i="9"/>
  <c r="AS20" i="9"/>
  <c r="AQ20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22" i="9" l="1"/>
  <c r="BI21" i="9"/>
  <c r="BG21" i="9"/>
  <c r="BE21" i="9"/>
  <c r="BC21" i="9"/>
  <c r="BA21" i="9"/>
  <c r="AY21" i="9"/>
  <c r="AW21" i="9"/>
  <c r="AU21" i="9"/>
  <c r="AS21" i="9"/>
  <c r="AQ21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BJ21" i="9"/>
  <c r="BH21" i="9"/>
  <c r="BF21" i="9"/>
  <c r="BD21" i="9"/>
  <c r="BB21" i="9"/>
  <c r="AZ21" i="9"/>
  <c r="AX21" i="9"/>
  <c r="AV21" i="9"/>
  <c r="AT21" i="9"/>
  <c r="AR21" i="9"/>
  <c r="AP21" i="9"/>
  <c r="AN21" i="9"/>
  <c r="AL21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J22" i="9" l="1"/>
  <c r="BH22" i="9"/>
  <c r="BF22" i="9"/>
  <c r="BD22" i="9"/>
  <c r="BB22" i="9"/>
  <c r="AZ22" i="9"/>
  <c r="AX22" i="9"/>
  <c r="AV22" i="9"/>
  <c r="AT22" i="9"/>
  <c r="AR22" i="9"/>
  <c r="AP22" i="9"/>
  <c r="AN22" i="9"/>
  <c r="AL22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A23" i="9"/>
  <c r="BI22" i="9"/>
  <c r="BG22" i="9"/>
  <c r="BE22" i="9"/>
  <c r="BC22" i="9"/>
  <c r="BA22" i="9"/>
  <c r="AY22" i="9"/>
  <c r="AW22" i="9"/>
  <c r="AU22" i="9"/>
  <c r="AS22" i="9"/>
  <c r="AQ22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24" i="9" l="1"/>
  <c r="BI23" i="9"/>
  <c r="BG23" i="9"/>
  <c r="BE23" i="9"/>
  <c r="BC23" i="9"/>
  <c r="BA23" i="9"/>
  <c r="AY23" i="9"/>
  <c r="AW23" i="9"/>
  <c r="AU23" i="9"/>
  <c r="AS23" i="9"/>
  <c r="AQ23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BJ23" i="9"/>
  <c r="BH23" i="9"/>
  <c r="BF23" i="9"/>
  <c r="BD23" i="9"/>
  <c r="BB23" i="9"/>
  <c r="AZ23" i="9"/>
  <c r="AX23" i="9"/>
  <c r="AV23" i="9"/>
  <c r="AT23" i="9"/>
  <c r="AR23" i="9"/>
  <c r="AP23" i="9"/>
  <c r="AN23" i="9"/>
  <c r="AL23" i="9"/>
  <c r="AJ23" i="9"/>
  <c r="AH23" i="9"/>
  <c r="AF23" i="9"/>
  <c r="AD23" i="9"/>
  <c r="AB23" i="9"/>
  <c r="Z23" i="9"/>
  <c r="X23" i="9"/>
  <c r="V23" i="9"/>
  <c r="T23" i="9"/>
  <c r="R23" i="9"/>
  <c r="P23" i="9"/>
  <c r="N23" i="9"/>
  <c r="L23" i="9"/>
  <c r="J23" i="9"/>
  <c r="H23" i="9"/>
  <c r="F23" i="9"/>
  <c r="D23" i="9"/>
  <c r="BJ24" i="9" l="1"/>
  <c r="BH24" i="9"/>
  <c r="BF24" i="9"/>
  <c r="BD24" i="9"/>
  <c r="BB24" i="9"/>
  <c r="AZ24" i="9"/>
  <c r="AX24" i="9"/>
  <c r="AV24" i="9"/>
  <c r="AT24" i="9"/>
  <c r="AR24" i="9"/>
  <c r="AP24" i="9"/>
  <c r="AN24" i="9"/>
  <c r="AL24" i="9"/>
  <c r="AJ24" i="9"/>
  <c r="AH24" i="9"/>
  <c r="AF24" i="9"/>
  <c r="AD24" i="9"/>
  <c r="AB24" i="9"/>
  <c r="Z24" i="9"/>
  <c r="X24" i="9"/>
  <c r="V24" i="9"/>
  <c r="T24" i="9"/>
  <c r="R24" i="9"/>
  <c r="P24" i="9"/>
  <c r="N24" i="9"/>
  <c r="L24" i="9"/>
  <c r="J24" i="9"/>
  <c r="H24" i="9"/>
  <c r="F24" i="9"/>
  <c r="D24" i="9"/>
  <c r="A25" i="9"/>
  <c r="BI24" i="9"/>
  <c r="BG24" i="9"/>
  <c r="BE24" i="9"/>
  <c r="BC24" i="9"/>
  <c r="BA24" i="9"/>
  <c r="AY24" i="9"/>
  <c r="AW24" i="9"/>
  <c r="AU24" i="9"/>
  <c r="AS24" i="9"/>
  <c r="AQ24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26" i="9" l="1"/>
  <c r="BI25" i="9"/>
  <c r="BG25" i="9"/>
  <c r="BE25" i="9"/>
  <c r="BC25" i="9"/>
  <c r="BA25" i="9"/>
  <c r="AY25" i="9"/>
  <c r="AW25" i="9"/>
  <c r="AU25" i="9"/>
  <c r="AS25" i="9"/>
  <c r="AQ25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BJ25" i="9"/>
  <c r="BH25" i="9"/>
  <c r="BF25" i="9"/>
  <c r="BD25" i="9"/>
  <c r="BB25" i="9"/>
  <c r="AZ25" i="9"/>
  <c r="AX25" i="9"/>
  <c r="AV25" i="9"/>
  <c r="AT25" i="9"/>
  <c r="AR25" i="9"/>
  <c r="AP25" i="9"/>
  <c r="AN25" i="9"/>
  <c r="AL25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J26" i="9" l="1"/>
  <c r="BH26" i="9"/>
  <c r="BF26" i="9"/>
  <c r="BD26" i="9"/>
  <c r="BB26" i="9"/>
  <c r="AZ26" i="9"/>
  <c r="AX26" i="9"/>
  <c r="AV26" i="9"/>
  <c r="AT26" i="9"/>
  <c r="AR26" i="9"/>
  <c r="AP26" i="9"/>
  <c r="AN26" i="9"/>
  <c r="AL26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A27" i="9"/>
  <c r="BI26" i="9"/>
  <c r="BG26" i="9"/>
  <c r="BE26" i="9"/>
  <c r="BC26" i="9"/>
  <c r="BA26" i="9"/>
  <c r="AY26" i="9"/>
  <c r="AW26" i="9"/>
  <c r="AU26" i="9"/>
  <c r="AS26" i="9"/>
  <c r="AQ26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28" i="9" l="1"/>
  <c r="BI27" i="9"/>
  <c r="BG27" i="9"/>
  <c r="BE27" i="9"/>
  <c r="BC27" i="9"/>
  <c r="BA27" i="9"/>
  <c r="AY27" i="9"/>
  <c r="AW27" i="9"/>
  <c r="AU27" i="9"/>
  <c r="AS27" i="9"/>
  <c r="AQ27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BJ27" i="9"/>
  <c r="BH27" i="9"/>
  <c r="BF27" i="9"/>
  <c r="BD27" i="9"/>
  <c r="BB27" i="9"/>
  <c r="AZ27" i="9"/>
  <c r="AX27" i="9"/>
  <c r="AV27" i="9"/>
  <c r="AT27" i="9"/>
  <c r="AR27" i="9"/>
  <c r="AP27" i="9"/>
  <c r="AN27" i="9"/>
  <c r="AL27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J28" i="9" l="1"/>
  <c r="BH28" i="9"/>
  <c r="BF28" i="9"/>
  <c r="BD28" i="9"/>
  <c r="BB28" i="9"/>
  <c r="AZ28" i="9"/>
  <c r="AX28" i="9"/>
  <c r="AV28" i="9"/>
  <c r="AT28" i="9"/>
  <c r="AR28" i="9"/>
  <c r="AP28" i="9"/>
  <c r="AN28" i="9"/>
  <c r="AL28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A29" i="9"/>
  <c r="BI28" i="9"/>
  <c r="BG28" i="9"/>
  <c r="BE28" i="9"/>
  <c r="BC28" i="9"/>
  <c r="BA28" i="9"/>
  <c r="AY28" i="9"/>
  <c r="AW28" i="9"/>
  <c r="AU28" i="9"/>
  <c r="AS28" i="9"/>
  <c r="AQ28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30" i="9" l="1"/>
  <c r="BI29" i="9"/>
  <c r="BG29" i="9"/>
  <c r="BE29" i="9"/>
  <c r="BC29" i="9"/>
  <c r="BA29" i="9"/>
  <c r="AY29" i="9"/>
  <c r="AW29" i="9"/>
  <c r="AU29" i="9"/>
  <c r="AS29" i="9"/>
  <c r="AQ29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BJ29" i="9"/>
  <c r="BH29" i="9"/>
  <c r="BF29" i="9"/>
  <c r="BD29" i="9"/>
  <c r="BB29" i="9"/>
  <c r="AZ29" i="9"/>
  <c r="AX29" i="9"/>
  <c r="AV29" i="9"/>
  <c r="AT29" i="9"/>
  <c r="AR29" i="9"/>
  <c r="AP29" i="9"/>
  <c r="AN29" i="9"/>
  <c r="AL29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J30" i="9" l="1"/>
  <c r="BH30" i="9"/>
  <c r="BF30" i="9"/>
  <c r="BD30" i="9"/>
  <c r="BB30" i="9"/>
  <c r="AZ30" i="9"/>
  <c r="AX30" i="9"/>
  <c r="AV30" i="9"/>
  <c r="AT30" i="9"/>
  <c r="AR30" i="9"/>
  <c r="AP30" i="9"/>
  <c r="AN30" i="9"/>
  <c r="AL30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A31" i="9"/>
  <c r="BI30" i="9"/>
  <c r="BG30" i="9"/>
  <c r="BE30" i="9"/>
  <c r="BC30" i="9"/>
  <c r="BA30" i="9"/>
  <c r="AY30" i="9"/>
  <c r="AW30" i="9"/>
  <c r="AU30" i="9"/>
  <c r="AS30" i="9"/>
  <c r="AQ30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32" i="9" l="1"/>
  <c r="BI31" i="9"/>
  <c r="BG31" i="9"/>
  <c r="BE31" i="9"/>
  <c r="BC31" i="9"/>
  <c r="BA31" i="9"/>
  <c r="AY31" i="9"/>
  <c r="AW31" i="9"/>
  <c r="AU31" i="9"/>
  <c r="AS31" i="9"/>
  <c r="AQ31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BJ31" i="9"/>
  <c r="BH31" i="9"/>
  <c r="BF31" i="9"/>
  <c r="BD31" i="9"/>
  <c r="BB31" i="9"/>
  <c r="AZ31" i="9"/>
  <c r="AX31" i="9"/>
  <c r="AV31" i="9"/>
  <c r="AT31" i="9"/>
  <c r="AR31" i="9"/>
  <c r="AP31" i="9"/>
  <c r="AN31" i="9"/>
  <c r="AL31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J32" i="9" l="1"/>
  <c r="BH32" i="9"/>
  <c r="BF32" i="9"/>
  <c r="BD32" i="9"/>
  <c r="BB32" i="9"/>
  <c r="AZ32" i="9"/>
  <c r="AX32" i="9"/>
  <c r="AV32" i="9"/>
  <c r="AT32" i="9"/>
  <c r="AR32" i="9"/>
  <c r="AP32" i="9"/>
  <c r="AN32" i="9"/>
  <c r="AL32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A33" i="9"/>
  <c r="BI32" i="9"/>
  <c r="BG32" i="9"/>
  <c r="BE32" i="9"/>
  <c r="BC32" i="9"/>
  <c r="BA32" i="9"/>
  <c r="AY32" i="9"/>
  <c r="AW32" i="9"/>
  <c r="AU32" i="9"/>
  <c r="AS32" i="9"/>
  <c r="AQ32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34" i="9" l="1"/>
  <c r="BI33" i="9"/>
  <c r="BG33" i="9"/>
  <c r="BE33" i="9"/>
  <c r="BC33" i="9"/>
  <c r="BA33" i="9"/>
  <c r="AY33" i="9"/>
  <c r="AW33" i="9"/>
  <c r="AU33" i="9"/>
  <c r="AS33" i="9"/>
  <c r="AQ33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BJ33" i="9"/>
  <c r="BH33" i="9"/>
  <c r="BF33" i="9"/>
  <c r="BD33" i="9"/>
  <c r="BB33" i="9"/>
  <c r="AZ33" i="9"/>
  <c r="AX33" i="9"/>
  <c r="AV33" i="9"/>
  <c r="AT33" i="9"/>
  <c r="AR33" i="9"/>
  <c r="AP33" i="9"/>
  <c r="AN33" i="9"/>
  <c r="AL33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J34" i="9" l="1"/>
  <c r="BH34" i="9"/>
  <c r="BF34" i="9"/>
  <c r="BD34" i="9"/>
  <c r="BB34" i="9"/>
  <c r="AZ34" i="9"/>
  <c r="AX34" i="9"/>
  <c r="AV34" i="9"/>
  <c r="AT34" i="9"/>
  <c r="AR34" i="9"/>
  <c r="AP34" i="9"/>
  <c r="AN34" i="9"/>
  <c r="AL34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A35" i="9"/>
  <c r="BI34" i="9"/>
  <c r="BG34" i="9"/>
  <c r="BE34" i="9"/>
  <c r="BC34" i="9"/>
  <c r="BA34" i="9"/>
  <c r="AY34" i="9"/>
  <c r="AW34" i="9"/>
  <c r="AU34" i="9"/>
  <c r="AS34" i="9"/>
  <c r="AQ34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36" i="9" l="1"/>
  <c r="BI35" i="9"/>
  <c r="BG35" i="9"/>
  <c r="BE35" i="9"/>
  <c r="BC35" i="9"/>
  <c r="BA35" i="9"/>
  <c r="AY35" i="9"/>
  <c r="AW35" i="9"/>
  <c r="AU35" i="9"/>
  <c r="AS35" i="9"/>
  <c r="AQ35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BJ35" i="9"/>
  <c r="BH35" i="9"/>
  <c r="BF35" i="9"/>
  <c r="BD35" i="9"/>
  <c r="BB35" i="9"/>
  <c r="AZ35" i="9"/>
  <c r="AX35" i="9"/>
  <c r="AV35" i="9"/>
  <c r="AT35" i="9"/>
  <c r="AR35" i="9"/>
  <c r="AP35" i="9"/>
  <c r="AN35" i="9"/>
  <c r="AL35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J36" i="9" l="1"/>
  <c r="BH36" i="9"/>
  <c r="BF36" i="9"/>
  <c r="BD36" i="9"/>
  <c r="BB36" i="9"/>
  <c r="AZ36" i="9"/>
  <c r="AX36" i="9"/>
  <c r="AV36" i="9"/>
  <c r="AT36" i="9"/>
  <c r="AR36" i="9"/>
  <c r="AP36" i="9"/>
  <c r="AN36" i="9"/>
  <c r="AL36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A37" i="9"/>
  <c r="BI36" i="9"/>
  <c r="BG36" i="9"/>
  <c r="BE36" i="9"/>
  <c r="BC36" i="9"/>
  <c r="BA36" i="9"/>
  <c r="AY36" i="9"/>
  <c r="AW36" i="9"/>
  <c r="AU36" i="9"/>
  <c r="AS36" i="9"/>
  <c r="AQ36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38" i="9" l="1"/>
  <c r="BI37" i="9"/>
  <c r="BG37" i="9"/>
  <c r="BE37" i="9"/>
  <c r="BC37" i="9"/>
  <c r="BA37" i="9"/>
  <c r="AY37" i="9"/>
  <c r="AW37" i="9"/>
  <c r="AU37" i="9"/>
  <c r="AS37" i="9"/>
  <c r="AQ37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BJ37" i="9"/>
  <c r="BF37" i="9"/>
  <c r="BB37" i="9"/>
  <c r="AX37" i="9"/>
  <c r="AT37" i="9"/>
  <c r="AP37" i="9"/>
  <c r="AL37" i="9"/>
  <c r="AH37" i="9"/>
  <c r="AD37" i="9"/>
  <c r="Z37" i="9"/>
  <c r="V37" i="9"/>
  <c r="R37" i="9"/>
  <c r="O37" i="9"/>
  <c r="M37" i="9"/>
  <c r="K37" i="9"/>
  <c r="I37" i="9"/>
  <c r="G37" i="9"/>
  <c r="E37" i="9"/>
  <c r="C37" i="9"/>
  <c r="BH37" i="9"/>
  <c r="BD37" i="9"/>
  <c r="AZ37" i="9"/>
  <c r="AV37" i="9"/>
  <c r="AR37" i="9"/>
  <c r="AN37" i="9"/>
  <c r="AJ37" i="9"/>
  <c r="AF37" i="9"/>
  <c r="AB37" i="9"/>
  <c r="X37" i="9"/>
  <c r="T37" i="9"/>
  <c r="P37" i="9"/>
  <c r="N37" i="9"/>
  <c r="L37" i="9"/>
  <c r="J37" i="9"/>
  <c r="H37" i="9"/>
  <c r="F37" i="9"/>
  <c r="D37" i="9"/>
  <c r="BJ38" i="9" l="1"/>
  <c r="BH38" i="9"/>
  <c r="BF38" i="9"/>
  <c r="BD38" i="9"/>
  <c r="BB38" i="9"/>
  <c r="AZ38" i="9"/>
  <c r="AX38" i="9"/>
  <c r="AV38" i="9"/>
  <c r="AT38" i="9"/>
  <c r="AR38" i="9"/>
  <c r="AP38" i="9"/>
  <c r="AN38" i="9"/>
  <c r="AL38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A39" i="9"/>
  <c r="BI38" i="9"/>
  <c r="BG38" i="9"/>
  <c r="BE38" i="9"/>
  <c r="BC38" i="9"/>
  <c r="BA38" i="9"/>
  <c r="AY38" i="9"/>
  <c r="AW38" i="9"/>
  <c r="AU38" i="9"/>
  <c r="AS38" i="9"/>
  <c r="AQ38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I38" i="9"/>
  <c r="E38" i="9"/>
  <c r="K38" i="9"/>
  <c r="G38" i="9"/>
  <c r="C38" i="9"/>
  <c r="A40" i="9" l="1"/>
  <c r="BI39" i="9"/>
  <c r="BG39" i="9"/>
  <c r="BE39" i="9"/>
  <c r="BC39" i="9"/>
  <c r="BA39" i="9"/>
  <c r="AY39" i="9"/>
  <c r="AW39" i="9"/>
  <c r="AU39" i="9"/>
  <c r="AS39" i="9"/>
  <c r="AQ39" i="9"/>
  <c r="AO39" i="9"/>
  <c r="AM39" i="9"/>
  <c r="AK39" i="9"/>
  <c r="AI39" i="9"/>
  <c r="AG39" i="9"/>
  <c r="AE39" i="9"/>
  <c r="AC39" i="9"/>
  <c r="AA39" i="9"/>
  <c r="Y39" i="9"/>
  <c r="W39" i="9"/>
  <c r="U39" i="9"/>
  <c r="S39" i="9"/>
  <c r="Q39" i="9"/>
  <c r="O39" i="9"/>
  <c r="M39" i="9"/>
  <c r="K39" i="9"/>
  <c r="I39" i="9"/>
  <c r="G39" i="9"/>
  <c r="E39" i="9"/>
  <c r="C39" i="9"/>
  <c r="BJ39" i="9"/>
  <c r="BH39" i="9"/>
  <c r="BF39" i="9"/>
  <c r="BD39" i="9"/>
  <c r="BB39" i="9"/>
  <c r="AZ39" i="9"/>
  <c r="AX39" i="9"/>
  <c r="AV39" i="9"/>
  <c r="AT39" i="9"/>
  <c r="AR39" i="9"/>
  <c r="AP39" i="9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J40" i="9" l="1"/>
  <c r="BH40" i="9"/>
  <c r="BF40" i="9"/>
  <c r="BD40" i="9"/>
  <c r="BB40" i="9"/>
  <c r="AZ40" i="9"/>
  <c r="AX40" i="9"/>
  <c r="AV40" i="9"/>
  <c r="AT40" i="9"/>
  <c r="AR40" i="9"/>
  <c r="AP40" i="9"/>
  <c r="AN40" i="9"/>
  <c r="AL40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A41" i="9"/>
  <c r="BI40" i="9"/>
  <c r="BG40" i="9"/>
  <c r="BE40" i="9"/>
  <c r="BC40" i="9"/>
  <c r="BA40" i="9"/>
  <c r="AY40" i="9"/>
  <c r="AW40" i="9"/>
  <c r="AU40" i="9"/>
  <c r="AS40" i="9"/>
  <c r="AQ40" i="9"/>
  <c r="AO40" i="9"/>
  <c r="AM40" i="9"/>
  <c r="AK40" i="9"/>
  <c r="AI40" i="9"/>
  <c r="AG40" i="9"/>
  <c r="AE40" i="9"/>
  <c r="AC40" i="9"/>
  <c r="AA40" i="9"/>
  <c r="Y40" i="9"/>
  <c r="W40" i="9"/>
  <c r="U40" i="9"/>
  <c r="S40" i="9"/>
  <c r="Q40" i="9"/>
  <c r="O40" i="9"/>
  <c r="M40" i="9"/>
  <c r="K40" i="9"/>
  <c r="I40" i="9"/>
  <c r="G40" i="9"/>
  <c r="E40" i="9"/>
  <c r="C40" i="9"/>
  <c r="A42" i="9" l="1"/>
  <c r="BI41" i="9"/>
  <c r="BG41" i="9"/>
  <c r="BE41" i="9"/>
  <c r="BC41" i="9"/>
  <c r="BA41" i="9"/>
  <c r="AY41" i="9"/>
  <c r="AW41" i="9"/>
  <c r="AU41" i="9"/>
  <c r="AS41" i="9"/>
  <c r="AQ41" i="9"/>
  <c r="AO41" i="9"/>
  <c r="AM41" i="9"/>
  <c r="AK41" i="9"/>
  <c r="AI41" i="9"/>
  <c r="AG41" i="9"/>
  <c r="AE41" i="9"/>
  <c r="AC41" i="9"/>
  <c r="AA41" i="9"/>
  <c r="Y41" i="9"/>
  <c r="W41" i="9"/>
  <c r="U41" i="9"/>
  <c r="S41" i="9"/>
  <c r="Q41" i="9"/>
  <c r="O41" i="9"/>
  <c r="M41" i="9"/>
  <c r="K41" i="9"/>
  <c r="I41" i="9"/>
  <c r="G41" i="9"/>
  <c r="E41" i="9"/>
  <c r="C41" i="9"/>
  <c r="BJ41" i="9"/>
  <c r="BH41" i="9"/>
  <c r="BF41" i="9"/>
  <c r="BD41" i="9"/>
  <c r="BB41" i="9"/>
  <c r="AZ41" i="9"/>
  <c r="AX41" i="9"/>
  <c r="AV41" i="9"/>
  <c r="AT41" i="9"/>
  <c r="AR41" i="9"/>
  <c r="AP41" i="9"/>
  <c r="AN41" i="9"/>
  <c r="AL41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J42" i="9" l="1"/>
  <c r="BH42" i="9"/>
  <c r="BF42" i="9"/>
  <c r="BD42" i="9"/>
  <c r="BB42" i="9"/>
  <c r="AZ42" i="9"/>
  <c r="AX42" i="9"/>
  <c r="AV42" i="9"/>
  <c r="AT42" i="9"/>
  <c r="AR42" i="9"/>
  <c r="AP42" i="9"/>
  <c r="AN42" i="9"/>
  <c r="AL42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A43" i="9"/>
  <c r="BI42" i="9"/>
  <c r="BG42" i="9"/>
  <c r="BE42" i="9"/>
  <c r="BC42" i="9"/>
  <c r="BA42" i="9"/>
  <c r="AY42" i="9"/>
  <c r="AW42" i="9"/>
  <c r="AU42" i="9"/>
  <c r="AS42" i="9"/>
  <c r="AQ42" i="9"/>
  <c r="AO42" i="9"/>
  <c r="AM42" i="9"/>
  <c r="AK42" i="9"/>
  <c r="AI42" i="9"/>
  <c r="AG42" i="9"/>
  <c r="AE42" i="9"/>
  <c r="AC42" i="9"/>
  <c r="AA42" i="9"/>
  <c r="Y42" i="9"/>
  <c r="W42" i="9"/>
  <c r="U42" i="9"/>
  <c r="S42" i="9"/>
  <c r="Q42" i="9"/>
  <c r="O42" i="9"/>
  <c r="M42" i="9"/>
  <c r="K42" i="9"/>
  <c r="I42" i="9"/>
  <c r="G42" i="9"/>
  <c r="E42" i="9"/>
  <c r="C42" i="9"/>
  <c r="A44" i="9" l="1"/>
  <c r="BI43" i="9"/>
  <c r="BG43" i="9"/>
  <c r="BE43" i="9"/>
  <c r="BC43" i="9"/>
  <c r="BA43" i="9"/>
  <c r="AY43" i="9"/>
  <c r="AW43" i="9"/>
  <c r="AU43" i="9"/>
  <c r="AS43" i="9"/>
  <c r="AQ43" i="9"/>
  <c r="AO43" i="9"/>
  <c r="AM43" i="9"/>
  <c r="AK43" i="9"/>
  <c r="AI43" i="9"/>
  <c r="AG43" i="9"/>
  <c r="AE43" i="9"/>
  <c r="AC43" i="9"/>
  <c r="AA43" i="9"/>
  <c r="Y43" i="9"/>
  <c r="W43" i="9"/>
  <c r="U43" i="9"/>
  <c r="S43" i="9"/>
  <c r="Q43" i="9"/>
  <c r="O43" i="9"/>
  <c r="M43" i="9"/>
  <c r="K43" i="9"/>
  <c r="I43" i="9"/>
  <c r="G43" i="9"/>
  <c r="E43" i="9"/>
  <c r="C43" i="9"/>
  <c r="BJ43" i="9"/>
  <c r="BH43" i="9"/>
  <c r="BF43" i="9"/>
  <c r="BD43" i="9"/>
  <c r="BB43" i="9"/>
  <c r="AZ43" i="9"/>
  <c r="AX43" i="9"/>
  <c r="AV43" i="9"/>
  <c r="AT43" i="9"/>
  <c r="AR43" i="9"/>
  <c r="AP43" i="9"/>
  <c r="AN43" i="9"/>
  <c r="AL43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J44" i="9" l="1"/>
  <c r="BH44" i="9"/>
  <c r="BF44" i="9"/>
  <c r="BD44" i="9"/>
  <c r="BB44" i="9"/>
  <c r="AZ44" i="9"/>
  <c r="AX44" i="9"/>
  <c r="AV44" i="9"/>
  <c r="AT44" i="9"/>
  <c r="AR44" i="9"/>
  <c r="AP44" i="9"/>
  <c r="AN44" i="9"/>
  <c r="AL44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A45" i="9"/>
  <c r="BI44" i="9"/>
  <c r="BG44" i="9"/>
  <c r="BE44" i="9"/>
  <c r="BC44" i="9"/>
  <c r="BA44" i="9"/>
  <c r="AY44" i="9"/>
  <c r="AW44" i="9"/>
  <c r="AU44" i="9"/>
  <c r="AS44" i="9"/>
  <c r="AQ44" i="9"/>
  <c r="AO44" i="9"/>
  <c r="AM44" i="9"/>
  <c r="AK44" i="9"/>
  <c r="AI44" i="9"/>
  <c r="AG44" i="9"/>
  <c r="AE44" i="9"/>
  <c r="AC44" i="9"/>
  <c r="AA44" i="9"/>
  <c r="Y44" i="9"/>
  <c r="W44" i="9"/>
  <c r="U44" i="9"/>
  <c r="S44" i="9"/>
  <c r="Q44" i="9"/>
  <c r="O44" i="9"/>
  <c r="M44" i="9"/>
  <c r="K44" i="9"/>
  <c r="I44" i="9"/>
  <c r="G44" i="9"/>
  <c r="E44" i="9"/>
  <c r="C44" i="9"/>
  <c r="A46" i="9" l="1"/>
  <c r="BI45" i="9"/>
  <c r="BG45" i="9"/>
  <c r="BE45" i="9"/>
  <c r="BC45" i="9"/>
  <c r="BA45" i="9"/>
  <c r="AY45" i="9"/>
  <c r="AW45" i="9"/>
  <c r="AU45" i="9"/>
  <c r="AS45" i="9"/>
  <c r="AQ45" i="9"/>
  <c r="AO45" i="9"/>
  <c r="AM45" i="9"/>
  <c r="AK45" i="9"/>
  <c r="AI45" i="9"/>
  <c r="AG45" i="9"/>
  <c r="AE45" i="9"/>
  <c r="AC45" i="9"/>
  <c r="AA45" i="9"/>
  <c r="Y45" i="9"/>
  <c r="W45" i="9"/>
  <c r="U45" i="9"/>
  <c r="S45" i="9"/>
  <c r="Q45" i="9"/>
  <c r="O45" i="9"/>
  <c r="M45" i="9"/>
  <c r="K45" i="9"/>
  <c r="I45" i="9"/>
  <c r="G45" i="9"/>
  <c r="E45" i="9"/>
  <c r="C45" i="9"/>
  <c r="BJ45" i="9"/>
  <c r="BH45" i="9"/>
  <c r="BF45" i="9"/>
  <c r="BD45" i="9"/>
  <c r="BB45" i="9"/>
  <c r="AZ45" i="9"/>
  <c r="AX45" i="9"/>
  <c r="AV45" i="9"/>
  <c r="AT45" i="9"/>
  <c r="AR45" i="9"/>
  <c r="AP45" i="9"/>
  <c r="AN45" i="9"/>
  <c r="AL45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J46" i="9" l="1"/>
  <c r="BH46" i="9"/>
  <c r="BF46" i="9"/>
  <c r="BD46" i="9"/>
  <c r="BB46" i="9"/>
  <c r="AZ46" i="9"/>
  <c r="AX46" i="9"/>
  <c r="AV46" i="9"/>
  <c r="AT46" i="9"/>
  <c r="AR46" i="9"/>
  <c r="AP46" i="9"/>
  <c r="AN46" i="9"/>
  <c r="AL46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A47" i="9"/>
  <c r="BI46" i="9"/>
  <c r="BG46" i="9"/>
  <c r="BE46" i="9"/>
  <c r="BC46" i="9"/>
  <c r="BA46" i="9"/>
  <c r="AY46" i="9"/>
  <c r="AW46" i="9"/>
  <c r="AU46" i="9"/>
  <c r="AS46" i="9"/>
  <c r="AQ46" i="9"/>
  <c r="AO46" i="9"/>
  <c r="AM46" i="9"/>
  <c r="AK46" i="9"/>
  <c r="AI46" i="9"/>
  <c r="AG46" i="9"/>
  <c r="AE46" i="9"/>
  <c r="AC46" i="9"/>
  <c r="AA46" i="9"/>
  <c r="Y46" i="9"/>
  <c r="W46" i="9"/>
  <c r="U46" i="9"/>
  <c r="S46" i="9"/>
  <c r="Q46" i="9"/>
  <c r="O46" i="9"/>
  <c r="M46" i="9"/>
  <c r="K46" i="9"/>
  <c r="I46" i="9"/>
  <c r="G46" i="9"/>
  <c r="E46" i="9"/>
  <c r="C46" i="9"/>
  <c r="A48" i="9" l="1"/>
  <c r="BI47" i="9"/>
  <c r="BG47" i="9"/>
  <c r="BE47" i="9"/>
  <c r="BC47" i="9"/>
  <c r="BA47" i="9"/>
  <c r="AY47" i="9"/>
  <c r="AW47" i="9"/>
  <c r="AU47" i="9"/>
  <c r="AS47" i="9"/>
  <c r="AQ47" i="9"/>
  <c r="AO47" i="9"/>
  <c r="AM47" i="9"/>
  <c r="AK47" i="9"/>
  <c r="AI47" i="9"/>
  <c r="AG47" i="9"/>
  <c r="AE47" i="9"/>
  <c r="AC47" i="9"/>
  <c r="AA47" i="9"/>
  <c r="Y47" i="9"/>
  <c r="W47" i="9"/>
  <c r="U47" i="9"/>
  <c r="S47" i="9"/>
  <c r="Q47" i="9"/>
  <c r="O47" i="9"/>
  <c r="M47" i="9"/>
  <c r="K47" i="9"/>
  <c r="I47" i="9"/>
  <c r="G47" i="9"/>
  <c r="E47" i="9"/>
  <c r="C47" i="9"/>
  <c r="BJ47" i="9"/>
  <c r="BH47" i="9"/>
  <c r="BF47" i="9"/>
  <c r="BD47" i="9"/>
  <c r="BB47" i="9"/>
  <c r="AZ47" i="9"/>
  <c r="AX47" i="9"/>
  <c r="AV47" i="9"/>
  <c r="AT47" i="9"/>
  <c r="AR47" i="9"/>
  <c r="AP47" i="9"/>
  <c r="AN47" i="9"/>
  <c r="AL47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J48" i="9" l="1"/>
  <c r="BH48" i="9"/>
  <c r="BF48" i="9"/>
  <c r="BD48" i="9"/>
  <c r="BB48" i="9"/>
  <c r="AZ48" i="9"/>
  <c r="AX48" i="9"/>
  <c r="AV48" i="9"/>
  <c r="AT48" i="9"/>
  <c r="AR48" i="9"/>
  <c r="AP48" i="9"/>
  <c r="AN48" i="9"/>
  <c r="AL48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A49" i="9"/>
  <c r="BI48" i="9"/>
  <c r="BG48" i="9"/>
  <c r="BE48" i="9"/>
  <c r="BC48" i="9"/>
  <c r="BA48" i="9"/>
  <c r="AY48" i="9"/>
  <c r="AW48" i="9"/>
  <c r="AU48" i="9"/>
  <c r="AS48" i="9"/>
  <c r="AQ48" i="9"/>
  <c r="AO48" i="9"/>
  <c r="AM48" i="9"/>
  <c r="AK48" i="9"/>
  <c r="AI48" i="9"/>
  <c r="AG48" i="9"/>
  <c r="AE48" i="9"/>
  <c r="AC48" i="9"/>
  <c r="AA48" i="9"/>
  <c r="Y48" i="9"/>
  <c r="W48" i="9"/>
  <c r="U48" i="9"/>
  <c r="S48" i="9"/>
  <c r="Q48" i="9"/>
  <c r="O48" i="9"/>
  <c r="M48" i="9"/>
  <c r="K48" i="9"/>
  <c r="I48" i="9"/>
  <c r="G48" i="9"/>
  <c r="E48" i="9"/>
  <c r="C48" i="9"/>
  <c r="A50" i="9" l="1"/>
  <c r="BI49" i="9"/>
  <c r="BG49" i="9"/>
  <c r="BE49" i="9"/>
  <c r="BC49" i="9"/>
  <c r="BA49" i="9"/>
  <c r="AY49" i="9"/>
  <c r="AW49" i="9"/>
  <c r="AU49" i="9"/>
  <c r="AS49" i="9"/>
  <c r="AQ49" i="9"/>
  <c r="AO49" i="9"/>
  <c r="AM49" i="9"/>
  <c r="AK49" i="9"/>
  <c r="AI49" i="9"/>
  <c r="AG49" i="9"/>
  <c r="AE49" i="9"/>
  <c r="AC49" i="9"/>
  <c r="AA49" i="9"/>
  <c r="Y49" i="9"/>
  <c r="W49" i="9"/>
  <c r="U49" i="9"/>
  <c r="S49" i="9"/>
  <c r="Q49" i="9"/>
  <c r="O49" i="9"/>
  <c r="M49" i="9"/>
  <c r="K49" i="9"/>
  <c r="I49" i="9"/>
  <c r="G49" i="9"/>
  <c r="E49" i="9"/>
  <c r="C49" i="9"/>
  <c r="BJ49" i="9"/>
  <c r="BH49" i="9"/>
  <c r="BF49" i="9"/>
  <c r="BD49" i="9"/>
  <c r="BB49" i="9"/>
  <c r="AZ49" i="9"/>
  <c r="AX49" i="9"/>
  <c r="AV49" i="9"/>
  <c r="AT49" i="9"/>
  <c r="AR49" i="9"/>
  <c r="AP49" i="9"/>
  <c r="AN49" i="9"/>
  <c r="AL49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J50" i="9" l="1"/>
  <c r="BH50" i="9"/>
  <c r="BF50" i="9"/>
  <c r="BD50" i="9"/>
  <c r="BB50" i="9"/>
  <c r="AZ50" i="9"/>
  <c r="AX50" i="9"/>
  <c r="AV50" i="9"/>
  <c r="AT50" i="9"/>
  <c r="AR50" i="9"/>
  <c r="AP50" i="9"/>
  <c r="AN50" i="9"/>
  <c r="AL50" i="9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A51" i="9"/>
  <c r="BI50" i="9"/>
  <c r="BG50" i="9"/>
  <c r="BE50" i="9"/>
  <c r="BC50" i="9"/>
  <c r="BA50" i="9"/>
  <c r="AY50" i="9"/>
  <c r="AW50" i="9"/>
  <c r="AU50" i="9"/>
  <c r="AS50" i="9"/>
  <c r="AQ50" i="9"/>
  <c r="AO50" i="9"/>
  <c r="AM50" i="9"/>
  <c r="AK50" i="9"/>
  <c r="AI50" i="9"/>
  <c r="AG50" i="9"/>
  <c r="AE50" i="9"/>
  <c r="AC50" i="9"/>
  <c r="AA50" i="9"/>
  <c r="Y50" i="9"/>
  <c r="W50" i="9"/>
  <c r="U50" i="9"/>
  <c r="S50" i="9"/>
  <c r="Q50" i="9"/>
  <c r="O50" i="9"/>
  <c r="M50" i="9"/>
  <c r="K50" i="9"/>
  <c r="I50" i="9"/>
  <c r="G50" i="9"/>
  <c r="E50" i="9"/>
  <c r="C50" i="9"/>
  <c r="A52" i="9" l="1"/>
  <c r="BI51" i="9"/>
  <c r="BG51" i="9"/>
  <c r="BE51" i="9"/>
  <c r="BC51" i="9"/>
  <c r="BA51" i="9"/>
  <c r="AY51" i="9"/>
  <c r="AW51" i="9"/>
  <c r="AU51" i="9"/>
  <c r="AS51" i="9"/>
  <c r="AQ51" i="9"/>
  <c r="AO51" i="9"/>
  <c r="AM51" i="9"/>
  <c r="AK51" i="9"/>
  <c r="AI51" i="9"/>
  <c r="AG51" i="9"/>
  <c r="AE51" i="9"/>
  <c r="AC51" i="9"/>
  <c r="AA51" i="9"/>
  <c r="Y51" i="9"/>
  <c r="W51" i="9"/>
  <c r="U51" i="9"/>
  <c r="S51" i="9"/>
  <c r="Q51" i="9"/>
  <c r="O51" i="9"/>
  <c r="M51" i="9"/>
  <c r="K51" i="9"/>
  <c r="I51" i="9"/>
  <c r="G51" i="9"/>
  <c r="E51" i="9"/>
  <c r="C51" i="9"/>
  <c r="BJ51" i="9"/>
  <c r="BH51" i="9"/>
  <c r="BF51" i="9"/>
  <c r="BD51" i="9"/>
  <c r="BB51" i="9"/>
  <c r="AZ51" i="9"/>
  <c r="AX51" i="9"/>
  <c r="AV51" i="9"/>
  <c r="AT51" i="9"/>
  <c r="AR51" i="9"/>
  <c r="AP51" i="9"/>
  <c r="AN51" i="9"/>
  <c r="AL51" i="9"/>
  <c r="AJ51" i="9"/>
  <c r="AH51" i="9"/>
  <c r="AF51" i="9"/>
  <c r="AD51" i="9"/>
  <c r="AB51" i="9"/>
  <c r="Z51" i="9"/>
  <c r="X51" i="9"/>
  <c r="V51" i="9"/>
  <c r="T51" i="9"/>
  <c r="R51" i="9"/>
  <c r="P51" i="9"/>
  <c r="N51" i="9"/>
  <c r="L51" i="9"/>
  <c r="J51" i="9"/>
  <c r="H51" i="9"/>
  <c r="F51" i="9"/>
  <c r="D51" i="9"/>
  <c r="BJ52" i="9" l="1"/>
  <c r="BH52" i="9"/>
  <c r="BF52" i="9"/>
  <c r="BD52" i="9"/>
  <c r="BB52" i="9"/>
  <c r="AZ52" i="9"/>
  <c r="AX52" i="9"/>
  <c r="AV52" i="9"/>
  <c r="AT52" i="9"/>
  <c r="AR52" i="9"/>
  <c r="AP52" i="9"/>
  <c r="AN52" i="9"/>
  <c r="AL52" i="9"/>
  <c r="AJ52" i="9"/>
  <c r="AH52" i="9"/>
  <c r="AF52" i="9"/>
  <c r="AD52" i="9"/>
  <c r="AB52" i="9"/>
  <c r="Z52" i="9"/>
  <c r="X52" i="9"/>
  <c r="V52" i="9"/>
  <c r="T52" i="9"/>
  <c r="R52" i="9"/>
  <c r="P52" i="9"/>
  <c r="N52" i="9"/>
  <c r="L52" i="9"/>
  <c r="J52" i="9"/>
  <c r="H52" i="9"/>
  <c r="F52" i="9"/>
  <c r="D52" i="9"/>
  <c r="A53" i="9"/>
  <c r="BI52" i="9"/>
  <c r="BG52" i="9"/>
  <c r="BE52" i="9"/>
  <c r="BC52" i="9"/>
  <c r="BA52" i="9"/>
  <c r="AY52" i="9"/>
  <c r="AW52" i="9"/>
  <c r="AU52" i="9"/>
  <c r="AS52" i="9"/>
  <c r="AQ52" i="9"/>
  <c r="AO52" i="9"/>
  <c r="AM52" i="9"/>
  <c r="AK52" i="9"/>
  <c r="AI52" i="9"/>
  <c r="AG52" i="9"/>
  <c r="AE52" i="9"/>
  <c r="AC52" i="9"/>
  <c r="AA52" i="9"/>
  <c r="Y52" i="9"/>
  <c r="W52" i="9"/>
  <c r="U52" i="9"/>
  <c r="S52" i="9"/>
  <c r="Q52" i="9"/>
  <c r="O52" i="9"/>
  <c r="M52" i="9"/>
  <c r="K52" i="9"/>
  <c r="I52" i="9"/>
  <c r="G52" i="9"/>
  <c r="E52" i="9"/>
  <c r="C52" i="9"/>
  <c r="A54" i="9" l="1"/>
  <c r="BI53" i="9"/>
  <c r="BG53" i="9"/>
  <c r="BE53" i="9"/>
  <c r="BC53" i="9"/>
  <c r="BA53" i="9"/>
  <c r="AY53" i="9"/>
  <c r="AW53" i="9"/>
  <c r="AU53" i="9"/>
  <c r="AS53" i="9"/>
  <c r="AQ53" i="9"/>
  <c r="AO53" i="9"/>
  <c r="AM53" i="9"/>
  <c r="AK53" i="9"/>
  <c r="AI53" i="9"/>
  <c r="AG53" i="9"/>
  <c r="AE53" i="9"/>
  <c r="AC53" i="9"/>
  <c r="AA53" i="9"/>
  <c r="Y53" i="9"/>
  <c r="W53" i="9"/>
  <c r="U53" i="9"/>
  <c r="S53" i="9"/>
  <c r="Q53" i="9"/>
  <c r="O53" i="9"/>
  <c r="M53" i="9"/>
  <c r="K53" i="9"/>
  <c r="I53" i="9"/>
  <c r="G53" i="9"/>
  <c r="E53" i="9"/>
  <c r="C53" i="9"/>
  <c r="BJ53" i="9"/>
  <c r="BH53" i="9"/>
  <c r="BF53" i="9"/>
  <c r="BD53" i="9"/>
  <c r="BB53" i="9"/>
  <c r="AZ53" i="9"/>
  <c r="AX53" i="9"/>
  <c r="AV53" i="9"/>
  <c r="AT53" i="9"/>
  <c r="AR53" i="9"/>
  <c r="AP53" i="9"/>
  <c r="AN53" i="9"/>
  <c r="AL53" i="9"/>
  <c r="AJ53" i="9"/>
  <c r="AH53" i="9"/>
  <c r="AF53" i="9"/>
  <c r="AD53" i="9"/>
  <c r="AB53" i="9"/>
  <c r="Z53" i="9"/>
  <c r="X53" i="9"/>
  <c r="V53" i="9"/>
  <c r="T53" i="9"/>
  <c r="R53" i="9"/>
  <c r="P53" i="9"/>
  <c r="N53" i="9"/>
  <c r="L53" i="9"/>
  <c r="J53" i="9"/>
  <c r="H53" i="9"/>
  <c r="F53" i="9"/>
  <c r="D53" i="9"/>
  <c r="BJ54" i="9" l="1"/>
  <c r="BH54" i="9"/>
  <c r="BF54" i="9"/>
  <c r="BD54" i="9"/>
  <c r="BB54" i="9"/>
  <c r="AZ54" i="9"/>
  <c r="AX54" i="9"/>
  <c r="AV54" i="9"/>
  <c r="AT54" i="9"/>
  <c r="AR54" i="9"/>
  <c r="AP54" i="9"/>
  <c r="AN54" i="9"/>
  <c r="AL54" i="9"/>
  <c r="AJ54" i="9"/>
  <c r="AH54" i="9"/>
  <c r="AF54" i="9"/>
  <c r="AD54" i="9"/>
  <c r="AB54" i="9"/>
  <c r="Z54" i="9"/>
  <c r="X54" i="9"/>
  <c r="V54" i="9"/>
  <c r="T54" i="9"/>
  <c r="R54" i="9"/>
  <c r="P54" i="9"/>
  <c r="N54" i="9"/>
  <c r="L54" i="9"/>
  <c r="J54" i="9"/>
  <c r="H54" i="9"/>
  <c r="F54" i="9"/>
  <c r="D54" i="9"/>
  <c r="A55" i="9"/>
  <c r="BI54" i="9"/>
  <c r="BG54" i="9"/>
  <c r="BE54" i="9"/>
  <c r="BC54" i="9"/>
  <c r="BA54" i="9"/>
  <c r="AY54" i="9"/>
  <c r="AW54" i="9"/>
  <c r="AU54" i="9"/>
  <c r="AS54" i="9"/>
  <c r="AQ54" i="9"/>
  <c r="AO54" i="9"/>
  <c r="AM54" i="9"/>
  <c r="AK54" i="9"/>
  <c r="AI54" i="9"/>
  <c r="AG54" i="9"/>
  <c r="AE54" i="9"/>
  <c r="AC54" i="9"/>
  <c r="AA54" i="9"/>
  <c r="Y54" i="9"/>
  <c r="W54" i="9"/>
  <c r="U54" i="9"/>
  <c r="S54" i="9"/>
  <c r="Q54" i="9"/>
  <c r="O54" i="9"/>
  <c r="M54" i="9"/>
  <c r="K54" i="9"/>
  <c r="I54" i="9"/>
  <c r="G54" i="9"/>
  <c r="E54" i="9"/>
  <c r="C54" i="9"/>
  <c r="A56" i="9" l="1"/>
  <c r="BI55" i="9"/>
  <c r="BG55" i="9"/>
  <c r="BE55" i="9"/>
  <c r="BC55" i="9"/>
  <c r="BA55" i="9"/>
  <c r="AY55" i="9"/>
  <c r="AW55" i="9"/>
  <c r="AU55" i="9"/>
  <c r="AS55" i="9"/>
  <c r="AQ55" i="9"/>
  <c r="AO55" i="9"/>
  <c r="AM55" i="9"/>
  <c r="AK55" i="9"/>
  <c r="AI55" i="9"/>
  <c r="AG55" i="9"/>
  <c r="AE55" i="9"/>
  <c r="AC55" i="9"/>
  <c r="AA55" i="9"/>
  <c r="Y55" i="9"/>
  <c r="W55" i="9"/>
  <c r="U55" i="9"/>
  <c r="S55" i="9"/>
  <c r="Q55" i="9"/>
  <c r="O55" i="9"/>
  <c r="M55" i="9"/>
  <c r="K55" i="9"/>
  <c r="I55" i="9"/>
  <c r="G55" i="9"/>
  <c r="E55" i="9"/>
  <c r="C55" i="9"/>
  <c r="BJ55" i="9"/>
  <c r="BH55" i="9"/>
  <c r="BF55" i="9"/>
  <c r="BD55" i="9"/>
  <c r="BB55" i="9"/>
  <c r="AZ55" i="9"/>
  <c r="AX55" i="9"/>
  <c r="AV55" i="9"/>
  <c r="AT55" i="9"/>
  <c r="AR55" i="9"/>
  <c r="AP55" i="9"/>
  <c r="AN55" i="9"/>
  <c r="AL55" i="9"/>
  <c r="AJ55" i="9"/>
  <c r="AH55" i="9"/>
  <c r="AF55" i="9"/>
  <c r="AD55" i="9"/>
  <c r="AB55" i="9"/>
  <c r="Z55" i="9"/>
  <c r="X55" i="9"/>
  <c r="V55" i="9"/>
  <c r="T55" i="9"/>
  <c r="R55" i="9"/>
  <c r="P55" i="9"/>
  <c r="N55" i="9"/>
  <c r="L55" i="9"/>
  <c r="J55" i="9"/>
  <c r="H55" i="9"/>
  <c r="F55" i="9"/>
  <c r="D55" i="9"/>
  <c r="BJ56" i="9" l="1"/>
  <c r="BH56" i="9"/>
  <c r="BF56" i="9"/>
  <c r="BD56" i="9"/>
  <c r="BB56" i="9"/>
  <c r="AZ56" i="9"/>
  <c r="AX56" i="9"/>
  <c r="AV56" i="9"/>
  <c r="AT56" i="9"/>
  <c r="AR56" i="9"/>
  <c r="AP56" i="9"/>
  <c r="AN56" i="9"/>
  <c r="AL56" i="9"/>
  <c r="AJ56" i="9"/>
  <c r="AH56" i="9"/>
  <c r="AF56" i="9"/>
  <c r="AD56" i="9"/>
  <c r="AB56" i="9"/>
  <c r="Z56" i="9"/>
  <c r="X56" i="9"/>
  <c r="V56" i="9"/>
  <c r="T56" i="9"/>
  <c r="R56" i="9"/>
  <c r="P56" i="9"/>
  <c r="N56" i="9"/>
  <c r="L56" i="9"/>
  <c r="J56" i="9"/>
  <c r="H56" i="9"/>
  <c r="F56" i="9"/>
  <c r="D56" i="9"/>
  <c r="A57" i="9"/>
  <c r="BI56" i="9"/>
  <c r="BG56" i="9"/>
  <c r="BE56" i="9"/>
  <c r="BC56" i="9"/>
  <c r="BA56" i="9"/>
  <c r="AY56" i="9"/>
  <c r="AW56" i="9"/>
  <c r="AU56" i="9"/>
  <c r="AS56" i="9"/>
  <c r="AQ56" i="9"/>
  <c r="AO56" i="9"/>
  <c r="AM56" i="9"/>
  <c r="AK56" i="9"/>
  <c r="AI56" i="9"/>
  <c r="AG56" i="9"/>
  <c r="AE56" i="9"/>
  <c r="AC56" i="9"/>
  <c r="AA56" i="9"/>
  <c r="Y56" i="9"/>
  <c r="W56" i="9"/>
  <c r="U56" i="9"/>
  <c r="S56" i="9"/>
  <c r="Q56" i="9"/>
  <c r="O56" i="9"/>
  <c r="M56" i="9"/>
  <c r="K56" i="9"/>
  <c r="I56" i="9"/>
  <c r="G56" i="9"/>
  <c r="E56" i="9"/>
  <c r="C56" i="9"/>
  <c r="A58" i="9" l="1"/>
  <c r="BI57" i="9"/>
  <c r="BG57" i="9"/>
  <c r="BE57" i="9"/>
  <c r="BC57" i="9"/>
  <c r="BA57" i="9"/>
  <c r="AY57" i="9"/>
  <c r="AW57" i="9"/>
  <c r="AU57" i="9"/>
  <c r="AS57" i="9"/>
  <c r="AQ57" i="9"/>
  <c r="AO57" i="9"/>
  <c r="AM57" i="9"/>
  <c r="AK57" i="9"/>
  <c r="AI57" i="9"/>
  <c r="AG57" i="9"/>
  <c r="AE57" i="9"/>
  <c r="AC57" i="9"/>
  <c r="AA57" i="9"/>
  <c r="Y57" i="9"/>
  <c r="W57" i="9"/>
  <c r="U57" i="9"/>
  <c r="S57" i="9"/>
  <c r="Q57" i="9"/>
  <c r="O57" i="9"/>
  <c r="M57" i="9"/>
  <c r="K57" i="9"/>
  <c r="I57" i="9"/>
  <c r="G57" i="9"/>
  <c r="E57" i="9"/>
  <c r="C57" i="9"/>
  <c r="BJ57" i="9"/>
  <c r="BH57" i="9"/>
  <c r="BF57" i="9"/>
  <c r="BD57" i="9"/>
  <c r="BB57" i="9"/>
  <c r="AZ57" i="9"/>
  <c r="AX57" i="9"/>
  <c r="AV57" i="9"/>
  <c r="AT57" i="9"/>
  <c r="AR57" i="9"/>
  <c r="AP57" i="9"/>
  <c r="AN57" i="9"/>
  <c r="AL57" i="9"/>
  <c r="AJ57" i="9"/>
  <c r="AH57" i="9"/>
  <c r="AF57" i="9"/>
  <c r="AD57" i="9"/>
  <c r="AB57" i="9"/>
  <c r="Z57" i="9"/>
  <c r="X57" i="9"/>
  <c r="V57" i="9"/>
  <c r="T57" i="9"/>
  <c r="R57" i="9"/>
  <c r="P57" i="9"/>
  <c r="N57" i="9"/>
  <c r="L57" i="9"/>
  <c r="J57" i="9"/>
  <c r="H57" i="9"/>
  <c r="F57" i="9"/>
  <c r="D57" i="9"/>
  <c r="BJ58" i="9" l="1"/>
  <c r="BH58" i="9"/>
  <c r="BF58" i="9"/>
  <c r="BD58" i="9"/>
  <c r="BB58" i="9"/>
  <c r="AZ58" i="9"/>
  <c r="AX58" i="9"/>
  <c r="AV58" i="9"/>
  <c r="AT58" i="9"/>
  <c r="AR58" i="9"/>
  <c r="AP58" i="9"/>
  <c r="AN58" i="9"/>
  <c r="AL58" i="9"/>
  <c r="AJ58" i="9"/>
  <c r="AH58" i="9"/>
  <c r="AF58" i="9"/>
  <c r="AD58" i="9"/>
  <c r="AB58" i="9"/>
  <c r="Z58" i="9"/>
  <c r="X58" i="9"/>
  <c r="V58" i="9"/>
  <c r="T58" i="9"/>
  <c r="R58" i="9"/>
  <c r="P58" i="9"/>
  <c r="N58" i="9"/>
  <c r="L58" i="9"/>
  <c r="J58" i="9"/>
  <c r="H58" i="9"/>
  <c r="F58" i="9"/>
  <c r="D58" i="9"/>
  <c r="A59" i="9"/>
  <c r="BI58" i="9"/>
  <c r="BG58" i="9"/>
  <c r="BE58" i="9"/>
  <c r="BC58" i="9"/>
  <c r="BA58" i="9"/>
  <c r="AY58" i="9"/>
  <c r="AW58" i="9"/>
  <c r="AU58" i="9"/>
  <c r="AS58" i="9"/>
  <c r="AQ58" i="9"/>
  <c r="AO58" i="9"/>
  <c r="AM58" i="9"/>
  <c r="AK58" i="9"/>
  <c r="AI58" i="9"/>
  <c r="AG58" i="9"/>
  <c r="AE58" i="9"/>
  <c r="AC58" i="9"/>
  <c r="AA58" i="9"/>
  <c r="Y58" i="9"/>
  <c r="W58" i="9"/>
  <c r="U58" i="9"/>
  <c r="S58" i="9"/>
  <c r="Q58" i="9"/>
  <c r="O58" i="9"/>
  <c r="M58" i="9"/>
  <c r="K58" i="9"/>
  <c r="I58" i="9"/>
  <c r="G58" i="9"/>
  <c r="E58" i="9"/>
  <c r="C58" i="9"/>
  <c r="A60" i="9" l="1"/>
  <c r="BI59" i="9"/>
  <c r="BG59" i="9"/>
  <c r="BE59" i="9"/>
  <c r="BC59" i="9"/>
  <c r="BA59" i="9"/>
  <c r="AY59" i="9"/>
  <c r="AW59" i="9"/>
  <c r="AU59" i="9"/>
  <c r="AS59" i="9"/>
  <c r="AQ59" i="9"/>
  <c r="AO59" i="9"/>
  <c r="AM59" i="9"/>
  <c r="AK59" i="9"/>
  <c r="AI59" i="9"/>
  <c r="AG59" i="9"/>
  <c r="AE59" i="9"/>
  <c r="AC59" i="9"/>
  <c r="AA59" i="9"/>
  <c r="Y59" i="9"/>
  <c r="W59" i="9"/>
  <c r="U59" i="9"/>
  <c r="S59" i="9"/>
  <c r="Q59" i="9"/>
  <c r="O59" i="9"/>
  <c r="M59" i="9"/>
  <c r="K59" i="9"/>
  <c r="I59" i="9"/>
  <c r="G59" i="9"/>
  <c r="E59" i="9"/>
  <c r="C59" i="9"/>
  <c r="BJ59" i="9"/>
  <c r="BH59" i="9"/>
  <c r="BF59" i="9"/>
  <c r="BD59" i="9"/>
  <c r="BB59" i="9"/>
  <c r="AZ59" i="9"/>
  <c r="AX59" i="9"/>
  <c r="AV59" i="9"/>
  <c r="AT59" i="9"/>
  <c r="AR59" i="9"/>
  <c r="AP59" i="9"/>
  <c r="AN59" i="9"/>
  <c r="AL59" i="9"/>
  <c r="AJ59" i="9"/>
  <c r="AH59" i="9"/>
  <c r="AF59" i="9"/>
  <c r="AD59" i="9"/>
  <c r="AB59" i="9"/>
  <c r="Z59" i="9"/>
  <c r="X59" i="9"/>
  <c r="V59" i="9"/>
  <c r="T59" i="9"/>
  <c r="R59" i="9"/>
  <c r="P59" i="9"/>
  <c r="N59" i="9"/>
  <c r="L59" i="9"/>
  <c r="J59" i="9"/>
  <c r="H59" i="9"/>
  <c r="F59" i="9"/>
  <c r="D59" i="9"/>
  <c r="BJ60" i="9" l="1"/>
  <c r="BH60" i="9"/>
  <c r="BF60" i="9"/>
  <c r="BD60" i="9"/>
  <c r="BB60" i="9"/>
  <c r="AZ60" i="9"/>
  <c r="AX60" i="9"/>
  <c r="AV60" i="9"/>
  <c r="AT60" i="9"/>
  <c r="AR60" i="9"/>
  <c r="AP60" i="9"/>
  <c r="AN60" i="9"/>
  <c r="AL60" i="9"/>
  <c r="AJ60" i="9"/>
  <c r="AH60" i="9"/>
  <c r="AF60" i="9"/>
  <c r="AD60" i="9"/>
  <c r="AB60" i="9"/>
  <c r="Z60" i="9"/>
  <c r="X60" i="9"/>
  <c r="V60" i="9"/>
  <c r="T60" i="9"/>
  <c r="R60" i="9"/>
  <c r="P60" i="9"/>
  <c r="N60" i="9"/>
  <c r="L60" i="9"/>
  <c r="J60" i="9"/>
  <c r="H60" i="9"/>
  <c r="F60" i="9"/>
  <c r="D60" i="9"/>
  <c r="A61" i="9"/>
  <c r="BI60" i="9"/>
  <c r="BG60" i="9"/>
  <c r="BE60" i="9"/>
  <c r="BC60" i="9"/>
  <c r="BA60" i="9"/>
  <c r="AY60" i="9"/>
  <c r="AW60" i="9"/>
  <c r="AU60" i="9"/>
  <c r="AS60" i="9"/>
  <c r="AQ60" i="9"/>
  <c r="AO60" i="9"/>
  <c r="AM60" i="9"/>
  <c r="AK60" i="9"/>
  <c r="AI60" i="9"/>
  <c r="AG60" i="9"/>
  <c r="AE60" i="9"/>
  <c r="AC60" i="9"/>
  <c r="AA60" i="9"/>
  <c r="Y60" i="9"/>
  <c r="W60" i="9"/>
  <c r="U60" i="9"/>
  <c r="S60" i="9"/>
  <c r="Q60" i="9"/>
  <c r="O60" i="9"/>
  <c r="M60" i="9"/>
  <c r="K60" i="9"/>
  <c r="I60" i="9"/>
  <c r="G60" i="9"/>
  <c r="E60" i="9"/>
  <c r="C60" i="9"/>
  <c r="A62" i="9" l="1"/>
  <c r="BI61" i="9"/>
  <c r="BG61" i="9"/>
  <c r="BE61" i="9"/>
  <c r="BC61" i="9"/>
  <c r="BA61" i="9"/>
  <c r="AY61" i="9"/>
  <c r="AW61" i="9"/>
  <c r="AU61" i="9"/>
  <c r="AS61" i="9"/>
  <c r="AQ61" i="9"/>
  <c r="AO61" i="9"/>
  <c r="AM61" i="9"/>
  <c r="AK61" i="9"/>
  <c r="AI61" i="9"/>
  <c r="AG61" i="9"/>
  <c r="AE61" i="9"/>
  <c r="AC61" i="9"/>
  <c r="AA61" i="9"/>
  <c r="Y61" i="9"/>
  <c r="W61" i="9"/>
  <c r="U61" i="9"/>
  <c r="S61" i="9"/>
  <c r="Q61" i="9"/>
  <c r="O61" i="9"/>
  <c r="M61" i="9"/>
  <c r="K61" i="9"/>
  <c r="I61" i="9"/>
  <c r="G61" i="9"/>
  <c r="E61" i="9"/>
  <c r="C61" i="9"/>
  <c r="BJ61" i="9"/>
  <c r="BH61" i="9"/>
  <c r="BF61" i="9"/>
  <c r="BD61" i="9"/>
  <c r="BB61" i="9"/>
  <c r="AZ61" i="9"/>
  <c r="AX61" i="9"/>
  <c r="AV61" i="9"/>
  <c r="AT61" i="9"/>
  <c r="AR61" i="9"/>
  <c r="AP61" i="9"/>
  <c r="AN61" i="9"/>
  <c r="AL61" i="9"/>
  <c r="AJ61" i="9"/>
  <c r="AH61" i="9"/>
  <c r="AF61" i="9"/>
  <c r="AD61" i="9"/>
  <c r="AB61" i="9"/>
  <c r="Z61" i="9"/>
  <c r="X61" i="9"/>
  <c r="V61" i="9"/>
  <c r="T61" i="9"/>
  <c r="R61" i="9"/>
  <c r="P61" i="9"/>
  <c r="N61" i="9"/>
  <c r="L61" i="9"/>
  <c r="J61" i="9"/>
  <c r="H61" i="9"/>
  <c r="F61" i="9"/>
  <c r="D61" i="9"/>
  <c r="BJ62" i="9" l="1"/>
  <c r="BH62" i="9"/>
  <c r="BF62" i="9"/>
  <c r="BD62" i="9"/>
  <c r="BB62" i="9"/>
  <c r="AZ62" i="9"/>
  <c r="AX62" i="9"/>
  <c r="AV62" i="9"/>
  <c r="AT62" i="9"/>
  <c r="AR62" i="9"/>
  <c r="AP62" i="9"/>
  <c r="AN62" i="9"/>
  <c r="AL62" i="9"/>
  <c r="AJ62" i="9"/>
  <c r="AH62" i="9"/>
  <c r="AF62" i="9"/>
  <c r="AD62" i="9"/>
  <c r="AB62" i="9"/>
  <c r="Z62" i="9"/>
  <c r="X62" i="9"/>
  <c r="V62" i="9"/>
  <c r="T62" i="9"/>
  <c r="R62" i="9"/>
  <c r="P62" i="9"/>
  <c r="N62" i="9"/>
  <c r="L62" i="9"/>
  <c r="J62" i="9"/>
  <c r="H62" i="9"/>
  <c r="F62" i="9"/>
  <c r="D62" i="9"/>
  <c r="A63" i="9"/>
  <c r="BI62" i="9"/>
  <c r="BG62" i="9"/>
  <c r="BE62" i="9"/>
  <c r="BC62" i="9"/>
  <c r="BA62" i="9"/>
  <c r="AY62" i="9"/>
  <c r="AW62" i="9"/>
  <c r="AU62" i="9"/>
  <c r="AS62" i="9"/>
  <c r="AQ62" i="9"/>
  <c r="AO62" i="9"/>
  <c r="AM62" i="9"/>
  <c r="AK62" i="9"/>
  <c r="AI62" i="9"/>
  <c r="AG62" i="9"/>
  <c r="AE62" i="9"/>
  <c r="AC62" i="9"/>
  <c r="AA62" i="9"/>
  <c r="Y62" i="9"/>
  <c r="W62" i="9"/>
  <c r="U62" i="9"/>
  <c r="S62" i="9"/>
  <c r="Q62" i="9"/>
  <c r="O62" i="9"/>
  <c r="M62" i="9"/>
  <c r="K62" i="9"/>
  <c r="I62" i="9"/>
  <c r="G62" i="9"/>
  <c r="E62" i="9"/>
  <c r="C62" i="9"/>
  <c r="A64" i="9" l="1"/>
  <c r="BI63" i="9"/>
  <c r="BG63" i="9"/>
  <c r="BE63" i="9"/>
  <c r="BC63" i="9"/>
  <c r="BA63" i="9"/>
  <c r="AY63" i="9"/>
  <c r="AW63" i="9"/>
  <c r="AU63" i="9"/>
  <c r="AS63" i="9"/>
  <c r="AQ63" i="9"/>
  <c r="AO63" i="9"/>
  <c r="AM63" i="9"/>
  <c r="AK63" i="9"/>
  <c r="AI63" i="9"/>
  <c r="AG63" i="9"/>
  <c r="AE63" i="9"/>
  <c r="AC63" i="9"/>
  <c r="AA63" i="9"/>
  <c r="Y63" i="9"/>
  <c r="W63" i="9"/>
  <c r="U63" i="9"/>
  <c r="S63" i="9"/>
  <c r="Q63" i="9"/>
  <c r="O63" i="9"/>
  <c r="M63" i="9"/>
  <c r="K63" i="9"/>
  <c r="I63" i="9"/>
  <c r="G63" i="9"/>
  <c r="E63" i="9"/>
  <c r="C63" i="9"/>
  <c r="BJ63" i="9"/>
  <c r="BH63" i="9"/>
  <c r="BF63" i="9"/>
  <c r="BD63" i="9"/>
  <c r="BB63" i="9"/>
  <c r="AZ63" i="9"/>
  <c r="AX63" i="9"/>
  <c r="AV63" i="9"/>
  <c r="AT63" i="9"/>
  <c r="AR63" i="9"/>
  <c r="AP63" i="9"/>
  <c r="AN63" i="9"/>
  <c r="AL63" i="9"/>
  <c r="AJ63" i="9"/>
  <c r="AH63" i="9"/>
  <c r="AF63" i="9"/>
  <c r="AD63" i="9"/>
  <c r="AB63" i="9"/>
  <c r="Z63" i="9"/>
  <c r="X63" i="9"/>
  <c r="V63" i="9"/>
  <c r="T63" i="9"/>
  <c r="R63" i="9"/>
  <c r="P63" i="9"/>
  <c r="N63" i="9"/>
  <c r="L63" i="9"/>
  <c r="J63" i="9"/>
  <c r="H63" i="9"/>
  <c r="F63" i="9"/>
  <c r="D63" i="9"/>
  <c r="BJ64" i="9" l="1"/>
  <c r="BH64" i="9"/>
  <c r="BF64" i="9"/>
  <c r="BD64" i="9"/>
  <c r="BB64" i="9"/>
  <c r="AZ64" i="9"/>
  <c r="AX64" i="9"/>
  <c r="AV64" i="9"/>
  <c r="AT64" i="9"/>
  <c r="AR64" i="9"/>
  <c r="AP64" i="9"/>
  <c r="AN64" i="9"/>
  <c r="AL64" i="9"/>
  <c r="AJ64" i="9"/>
  <c r="AH64" i="9"/>
  <c r="AF64" i="9"/>
  <c r="AD64" i="9"/>
  <c r="AB64" i="9"/>
  <c r="Z64" i="9"/>
  <c r="X64" i="9"/>
  <c r="V64" i="9"/>
  <c r="T64" i="9"/>
  <c r="R64" i="9"/>
  <c r="P64" i="9"/>
  <c r="N64" i="9"/>
  <c r="L64" i="9"/>
  <c r="J64" i="9"/>
  <c r="H64" i="9"/>
  <c r="F64" i="9"/>
  <c r="D64" i="9"/>
  <c r="A65" i="9"/>
  <c r="BI64" i="9"/>
  <c r="BG64" i="9"/>
  <c r="BE64" i="9"/>
  <c r="BC64" i="9"/>
  <c r="BA64" i="9"/>
  <c r="AY64" i="9"/>
  <c r="AW64" i="9"/>
  <c r="AU64" i="9"/>
  <c r="AS64" i="9"/>
  <c r="AQ64" i="9"/>
  <c r="AO64" i="9"/>
  <c r="AM64" i="9"/>
  <c r="AK64" i="9"/>
  <c r="AI64" i="9"/>
  <c r="AG64" i="9"/>
  <c r="AE64" i="9"/>
  <c r="AC64" i="9"/>
  <c r="AA64" i="9"/>
  <c r="Y64" i="9"/>
  <c r="W64" i="9"/>
  <c r="U64" i="9"/>
  <c r="S64" i="9"/>
  <c r="Q64" i="9"/>
  <c r="O64" i="9"/>
  <c r="M64" i="9"/>
  <c r="K64" i="9"/>
  <c r="I64" i="9"/>
  <c r="G64" i="9"/>
  <c r="E64" i="9"/>
  <c r="C64" i="9"/>
  <c r="A66" i="9" l="1"/>
  <c r="BI65" i="9"/>
  <c r="BG65" i="9"/>
  <c r="BE65" i="9"/>
  <c r="BC65" i="9"/>
  <c r="BA65" i="9"/>
  <c r="AY65" i="9"/>
  <c r="AW65" i="9"/>
  <c r="AU65" i="9"/>
  <c r="AS65" i="9"/>
  <c r="AQ65" i="9"/>
  <c r="AO65" i="9"/>
  <c r="AM65" i="9"/>
  <c r="AK65" i="9"/>
  <c r="AI65" i="9"/>
  <c r="AG65" i="9"/>
  <c r="AE65" i="9"/>
  <c r="AC65" i="9"/>
  <c r="AA65" i="9"/>
  <c r="Y65" i="9"/>
  <c r="W65" i="9"/>
  <c r="U65" i="9"/>
  <c r="S65" i="9"/>
  <c r="Q65" i="9"/>
  <c r="O65" i="9"/>
  <c r="M65" i="9"/>
  <c r="K65" i="9"/>
  <c r="I65" i="9"/>
  <c r="G65" i="9"/>
  <c r="E65" i="9"/>
  <c r="C65" i="9"/>
  <c r="BJ65" i="9"/>
  <c r="BH65" i="9"/>
  <c r="BF65" i="9"/>
  <c r="BD65" i="9"/>
  <c r="BB65" i="9"/>
  <c r="AZ65" i="9"/>
  <c r="AX65" i="9"/>
  <c r="AV65" i="9"/>
  <c r="AT65" i="9"/>
  <c r="AR65" i="9"/>
  <c r="AP65" i="9"/>
  <c r="AN65" i="9"/>
  <c r="AL65" i="9"/>
  <c r="AJ65" i="9"/>
  <c r="AH65" i="9"/>
  <c r="AF65" i="9"/>
  <c r="AD65" i="9"/>
  <c r="AB65" i="9"/>
  <c r="Z65" i="9"/>
  <c r="X65" i="9"/>
  <c r="V65" i="9"/>
  <c r="T65" i="9"/>
  <c r="R65" i="9"/>
  <c r="P65" i="9"/>
  <c r="N65" i="9"/>
  <c r="L65" i="9"/>
  <c r="J65" i="9"/>
  <c r="H65" i="9"/>
  <c r="F65" i="9"/>
  <c r="D65" i="9"/>
  <c r="BJ66" i="9" l="1"/>
  <c r="BH66" i="9"/>
  <c r="BF66" i="9"/>
  <c r="BD66" i="9"/>
  <c r="BB66" i="9"/>
  <c r="AZ66" i="9"/>
  <c r="AX66" i="9"/>
  <c r="AV66" i="9"/>
  <c r="AT66" i="9"/>
  <c r="AR66" i="9"/>
  <c r="AP66" i="9"/>
  <c r="AN66" i="9"/>
  <c r="AL66" i="9"/>
  <c r="AJ66" i="9"/>
  <c r="AH66" i="9"/>
  <c r="AF66" i="9"/>
  <c r="AD66" i="9"/>
  <c r="AB66" i="9"/>
  <c r="Z66" i="9"/>
  <c r="X66" i="9"/>
  <c r="V66" i="9"/>
  <c r="T66" i="9"/>
  <c r="R66" i="9"/>
  <c r="P66" i="9"/>
  <c r="N66" i="9"/>
  <c r="L66" i="9"/>
  <c r="J66" i="9"/>
  <c r="H66" i="9"/>
  <c r="F66" i="9"/>
  <c r="D66" i="9"/>
  <c r="A67" i="9"/>
  <c r="BI66" i="9"/>
  <c r="BG66" i="9"/>
  <c r="BE66" i="9"/>
  <c r="BC66" i="9"/>
  <c r="BA66" i="9"/>
  <c r="AY66" i="9"/>
  <c r="AW66" i="9"/>
  <c r="AU66" i="9"/>
  <c r="AS66" i="9"/>
  <c r="AQ66" i="9"/>
  <c r="AO66" i="9"/>
  <c r="AM66" i="9"/>
  <c r="AK66" i="9"/>
  <c r="AI66" i="9"/>
  <c r="AG66" i="9"/>
  <c r="AE66" i="9"/>
  <c r="AC66" i="9"/>
  <c r="AA66" i="9"/>
  <c r="Y66" i="9"/>
  <c r="W66" i="9"/>
  <c r="U66" i="9"/>
  <c r="S66" i="9"/>
  <c r="Q66" i="9"/>
  <c r="O66" i="9"/>
  <c r="M66" i="9"/>
  <c r="K66" i="9"/>
  <c r="I66" i="9"/>
  <c r="G66" i="9"/>
  <c r="E66" i="9"/>
  <c r="C66" i="9"/>
  <c r="A68" i="9" l="1"/>
  <c r="BI67" i="9"/>
  <c r="BG67" i="9"/>
  <c r="BE67" i="9"/>
  <c r="BC67" i="9"/>
  <c r="BA67" i="9"/>
  <c r="AY67" i="9"/>
  <c r="AW67" i="9"/>
  <c r="AU67" i="9"/>
  <c r="AS67" i="9"/>
  <c r="AQ67" i="9"/>
  <c r="AO67" i="9"/>
  <c r="AM67" i="9"/>
  <c r="AK67" i="9"/>
  <c r="AI67" i="9"/>
  <c r="AG67" i="9"/>
  <c r="AE67" i="9"/>
  <c r="AC67" i="9"/>
  <c r="AA67" i="9"/>
  <c r="Y67" i="9"/>
  <c r="W67" i="9"/>
  <c r="U67" i="9"/>
  <c r="S67" i="9"/>
  <c r="Q67" i="9"/>
  <c r="O67" i="9"/>
  <c r="M67" i="9"/>
  <c r="K67" i="9"/>
  <c r="I67" i="9"/>
  <c r="G67" i="9"/>
  <c r="E67" i="9"/>
  <c r="C67" i="9"/>
  <c r="BJ67" i="9"/>
  <c r="BH67" i="9"/>
  <c r="BF67" i="9"/>
  <c r="BD67" i="9"/>
  <c r="BB67" i="9"/>
  <c r="AZ67" i="9"/>
  <c r="AX67" i="9"/>
  <c r="AV67" i="9"/>
  <c r="AT67" i="9"/>
  <c r="AR67" i="9"/>
  <c r="AP67" i="9"/>
  <c r="AN67" i="9"/>
  <c r="AL67" i="9"/>
  <c r="AJ67" i="9"/>
  <c r="AH67" i="9"/>
  <c r="AF67" i="9"/>
  <c r="AD67" i="9"/>
  <c r="AB67" i="9"/>
  <c r="Z67" i="9"/>
  <c r="X67" i="9"/>
  <c r="V67" i="9"/>
  <c r="T67" i="9"/>
  <c r="R67" i="9"/>
  <c r="P67" i="9"/>
  <c r="N67" i="9"/>
  <c r="L67" i="9"/>
  <c r="J67" i="9"/>
  <c r="H67" i="9"/>
  <c r="F67" i="9"/>
  <c r="D67" i="9"/>
  <c r="BJ68" i="9" l="1"/>
  <c r="BH68" i="9"/>
  <c r="BF68" i="9"/>
  <c r="BD68" i="9"/>
  <c r="BB68" i="9"/>
  <c r="AZ68" i="9"/>
  <c r="AX68" i="9"/>
  <c r="AV68" i="9"/>
  <c r="AT68" i="9"/>
  <c r="AR68" i="9"/>
  <c r="AP68" i="9"/>
  <c r="AN68" i="9"/>
  <c r="AL68" i="9"/>
  <c r="AJ68" i="9"/>
  <c r="AH68" i="9"/>
  <c r="AF68" i="9"/>
  <c r="AD68" i="9"/>
  <c r="AB68" i="9"/>
  <c r="Z68" i="9"/>
  <c r="X68" i="9"/>
  <c r="V68" i="9"/>
  <c r="T68" i="9"/>
  <c r="R68" i="9"/>
  <c r="P68" i="9"/>
  <c r="N68" i="9"/>
  <c r="L68" i="9"/>
  <c r="J68" i="9"/>
  <c r="H68" i="9"/>
  <c r="F68" i="9"/>
  <c r="D68" i="9"/>
  <c r="A69" i="9"/>
  <c r="BI68" i="9"/>
  <c r="BG68" i="9"/>
  <c r="BE68" i="9"/>
  <c r="BC68" i="9"/>
  <c r="BA68" i="9"/>
  <c r="AY68" i="9"/>
  <c r="AW68" i="9"/>
  <c r="AU68" i="9"/>
  <c r="AS68" i="9"/>
  <c r="AQ68" i="9"/>
  <c r="AO68" i="9"/>
  <c r="AM68" i="9"/>
  <c r="AK68" i="9"/>
  <c r="AI68" i="9"/>
  <c r="AG68" i="9"/>
  <c r="AE68" i="9"/>
  <c r="AC68" i="9"/>
  <c r="AA68" i="9"/>
  <c r="Y68" i="9"/>
  <c r="W68" i="9"/>
  <c r="U68" i="9"/>
  <c r="S68" i="9"/>
  <c r="Q68" i="9"/>
  <c r="O68" i="9"/>
  <c r="M68" i="9"/>
  <c r="K68" i="9"/>
  <c r="I68" i="9"/>
  <c r="G68" i="9"/>
  <c r="E68" i="9"/>
  <c r="C68" i="9"/>
  <c r="A70" i="9" l="1"/>
  <c r="BI69" i="9"/>
  <c r="BG69" i="9"/>
  <c r="BE69" i="9"/>
  <c r="BC69" i="9"/>
  <c r="BA69" i="9"/>
  <c r="AY69" i="9"/>
  <c r="AW69" i="9"/>
  <c r="AU69" i="9"/>
  <c r="AS69" i="9"/>
  <c r="AQ69" i="9"/>
  <c r="AO69" i="9"/>
  <c r="AM69" i="9"/>
  <c r="AK69" i="9"/>
  <c r="AI69" i="9"/>
  <c r="AG69" i="9"/>
  <c r="AE69" i="9"/>
  <c r="AC69" i="9"/>
  <c r="AA69" i="9"/>
  <c r="Y69" i="9"/>
  <c r="W69" i="9"/>
  <c r="U69" i="9"/>
  <c r="S69" i="9"/>
  <c r="Q69" i="9"/>
  <c r="O69" i="9"/>
  <c r="M69" i="9"/>
  <c r="K69" i="9"/>
  <c r="I69" i="9"/>
  <c r="G69" i="9"/>
  <c r="E69" i="9"/>
  <c r="C69" i="9"/>
  <c r="BJ69" i="9"/>
  <c r="BH69" i="9"/>
  <c r="BF69" i="9"/>
  <c r="BD69" i="9"/>
  <c r="BB69" i="9"/>
  <c r="AZ69" i="9"/>
  <c r="AX69" i="9"/>
  <c r="AV69" i="9"/>
  <c r="AT69" i="9"/>
  <c r="AR69" i="9"/>
  <c r="AP69" i="9"/>
  <c r="AN69" i="9"/>
  <c r="AL69" i="9"/>
  <c r="AJ69" i="9"/>
  <c r="AH69" i="9"/>
  <c r="AF69" i="9"/>
  <c r="AD69" i="9"/>
  <c r="AB69" i="9"/>
  <c r="Z69" i="9"/>
  <c r="X69" i="9"/>
  <c r="V69" i="9"/>
  <c r="T69" i="9"/>
  <c r="R69" i="9"/>
  <c r="P69" i="9"/>
  <c r="N69" i="9"/>
  <c r="L69" i="9"/>
  <c r="J69" i="9"/>
  <c r="H69" i="9"/>
  <c r="F69" i="9"/>
  <c r="D69" i="9"/>
  <c r="BJ70" i="9" l="1"/>
  <c r="BH70" i="9"/>
  <c r="BF70" i="9"/>
  <c r="BD70" i="9"/>
  <c r="BB70" i="9"/>
  <c r="AZ70" i="9"/>
  <c r="AX70" i="9"/>
  <c r="AV70" i="9"/>
  <c r="AT70" i="9"/>
  <c r="AR70" i="9"/>
  <c r="AP70" i="9"/>
  <c r="AN70" i="9"/>
  <c r="AL70" i="9"/>
  <c r="AJ70" i="9"/>
  <c r="AH70" i="9"/>
  <c r="AF70" i="9"/>
  <c r="AD70" i="9"/>
  <c r="AB70" i="9"/>
  <c r="Z70" i="9"/>
  <c r="X70" i="9"/>
  <c r="BI70" i="9"/>
  <c r="BE70" i="9"/>
  <c r="BA70" i="9"/>
  <c r="AW70" i="9"/>
  <c r="AS70" i="9"/>
  <c r="AO70" i="9"/>
  <c r="AK70" i="9"/>
  <c r="AG70" i="9"/>
  <c r="AC70" i="9"/>
  <c r="Y70" i="9"/>
  <c r="V70" i="9"/>
  <c r="T70" i="9"/>
  <c r="R70" i="9"/>
  <c r="P70" i="9"/>
  <c r="N70" i="9"/>
  <c r="L70" i="9"/>
  <c r="J70" i="9"/>
  <c r="H70" i="9"/>
  <c r="F70" i="9"/>
  <c r="D70" i="9"/>
  <c r="A71" i="9"/>
  <c r="BG70" i="9"/>
  <c r="BC70" i="9"/>
  <c r="AY70" i="9"/>
  <c r="AU70" i="9"/>
  <c r="AQ70" i="9"/>
  <c r="AM70" i="9"/>
  <c r="AI70" i="9"/>
  <c r="AE70" i="9"/>
  <c r="AA70" i="9"/>
  <c r="W70" i="9"/>
  <c r="U70" i="9"/>
  <c r="S70" i="9"/>
  <c r="Q70" i="9"/>
  <c r="O70" i="9"/>
  <c r="M70" i="9"/>
  <c r="K70" i="9"/>
  <c r="I70" i="9"/>
  <c r="G70" i="9"/>
  <c r="E70" i="9"/>
  <c r="C70" i="9"/>
  <c r="BJ71" i="9" l="1"/>
  <c r="BH71" i="9"/>
  <c r="BF71" i="9"/>
  <c r="BD71" i="9"/>
  <c r="BB71" i="9"/>
  <c r="AZ71" i="9"/>
  <c r="AX71" i="9"/>
  <c r="AV71" i="9"/>
  <c r="AT71" i="9"/>
  <c r="AR71" i="9"/>
  <c r="AP71" i="9"/>
  <c r="AN71" i="9"/>
  <c r="AL71" i="9"/>
  <c r="AJ71" i="9"/>
  <c r="AH71" i="9"/>
  <c r="AF71" i="9"/>
  <c r="AD71" i="9"/>
  <c r="AB71" i="9"/>
  <c r="Z71" i="9"/>
  <c r="X71" i="9"/>
  <c r="V71" i="9"/>
  <c r="T71" i="9"/>
  <c r="R71" i="9"/>
  <c r="A72" i="9"/>
  <c r="BI71" i="9"/>
  <c r="BG71" i="9"/>
  <c r="BE71" i="9"/>
  <c r="BC71" i="9"/>
  <c r="BA71" i="9"/>
  <c r="AY71" i="9"/>
  <c r="AW71" i="9"/>
  <c r="AU71" i="9"/>
  <c r="AS71" i="9"/>
  <c r="AQ71" i="9"/>
  <c r="AO71" i="9"/>
  <c r="AM71" i="9"/>
  <c r="AK71" i="9"/>
  <c r="AI71" i="9"/>
  <c r="AG71" i="9"/>
  <c r="AE71" i="9"/>
  <c r="AC71" i="9"/>
  <c r="AA71" i="9"/>
  <c r="Y71" i="9"/>
  <c r="W71" i="9"/>
  <c r="U71" i="9"/>
  <c r="S71" i="9"/>
  <c r="Q71" i="9"/>
  <c r="O71" i="9"/>
  <c r="M71" i="9"/>
  <c r="K71" i="9"/>
  <c r="I71" i="9"/>
  <c r="G71" i="9"/>
  <c r="E71" i="9"/>
  <c r="C71" i="9"/>
  <c r="P71" i="9"/>
  <c r="L71" i="9"/>
  <c r="H71" i="9"/>
  <c r="D71" i="9"/>
  <c r="N71" i="9"/>
  <c r="J71" i="9"/>
  <c r="F71" i="9"/>
  <c r="A73" i="9" l="1"/>
  <c r="BI72" i="9"/>
  <c r="BG72" i="9"/>
  <c r="BE72" i="9"/>
  <c r="BC72" i="9"/>
  <c r="BA72" i="9"/>
  <c r="AY72" i="9"/>
  <c r="AW72" i="9"/>
  <c r="AU72" i="9"/>
  <c r="AS72" i="9"/>
  <c r="AQ72" i="9"/>
  <c r="AO72" i="9"/>
  <c r="AM72" i="9"/>
  <c r="AK72" i="9"/>
  <c r="AI72" i="9"/>
  <c r="AG72" i="9"/>
  <c r="AE72" i="9"/>
  <c r="AC72" i="9"/>
  <c r="AA72" i="9"/>
  <c r="Y72" i="9"/>
  <c r="W72" i="9"/>
  <c r="U72" i="9"/>
  <c r="S72" i="9"/>
  <c r="Q72" i="9"/>
  <c r="O72" i="9"/>
  <c r="M72" i="9"/>
  <c r="K72" i="9"/>
  <c r="I72" i="9"/>
  <c r="G72" i="9"/>
  <c r="E72" i="9"/>
  <c r="C72" i="9"/>
  <c r="BJ72" i="9"/>
  <c r="BH72" i="9"/>
  <c r="BF72" i="9"/>
  <c r="BD72" i="9"/>
  <c r="BB72" i="9"/>
  <c r="AZ72" i="9"/>
  <c r="AX72" i="9"/>
  <c r="AV72" i="9"/>
  <c r="AT72" i="9"/>
  <c r="AR72" i="9"/>
  <c r="AP72" i="9"/>
  <c r="AN72" i="9"/>
  <c r="AL72" i="9"/>
  <c r="AJ72" i="9"/>
  <c r="AH72" i="9"/>
  <c r="AF72" i="9"/>
  <c r="AD72" i="9"/>
  <c r="AB72" i="9"/>
  <c r="Z72" i="9"/>
  <c r="X72" i="9"/>
  <c r="V72" i="9"/>
  <c r="T72" i="9"/>
  <c r="R72" i="9"/>
  <c r="P72" i="9"/>
  <c r="N72" i="9"/>
  <c r="L72" i="9"/>
  <c r="J72" i="9"/>
  <c r="H72" i="9"/>
  <c r="F72" i="9"/>
  <c r="D72" i="9"/>
  <c r="BJ73" i="9" l="1"/>
  <c r="BH73" i="9"/>
  <c r="BF73" i="9"/>
  <c r="BD73" i="9"/>
  <c r="BB73" i="9"/>
  <c r="AZ73" i="9"/>
  <c r="AX73" i="9"/>
  <c r="AV73" i="9"/>
  <c r="AT73" i="9"/>
  <c r="AR73" i="9"/>
  <c r="AP73" i="9"/>
  <c r="AN73" i="9"/>
  <c r="AL73" i="9"/>
  <c r="AJ73" i="9"/>
  <c r="AH73" i="9"/>
  <c r="AF73" i="9"/>
  <c r="AD73" i="9"/>
  <c r="AB73" i="9"/>
  <c r="Z73" i="9"/>
  <c r="X73" i="9"/>
  <c r="V73" i="9"/>
  <c r="T73" i="9"/>
  <c r="R73" i="9"/>
  <c r="P73" i="9"/>
  <c r="N73" i="9"/>
  <c r="L73" i="9"/>
  <c r="J73" i="9"/>
  <c r="H73" i="9"/>
  <c r="F73" i="9"/>
  <c r="D73" i="9"/>
  <c r="A74" i="9"/>
  <c r="BI73" i="9"/>
  <c r="BG73" i="9"/>
  <c r="BE73" i="9"/>
  <c r="BC73" i="9"/>
  <c r="BA73" i="9"/>
  <c r="AY73" i="9"/>
  <c r="AW73" i="9"/>
  <c r="AU73" i="9"/>
  <c r="AS73" i="9"/>
  <c r="AQ73" i="9"/>
  <c r="AO73" i="9"/>
  <c r="AM73" i="9"/>
  <c r="AK73" i="9"/>
  <c r="AI73" i="9"/>
  <c r="AG73" i="9"/>
  <c r="AE73" i="9"/>
  <c r="AC73" i="9"/>
  <c r="AA73" i="9"/>
  <c r="Y73" i="9"/>
  <c r="W73" i="9"/>
  <c r="U73" i="9"/>
  <c r="S73" i="9"/>
  <c r="Q73" i="9"/>
  <c r="O73" i="9"/>
  <c r="M73" i="9"/>
  <c r="K73" i="9"/>
  <c r="I73" i="9"/>
  <c r="G73" i="9"/>
  <c r="E73" i="9"/>
  <c r="C73" i="9"/>
  <c r="A75" i="9" l="1"/>
  <c r="BI74" i="9"/>
  <c r="BG74" i="9"/>
  <c r="BE74" i="9"/>
  <c r="BC74" i="9"/>
  <c r="BA74" i="9"/>
  <c r="AY74" i="9"/>
  <c r="AW74" i="9"/>
  <c r="AU74" i="9"/>
  <c r="AS74" i="9"/>
  <c r="AQ74" i="9"/>
  <c r="AO74" i="9"/>
  <c r="AM74" i="9"/>
  <c r="AK74" i="9"/>
  <c r="AI74" i="9"/>
  <c r="AG74" i="9"/>
  <c r="AE74" i="9"/>
  <c r="AC74" i="9"/>
  <c r="AA74" i="9"/>
  <c r="Y74" i="9"/>
  <c r="W74" i="9"/>
  <c r="U74" i="9"/>
  <c r="S74" i="9"/>
  <c r="Q74" i="9"/>
  <c r="O74" i="9"/>
  <c r="M74" i="9"/>
  <c r="K74" i="9"/>
  <c r="I74" i="9"/>
  <c r="G74" i="9"/>
  <c r="E74" i="9"/>
  <c r="C74" i="9"/>
  <c r="BJ74" i="9"/>
  <c r="BH74" i="9"/>
  <c r="BF74" i="9"/>
  <c r="BD74" i="9"/>
  <c r="BB74" i="9"/>
  <c r="AZ74" i="9"/>
  <c r="AX74" i="9"/>
  <c r="AV74" i="9"/>
  <c r="AT74" i="9"/>
  <c r="AR74" i="9"/>
  <c r="AP74" i="9"/>
  <c r="AN74" i="9"/>
  <c r="AL74" i="9"/>
  <c r="AJ74" i="9"/>
  <c r="AH74" i="9"/>
  <c r="AF74" i="9"/>
  <c r="AD74" i="9"/>
  <c r="AB74" i="9"/>
  <c r="Z74" i="9"/>
  <c r="X74" i="9"/>
  <c r="V74" i="9"/>
  <c r="T74" i="9"/>
  <c r="R74" i="9"/>
  <c r="P74" i="9"/>
  <c r="N74" i="9"/>
  <c r="L74" i="9"/>
  <c r="J74" i="9"/>
  <c r="H74" i="9"/>
  <c r="F74" i="9"/>
  <c r="D74" i="9"/>
  <c r="BJ75" i="9" l="1"/>
  <c r="BH75" i="9"/>
  <c r="BF75" i="9"/>
  <c r="BD75" i="9"/>
  <c r="BB75" i="9"/>
  <c r="AZ75" i="9"/>
  <c r="AX75" i="9"/>
  <c r="AV75" i="9"/>
  <c r="AT75" i="9"/>
  <c r="AR75" i="9"/>
  <c r="AP75" i="9"/>
  <c r="AN75" i="9"/>
  <c r="AL75" i="9"/>
  <c r="AJ75" i="9"/>
  <c r="AH75" i="9"/>
  <c r="AF75" i="9"/>
  <c r="AD75" i="9"/>
  <c r="AB75" i="9"/>
  <c r="Z75" i="9"/>
  <c r="X75" i="9"/>
  <c r="V75" i="9"/>
  <c r="T75" i="9"/>
  <c r="R75" i="9"/>
  <c r="P75" i="9"/>
  <c r="N75" i="9"/>
  <c r="L75" i="9"/>
  <c r="J75" i="9"/>
  <c r="H75" i="9"/>
  <c r="F75" i="9"/>
  <c r="D75" i="9"/>
  <c r="A76" i="9"/>
  <c r="BI75" i="9"/>
  <c r="BG75" i="9"/>
  <c r="BE75" i="9"/>
  <c r="BC75" i="9"/>
  <c r="BA75" i="9"/>
  <c r="AY75" i="9"/>
  <c r="AW75" i="9"/>
  <c r="AU75" i="9"/>
  <c r="AS75" i="9"/>
  <c r="AQ75" i="9"/>
  <c r="AO75" i="9"/>
  <c r="AM75" i="9"/>
  <c r="AK75" i="9"/>
  <c r="AI75" i="9"/>
  <c r="AG75" i="9"/>
  <c r="AE75" i="9"/>
  <c r="AC75" i="9"/>
  <c r="AA75" i="9"/>
  <c r="Y75" i="9"/>
  <c r="W75" i="9"/>
  <c r="U75" i="9"/>
  <c r="S75" i="9"/>
  <c r="Q75" i="9"/>
  <c r="O75" i="9"/>
  <c r="M75" i="9"/>
  <c r="K75" i="9"/>
  <c r="I75" i="9"/>
  <c r="G75" i="9"/>
  <c r="E75" i="9"/>
  <c r="C75" i="9"/>
  <c r="A77" i="9" l="1"/>
  <c r="BI76" i="9"/>
  <c r="BG76" i="9"/>
  <c r="BE76" i="9"/>
  <c r="BC76" i="9"/>
  <c r="BA76" i="9"/>
  <c r="AY76" i="9"/>
  <c r="AW76" i="9"/>
  <c r="AU76" i="9"/>
  <c r="AS76" i="9"/>
  <c r="AQ76" i="9"/>
  <c r="AO76" i="9"/>
  <c r="AM76" i="9"/>
  <c r="AK76" i="9"/>
  <c r="AI76" i="9"/>
  <c r="AG76" i="9"/>
  <c r="AE76" i="9"/>
  <c r="AC76" i="9"/>
  <c r="AA76" i="9"/>
  <c r="Y76" i="9"/>
  <c r="W76" i="9"/>
  <c r="U76" i="9"/>
  <c r="S76" i="9"/>
  <c r="Q76" i="9"/>
  <c r="O76" i="9"/>
  <c r="M76" i="9"/>
  <c r="K76" i="9"/>
  <c r="I76" i="9"/>
  <c r="G76" i="9"/>
  <c r="E76" i="9"/>
  <c r="C76" i="9"/>
  <c r="BJ76" i="9"/>
  <c r="BH76" i="9"/>
  <c r="BF76" i="9"/>
  <c r="BD76" i="9"/>
  <c r="BB76" i="9"/>
  <c r="AZ76" i="9"/>
  <c r="AX76" i="9"/>
  <c r="AV76" i="9"/>
  <c r="AT76" i="9"/>
  <c r="AR76" i="9"/>
  <c r="AP76" i="9"/>
  <c r="AN76" i="9"/>
  <c r="AL76" i="9"/>
  <c r="AJ76" i="9"/>
  <c r="AH76" i="9"/>
  <c r="AF76" i="9"/>
  <c r="AD76" i="9"/>
  <c r="AB76" i="9"/>
  <c r="Z76" i="9"/>
  <c r="X76" i="9"/>
  <c r="V76" i="9"/>
  <c r="T76" i="9"/>
  <c r="R76" i="9"/>
  <c r="P76" i="9"/>
  <c r="N76" i="9"/>
  <c r="L76" i="9"/>
  <c r="J76" i="9"/>
  <c r="H76" i="9"/>
  <c r="F76" i="9"/>
  <c r="D76" i="9"/>
  <c r="BJ77" i="9" l="1"/>
  <c r="BH77" i="9"/>
  <c r="BF77" i="9"/>
  <c r="BD77" i="9"/>
  <c r="BB77" i="9"/>
  <c r="AZ77" i="9"/>
  <c r="AX77" i="9"/>
  <c r="AV77" i="9"/>
  <c r="AT77" i="9"/>
  <c r="AR77" i="9"/>
  <c r="AP77" i="9"/>
  <c r="AN77" i="9"/>
  <c r="AL77" i="9"/>
  <c r="AJ77" i="9"/>
  <c r="AH77" i="9"/>
  <c r="AF77" i="9"/>
  <c r="AD77" i="9"/>
  <c r="AB77" i="9"/>
  <c r="Z77" i="9"/>
  <c r="X77" i="9"/>
  <c r="V77" i="9"/>
  <c r="T77" i="9"/>
  <c r="R77" i="9"/>
  <c r="P77" i="9"/>
  <c r="N77" i="9"/>
  <c r="L77" i="9"/>
  <c r="J77" i="9"/>
  <c r="H77" i="9"/>
  <c r="F77" i="9"/>
  <c r="D77" i="9"/>
  <c r="A78" i="9"/>
  <c r="BI77" i="9"/>
  <c r="BG77" i="9"/>
  <c r="BE77" i="9"/>
  <c r="BC77" i="9"/>
  <c r="BA77" i="9"/>
  <c r="AY77" i="9"/>
  <c r="AW77" i="9"/>
  <c r="AU77" i="9"/>
  <c r="AS77" i="9"/>
  <c r="AQ77" i="9"/>
  <c r="AO77" i="9"/>
  <c r="AM77" i="9"/>
  <c r="AK77" i="9"/>
  <c r="AI77" i="9"/>
  <c r="AG77" i="9"/>
  <c r="AE77" i="9"/>
  <c r="AC77" i="9"/>
  <c r="AA77" i="9"/>
  <c r="Y77" i="9"/>
  <c r="W77" i="9"/>
  <c r="U77" i="9"/>
  <c r="S77" i="9"/>
  <c r="Q77" i="9"/>
  <c r="O77" i="9"/>
  <c r="M77" i="9"/>
  <c r="K77" i="9"/>
  <c r="I77" i="9"/>
  <c r="G77" i="9"/>
  <c r="E77" i="9"/>
  <c r="C77" i="9"/>
  <c r="A79" i="9" l="1"/>
  <c r="BI78" i="9"/>
  <c r="BG78" i="9"/>
  <c r="BE78" i="9"/>
  <c r="BC78" i="9"/>
  <c r="BA78" i="9"/>
  <c r="AY78" i="9"/>
  <c r="AW78" i="9"/>
  <c r="AU78" i="9"/>
  <c r="AS78" i="9"/>
  <c r="AQ78" i="9"/>
  <c r="AO78" i="9"/>
  <c r="AM78" i="9"/>
  <c r="AK78" i="9"/>
  <c r="AI78" i="9"/>
  <c r="AG78" i="9"/>
  <c r="AE78" i="9"/>
  <c r="AC78" i="9"/>
  <c r="AA78" i="9"/>
  <c r="Y78" i="9"/>
  <c r="W78" i="9"/>
  <c r="U78" i="9"/>
  <c r="S78" i="9"/>
  <c r="Q78" i="9"/>
  <c r="O78" i="9"/>
  <c r="M78" i="9"/>
  <c r="K78" i="9"/>
  <c r="I78" i="9"/>
  <c r="G78" i="9"/>
  <c r="E78" i="9"/>
  <c r="C78" i="9"/>
  <c r="BJ78" i="9"/>
  <c r="BH78" i="9"/>
  <c r="BF78" i="9"/>
  <c r="BD78" i="9"/>
  <c r="BB78" i="9"/>
  <c r="AZ78" i="9"/>
  <c r="AX78" i="9"/>
  <c r="AV78" i="9"/>
  <c r="AT78" i="9"/>
  <c r="AR78" i="9"/>
  <c r="AP78" i="9"/>
  <c r="AN78" i="9"/>
  <c r="AL78" i="9"/>
  <c r="AJ78" i="9"/>
  <c r="AH78" i="9"/>
  <c r="AF78" i="9"/>
  <c r="AD78" i="9"/>
  <c r="AB78" i="9"/>
  <c r="Z78" i="9"/>
  <c r="X78" i="9"/>
  <c r="V78" i="9"/>
  <c r="T78" i="9"/>
  <c r="R78" i="9"/>
  <c r="P78" i="9"/>
  <c r="N78" i="9"/>
  <c r="L78" i="9"/>
  <c r="J78" i="9"/>
  <c r="H78" i="9"/>
  <c r="F78" i="9"/>
  <c r="D78" i="9"/>
  <c r="BJ79" i="9" l="1"/>
  <c r="BH79" i="9"/>
  <c r="BF79" i="9"/>
  <c r="BD79" i="9"/>
  <c r="BB79" i="9"/>
  <c r="AZ79" i="9"/>
  <c r="AX79" i="9"/>
  <c r="AV79" i="9"/>
  <c r="AT79" i="9"/>
  <c r="AR79" i="9"/>
  <c r="AP79" i="9"/>
  <c r="AN79" i="9"/>
  <c r="AL79" i="9"/>
  <c r="AJ79" i="9"/>
  <c r="AH79" i="9"/>
  <c r="AF79" i="9"/>
  <c r="AD79" i="9"/>
  <c r="AB79" i="9"/>
  <c r="Z79" i="9"/>
  <c r="X79" i="9"/>
  <c r="V79" i="9"/>
  <c r="T79" i="9"/>
  <c r="R79" i="9"/>
  <c r="P79" i="9"/>
  <c r="N79" i="9"/>
  <c r="L79" i="9"/>
  <c r="J79" i="9"/>
  <c r="H79" i="9"/>
  <c r="F79" i="9"/>
  <c r="D79" i="9"/>
  <c r="A80" i="9"/>
  <c r="BI79" i="9"/>
  <c r="BG79" i="9"/>
  <c r="BE79" i="9"/>
  <c r="BC79" i="9"/>
  <c r="BA79" i="9"/>
  <c r="AY79" i="9"/>
  <c r="AW79" i="9"/>
  <c r="AU79" i="9"/>
  <c r="AS79" i="9"/>
  <c r="AQ79" i="9"/>
  <c r="AO79" i="9"/>
  <c r="AM79" i="9"/>
  <c r="AK79" i="9"/>
  <c r="AI79" i="9"/>
  <c r="AG79" i="9"/>
  <c r="AE79" i="9"/>
  <c r="AC79" i="9"/>
  <c r="AA79" i="9"/>
  <c r="Y79" i="9"/>
  <c r="W79" i="9"/>
  <c r="U79" i="9"/>
  <c r="S79" i="9"/>
  <c r="Q79" i="9"/>
  <c r="O79" i="9"/>
  <c r="M79" i="9"/>
  <c r="K79" i="9"/>
  <c r="I79" i="9"/>
  <c r="G79" i="9"/>
  <c r="E79" i="9"/>
  <c r="C79" i="9"/>
  <c r="A81" i="9" l="1"/>
  <c r="BI80" i="9"/>
  <c r="BG80" i="9"/>
  <c r="BE80" i="9"/>
  <c r="BC80" i="9"/>
  <c r="BA80" i="9"/>
  <c r="AY80" i="9"/>
  <c r="AW80" i="9"/>
  <c r="AU80" i="9"/>
  <c r="AS80" i="9"/>
  <c r="AQ80" i="9"/>
  <c r="AO80" i="9"/>
  <c r="AM80" i="9"/>
  <c r="AK80" i="9"/>
  <c r="AI80" i="9"/>
  <c r="AG80" i="9"/>
  <c r="AE80" i="9"/>
  <c r="AC80" i="9"/>
  <c r="AA80" i="9"/>
  <c r="Y80" i="9"/>
  <c r="W80" i="9"/>
  <c r="U80" i="9"/>
  <c r="S80" i="9"/>
  <c r="Q80" i="9"/>
  <c r="O80" i="9"/>
  <c r="M80" i="9"/>
  <c r="K80" i="9"/>
  <c r="I80" i="9"/>
  <c r="G80" i="9"/>
  <c r="E80" i="9"/>
  <c r="C80" i="9"/>
  <c r="BJ80" i="9"/>
  <c r="BH80" i="9"/>
  <c r="BF80" i="9"/>
  <c r="BD80" i="9"/>
  <c r="BB80" i="9"/>
  <c r="AZ80" i="9"/>
  <c r="AX80" i="9"/>
  <c r="AV80" i="9"/>
  <c r="AT80" i="9"/>
  <c r="AR80" i="9"/>
  <c r="AP80" i="9"/>
  <c r="AN80" i="9"/>
  <c r="AL80" i="9"/>
  <c r="AJ80" i="9"/>
  <c r="AH80" i="9"/>
  <c r="AF80" i="9"/>
  <c r="AD80" i="9"/>
  <c r="AB80" i="9"/>
  <c r="Z80" i="9"/>
  <c r="X80" i="9"/>
  <c r="V80" i="9"/>
  <c r="T80" i="9"/>
  <c r="R80" i="9"/>
  <c r="P80" i="9"/>
  <c r="N80" i="9"/>
  <c r="L80" i="9"/>
  <c r="J80" i="9"/>
  <c r="H80" i="9"/>
  <c r="F80" i="9"/>
  <c r="D80" i="9"/>
  <c r="BJ81" i="9" l="1"/>
  <c r="BH81" i="9"/>
  <c r="BF81" i="9"/>
  <c r="BD81" i="9"/>
  <c r="BB81" i="9"/>
  <c r="AZ81" i="9"/>
  <c r="AX81" i="9"/>
  <c r="AV81" i="9"/>
  <c r="AT81" i="9"/>
  <c r="AR81" i="9"/>
  <c r="AP81" i="9"/>
  <c r="AN81" i="9"/>
  <c r="AL81" i="9"/>
  <c r="AJ81" i="9"/>
  <c r="AH81" i="9"/>
  <c r="AF81" i="9"/>
  <c r="AD81" i="9"/>
  <c r="AB81" i="9"/>
  <c r="Z81" i="9"/>
  <c r="X81" i="9"/>
  <c r="V81" i="9"/>
  <c r="T81" i="9"/>
  <c r="R81" i="9"/>
  <c r="P81" i="9"/>
  <c r="N81" i="9"/>
  <c r="L81" i="9"/>
  <c r="J81" i="9"/>
  <c r="H81" i="9"/>
  <c r="F81" i="9"/>
  <c r="D81" i="9"/>
  <c r="A82" i="9"/>
  <c r="BI81" i="9"/>
  <c r="BG81" i="9"/>
  <c r="BE81" i="9"/>
  <c r="BC81" i="9"/>
  <c r="BA81" i="9"/>
  <c r="AY81" i="9"/>
  <c r="AW81" i="9"/>
  <c r="AU81" i="9"/>
  <c r="AS81" i="9"/>
  <c r="AQ81" i="9"/>
  <c r="AO81" i="9"/>
  <c r="AM81" i="9"/>
  <c r="AK81" i="9"/>
  <c r="AI81" i="9"/>
  <c r="AG81" i="9"/>
  <c r="AE81" i="9"/>
  <c r="AC81" i="9"/>
  <c r="AA81" i="9"/>
  <c r="Y81" i="9"/>
  <c r="W81" i="9"/>
  <c r="U81" i="9"/>
  <c r="S81" i="9"/>
  <c r="Q81" i="9"/>
  <c r="O81" i="9"/>
  <c r="M81" i="9"/>
  <c r="K81" i="9"/>
  <c r="I81" i="9"/>
  <c r="G81" i="9"/>
  <c r="E81" i="9"/>
  <c r="C81" i="9"/>
  <c r="A83" i="9" l="1"/>
  <c r="BI82" i="9"/>
  <c r="BG82" i="9"/>
  <c r="BE82" i="9"/>
  <c r="BC82" i="9"/>
  <c r="BA82" i="9"/>
  <c r="AY82" i="9"/>
  <c r="AW82" i="9"/>
  <c r="AU82" i="9"/>
  <c r="AS82" i="9"/>
  <c r="AQ82" i="9"/>
  <c r="AO82" i="9"/>
  <c r="AM82" i="9"/>
  <c r="AK82" i="9"/>
  <c r="AI82" i="9"/>
  <c r="AG82" i="9"/>
  <c r="AE82" i="9"/>
  <c r="AC82" i="9"/>
  <c r="AA82" i="9"/>
  <c r="Y82" i="9"/>
  <c r="W82" i="9"/>
  <c r="U82" i="9"/>
  <c r="S82" i="9"/>
  <c r="Q82" i="9"/>
  <c r="O82" i="9"/>
  <c r="M82" i="9"/>
  <c r="K82" i="9"/>
  <c r="I82" i="9"/>
  <c r="G82" i="9"/>
  <c r="E82" i="9"/>
  <c r="C82" i="9"/>
  <c r="BJ82" i="9"/>
  <c r="BH82" i="9"/>
  <c r="BF82" i="9"/>
  <c r="BD82" i="9"/>
  <c r="BB82" i="9"/>
  <c r="AZ82" i="9"/>
  <c r="AX82" i="9"/>
  <c r="AV82" i="9"/>
  <c r="AT82" i="9"/>
  <c r="AR82" i="9"/>
  <c r="AP82" i="9"/>
  <c r="AN82" i="9"/>
  <c r="AL82" i="9"/>
  <c r="AJ82" i="9"/>
  <c r="AH82" i="9"/>
  <c r="AF82" i="9"/>
  <c r="AD82" i="9"/>
  <c r="AB82" i="9"/>
  <c r="Z82" i="9"/>
  <c r="X82" i="9"/>
  <c r="V82" i="9"/>
  <c r="T82" i="9"/>
  <c r="R82" i="9"/>
  <c r="P82" i="9"/>
  <c r="N82" i="9"/>
  <c r="L82" i="9"/>
  <c r="J82" i="9"/>
  <c r="H82" i="9"/>
  <c r="F82" i="9"/>
  <c r="D82" i="9"/>
  <c r="BJ83" i="9" l="1"/>
  <c r="BH83" i="9"/>
  <c r="BF83" i="9"/>
  <c r="BD83" i="9"/>
  <c r="BB83" i="9"/>
  <c r="AZ83" i="9"/>
  <c r="AX83" i="9"/>
  <c r="AV83" i="9"/>
  <c r="AT83" i="9"/>
  <c r="AR83" i="9"/>
  <c r="AP83" i="9"/>
  <c r="AN83" i="9"/>
  <c r="AL83" i="9"/>
  <c r="AJ83" i="9"/>
  <c r="AH83" i="9"/>
  <c r="AF83" i="9"/>
  <c r="AD83" i="9"/>
  <c r="AB83" i="9"/>
  <c r="Z83" i="9"/>
  <c r="X83" i="9"/>
  <c r="V83" i="9"/>
  <c r="T83" i="9"/>
  <c r="R83" i="9"/>
  <c r="P83" i="9"/>
  <c r="N83" i="9"/>
  <c r="L83" i="9"/>
  <c r="J83" i="9"/>
  <c r="H83" i="9"/>
  <c r="F83" i="9"/>
  <c r="D83" i="9"/>
  <c r="A84" i="9"/>
  <c r="BI83" i="9"/>
  <c r="BG83" i="9"/>
  <c r="BE83" i="9"/>
  <c r="BC83" i="9"/>
  <c r="BA83" i="9"/>
  <c r="AY83" i="9"/>
  <c r="AW83" i="9"/>
  <c r="AU83" i="9"/>
  <c r="AS83" i="9"/>
  <c r="AQ83" i="9"/>
  <c r="AO83" i="9"/>
  <c r="AM83" i="9"/>
  <c r="AK83" i="9"/>
  <c r="AI83" i="9"/>
  <c r="AG83" i="9"/>
  <c r="AE83" i="9"/>
  <c r="AC83" i="9"/>
  <c r="AA83" i="9"/>
  <c r="Y83" i="9"/>
  <c r="W83" i="9"/>
  <c r="U83" i="9"/>
  <c r="S83" i="9"/>
  <c r="Q83" i="9"/>
  <c r="O83" i="9"/>
  <c r="M83" i="9"/>
  <c r="K83" i="9"/>
  <c r="I83" i="9"/>
  <c r="G83" i="9"/>
  <c r="E83" i="9"/>
  <c r="C83" i="9"/>
  <c r="A85" i="9" l="1"/>
  <c r="BI84" i="9"/>
  <c r="BG84" i="9"/>
  <c r="BE84" i="9"/>
  <c r="BC84" i="9"/>
  <c r="BA84" i="9"/>
  <c r="AY84" i="9"/>
  <c r="AW84" i="9"/>
  <c r="AU84" i="9"/>
  <c r="AS84" i="9"/>
  <c r="AQ84" i="9"/>
  <c r="AO84" i="9"/>
  <c r="AM84" i="9"/>
  <c r="AK84" i="9"/>
  <c r="AI84" i="9"/>
  <c r="AG84" i="9"/>
  <c r="AE84" i="9"/>
  <c r="AC84" i="9"/>
  <c r="AA84" i="9"/>
  <c r="Y84" i="9"/>
  <c r="W84" i="9"/>
  <c r="U84" i="9"/>
  <c r="S84" i="9"/>
  <c r="Q84" i="9"/>
  <c r="O84" i="9"/>
  <c r="M84" i="9"/>
  <c r="K84" i="9"/>
  <c r="I84" i="9"/>
  <c r="G84" i="9"/>
  <c r="E84" i="9"/>
  <c r="C84" i="9"/>
  <c r="BJ84" i="9"/>
  <c r="BH84" i="9"/>
  <c r="BF84" i="9"/>
  <c r="BD84" i="9"/>
  <c r="BB84" i="9"/>
  <c r="AZ84" i="9"/>
  <c r="AX84" i="9"/>
  <c r="AV84" i="9"/>
  <c r="AT84" i="9"/>
  <c r="AR84" i="9"/>
  <c r="AP84" i="9"/>
  <c r="AN84" i="9"/>
  <c r="AL84" i="9"/>
  <c r="AJ84" i="9"/>
  <c r="AH84" i="9"/>
  <c r="AF84" i="9"/>
  <c r="AD84" i="9"/>
  <c r="AB84" i="9"/>
  <c r="Z84" i="9"/>
  <c r="X84" i="9"/>
  <c r="V84" i="9"/>
  <c r="T84" i="9"/>
  <c r="R84" i="9"/>
  <c r="P84" i="9"/>
  <c r="N84" i="9"/>
  <c r="L84" i="9"/>
  <c r="J84" i="9"/>
  <c r="H84" i="9"/>
  <c r="F84" i="9"/>
  <c r="D84" i="9"/>
  <c r="A86" i="9" l="1"/>
  <c r="BI85" i="9"/>
  <c r="BG85" i="9"/>
  <c r="BE85" i="9"/>
  <c r="BC85" i="9"/>
  <c r="BA85" i="9"/>
  <c r="AY85" i="9"/>
  <c r="AW85" i="9"/>
  <c r="AU85" i="9"/>
  <c r="AS85" i="9"/>
  <c r="AQ85" i="9"/>
  <c r="AO85" i="9"/>
  <c r="AM85" i="9"/>
  <c r="AK85" i="9"/>
  <c r="BH85" i="9"/>
  <c r="BD85" i="9"/>
  <c r="AZ85" i="9"/>
  <c r="AV85" i="9"/>
  <c r="AR85" i="9"/>
  <c r="AN85" i="9"/>
  <c r="AJ85" i="9"/>
  <c r="AH85" i="9"/>
  <c r="AF85" i="9"/>
  <c r="AD85" i="9"/>
  <c r="AB85" i="9"/>
  <c r="Z85" i="9"/>
  <c r="X85" i="9"/>
  <c r="V85" i="9"/>
  <c r="T85" i="9"/>
  <c r="R85" i="9"/>
  <c r="P85" i="9"/>
  <c r="N85" i="9"/>
  <c r="L85" i="9"/>
  <c r="J85" i="9"/>
  <c r="H85" i="9"/>
  <c r="F85" i="9"/>
  <c r="D85" i="9"/>
  <c r="BJ85" i="9"/>
  <c r="BF85" i="9"/>
  <c r="BB85" i="9"/>
  <c r="AX85" i="9"/>
  <c r="AT85" i="9"/>
  <c r="AP85" i="9"/>
  <c r="AL85" i="9"/>
  <c r="AI85" i="9"/>
  <c r="AG85" i="9"/>
  <c r="AE85" i="9"/>
  <c r="AC85" i="9"/>
  <c r="AA85" i="9"/>
  <c r="Y85" i="9"/>
  <c r="W85" i="9"/>
  <c r="U85" i="9"/>
  <c r="S85" i="9"/>
  <c r="Q85" i="9"/>
  <c r="O85" i="9"/>
  <c r="M85" i="9"/>
  <c r="K85" i="9"/>
  <c r="I85" i="9"/>
  <c r="G85" i="9"/>
  <c r="E85" i="9"/>
  <c r="C85" i="9"/>
  <c r="BJ86" i="9" l="1"/>
  <c r="BH86" i="9"/>
  <c r="BF86" i="9"/>
  <c r="BD86" i="9"/>
  <c r="BB86" i="9"/>
  <c r="AZ86" i="9"/>
  <c r="AX86" i="9"/>
  <c r="AV86" i="9"/>
  <c r="AT86" i="9"/>
  <c r="AR86" i="9"/>
  <c r="AP86" i="9"/>
  <c r="AN86" i="9"/>
  <c r="AL86" i="9"/>
  <c r="AJ86" i="9"/>
  <c r="AH86" i="9"/>
  <c r="AF86" i="9"/>
  <c r="AD86" i="9"/>
  <c r="AB86" i="9"/>
  <c r="Z86" i="9"/>
  <c r="X86" i="9"/>
  <c r="V86" i="9"/>
  <c r="T86" i="9"/>
  <c r="R86" i="9"/>
  <c r="P86" i="9"/>
  <c r="N86" i="9"/>
  <c r="L86" i="9"/>
  <c r="J86" i="9"/>
  <c r="H86" i="9"/>
  <c r="F86" i="9"/>
  <c r="D86" i="9"/>
  <c r="A87" i="9"/>
  <c r="BG86" i="9"/>
  <c r="BC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BI86" i="9"/>
  <c r="BE86" i="9"/>
  <c r="BA86" i="9"/>
  <c r="AW86" i="9"/>
  <c r="AS86" i="9"/>
  <c r="AO86" i="9"/>
  <c r="AK86" i="9"/>
  <c r="AG86" i="9"/>
  <c r="AC86" i="9"/>
  <c r="Y86" i="9"/>
  <c r="U86" i="9"/>
  <c r="Q86" i="9"/>
  <c r="M86" i="9"/>
  <c r="I86" i="9"/>
  <c r="E86" i="9"/>
  <c r="A88" i="9" l="1"/>
  <c r="BI87" i="9"/>
  <c r="BG87" i="9"/>
  <c r="BE87" i="9"/>
  <c r="BC87" i="9"/>
  <c r="BA87" i="9"/>
  <c r="AY87" i="9"/>
  <c r="AW87" i="9"/>
  <c r="AU87" i="9"/>
  <c r="AS87" i="9"/>
  <c r="AQ87" i="9"/>
  <c r="AO87" i="9"/>
  <c r="AM87" i="9"/>
  <c r="AK87" i="9"/>
  <c r="AI87" i="9"/>
  <c r="AG87" i="9"/>
  <c r="AE87" i="9"/>
  <c r="AC87" i="9"/>
  <c r="AA87" i="9"/>
  <c r="Y87" i="9"/>
  <c r="W87" i="9"/>
  <c r="U87" i="9"/>
  <c r="S87" i="9"/>
  <c r="Q87" i="9"/>
  <c r="O87" i="9"/>
  <c r="M87" i="9"/>
  <c r="K87" i="9"/>
  <c r="I87" i="9"/>
  <c r="G87" i="9"/>
  <c r="E87" i="9"/>
  <c r="C87" i="9"/>
  <c r="BJ87" i="9"/>
  <c r="BF87" i="9"/>
  <c r="BB87" i="9"/>
  <c r="AX87" i="9"/>
  <c r="AT87" i="9"/>
  <c r="AP87" i="9"/>
  <c r="AL87" i="9"/>
  <c r="AH87" i="9"/>
  <c r="AD87" i="9"/>
  <c r="Z87" i="9"/>
  <c r="V87" i="9"/>
  <c r="R87" i="9"/>
  <c r="N87" i="9"/>
  <c r="J87" i="9"/>
  <c r="F87" i="9"/>
  <c r="BH87" i="9"/>
  <c r="BD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BJ88" i="9" l="1"/>
  <c r="BH88" i="9"/>
  <c r="BF88" i="9"/>
  <c r="BD88" i="9"/>
  <c r="BB88" i="9"/>
  <c r="AZ88" i="9"/>
  <c r="AX88" i="9"/>
  <c r="AV88" i="9"/>
  <c r="AT88" i="9"/>
  <c r="AR88" i="9"/>
  <c r="AP88" i="9"/>
  <c r="AN88" i="9"/>
  <c r="AL88" i="9"/>
  <c r="AJ88" i="9"/>
  <c r="AH88" i="9"/>
  <c r="AF88" i="9"/>
  <c r="AD88" i="9"/>
  <c r="AB88" i="9"/>
  <c r="Z88" i="9"/>
  <c r="X88" i="9"/>
  <c r="V88" i="9"/>
  <c r="T88" i="9"/>
  <c r="R88" i="9"/>
  <c r="P88" i="9"/>
  <c r="N88" i="9"/>
  <c r="L88" i="9"/>
  <c r="J88" i="9"/>
  <c r="H88" i="9"/>
  <c r="F88" i="9"/>
  <c r="D88" i="9"/>
  <c r="A89" i="9"/>
  <c r="BI88" i="9"/>
  <c r="BG88" i="9"/>
  <c r="BE88" i="9"/>
  <c r="BC88" i="9"/>
  <c r="BA88" i="9"/>
  <c r="AY88" i="9"/>
  <c r="AW88" i="9"/>
  <c r="AU88" i="9"/>
  <c r="AS88" i="9"/>
  <c r="AO88" i="9"/>
  <c r="AK88" i="9"/>
  <c r="AG88" i="9"/>
  <c r="AC88" i="9"/>
  <c r="Y88" i="9"/>
  <c r="U88" i="9"/>
  <c r="Q88" i="9"/>
  <c r="M88" i="9"/>
  <c r="I88" i="9"/>
  <c r="E88" i="9"/>
  <c r="AQ88" i="9"/>
  <c r="AM88" i="9"/>
  <c r="AI88" i="9"/>
  <c r="AE88" i="9"/>
  <c r="AA88" i="9"/>
  <c r="W88" i="9"/>
  <c r="S88" i="9"/>
  <c r="O88" i="9"/>
  <c r="K88" i="9"/>
  <c r="G88" i="9"/>
  <c r="C88" i="9"/>
  <c r="A90" i="9" l="1"/>
  <c r="BI89" i="9"/>
  <c r="BG89" i="9"/>
  <c r="BE89" i="9"/>
  <c r="BC89" i="9"/>
  <c r="BA89" i="9"/>
  <c r="AY89" i="9"/>
  <c r="AW89" i="9"/>
  <c r="AU89" i="9"/>
  <c r="AS89" i="9"/>
  <c r="AQ89" i="9"/>
  <c r="AO89" i="9"/>
  <c r="AM89" i="9"/>
  <c r="AK89" i="9"/>
  <c r="AI89" i="9"/>
  <c r="AG89" i="9"/>
  <c r="AE89" i="9"/>
  <c r="AC89" i="9"/>
  <c r="AA89" i="9"/>
  <c r="Y89" i="9"/>
  <c r="W89" i="9"/>
  <c r="U89" i="9"/>
  <c r="S89" i="9"/>
  <c r="Q89" i="9"/>
  <c r="O89" i="9"/>
  <c r="M89" i="9"/>
  <c r="K89" i="9"/>
  <c r="I89" i="9"/>
  <c r="G89" i="9"/>
  <c r="E89" i="9"/>
  <c r="C89" i="9"/>
  <c r="BJ89" i="9"/>
  <c r="BH89" i="9"/>
  <c r="BF89" i="9"/>
  <c r="BD89" i="9"/>
  <c r="BB89" i="9"/>
  <c r="AZ89" i="9"/>
  <c r="AX89" i="9"/>
  <c r="AV89" i="9"/>
  <c r="AT89" i="9"/>
  <c r="AR89" i="9"/>
  <c r="AP89" i="9"/>
  <c r="AN89" i="9"/>
  <c r="AL89" i="9"/>
  <c r="AJ89" i="9"/>
  <c r="AH89" i="9"/>
  <c r="AF89" i="9"/>
  <c r="AD89" i="9"/>
  <c r="AB89" i="9"/>
  <c r="Z89" i="9"/>
  <c r="X89" i="9"/>
  <c r="V89" i="9"/>
  <c r="T89" i="9"/>
  <c r="R89" i="9"/>
  <c r="P89" i="9"/>
  <c r="N89" i="9"/>
  <c r="L89" i="9"/>
  <c r="J89" i="9"/>
  <c r="H89" i="9"/>
  <c r="F89" i="9"/>
  <c r="D89" i="9"/>
  <c r="BJ90" i="9" l="1"/>
  <c r="BH90" i="9"/>
  <c r="BF90" i="9"/>
  <c r="BD90" i="9"/>
  <c r="BB90" i="9"/>
  <c r="AZ90" i="9"/>
  <c r="AX90" i="9"/>
  <c r="AV90" i="9"/>
  <c r="AT90" i="9"/>
  <c r="AR90" i="9"/>
  <c r="AP90" i="9"/>
  <c r="AN90" i="9"/>
  <c r="AL90" i="9"/>
  <c r="AJ90" i="9"/>
  <c r="AH90" i="9"/>
  <c r="AF90" i="9"/>
  <c r="AD90" i="9"/>
  <c r="AB90" i="9"/>
  <c r="Z90" i="9"/>
  <c r="X90" i="9"/>
  <c r="V90" i="9"/>
  <c r="T90" i="9"/>
  <c r="R90" i="9"/>
  <c r="P90" i="9"/>
  <c r="N90" i="9"/>
  <c r="L90" i="9"/>
  <c r="J90" i="9"/>
  <c r="H90" i="9"/>
  <c r="F90" i="9"/>
  <c r="D90" i="9"/>
  <c r="A91" i="9"/>
  <c r="BI90" i="9"/>
  <c r="BG90" i="9"/>
  <c r="BE90" i="9"/>
  <c r="BC90" i="9"/>
  <c r="BA90" i="9"/>
  <c r="AY90" i="9"/>
  <c r="AW90" i="9"/>
  <c r="AU90" i="9"/>
  <c r="AS90" i="9"/>
  <c r="AQ90" i="9"/>
  <c r="AO90" i="9"/>
  <c r="AM90" i="9"/>
  <c r="AK90" i="9"/>
  <c r="AI90" i="9"/>
  <c r="AG90" i="9"/>
  <c r="AE90" i="9"/>
  <c r="AC90" i="9"/>
  <c r="AA90" i="9"/>
  <c r="Y90" i="9"/>
  <c r="W90" i="9"/>
  <c r="U90" i="9"/>
  <c r="S90" i="9"/>
  <c r="Q90" i="9"/>
  <c r="O90" i="9"/>
  <c r="M90" i="9"/>
  <c r="K90" i="9"/>
  <c r="I90" i="9"/>
  <c r="G90" i="9"/>
  <c r="E90" i="9"/>
  <c r="C90" i="9"/>
  <c r="A92" i="9" l="1"/>
  <c r="BI91" i="9"/>
  <c r="BG91" i="9"/>
  <c r="BE91" i="9"/>
  <c r="BC91" i="9"/>
  <c r="BA91" i="9"/>
  <c r="AY91" i="9"/>
  <c r="AW91" i="9"/>
  <c r="AU91" i="9"/>
  <c r="AS91" i="9"/>
  <c r="AQ91" i="9"/>
  <c r="AO91" i="9"/>
  <c r="AM91" i="9"/>
  <c r="AK91" i="9"/>
  <c r="AI91" i="9"/>
  <c r="AG91" i="9"/>
  <c r="AE91" i="9"/>
  <c r="AC91" i="9"/>
  <c r="AA91" i="9"/>
  <c r="Y91" i="9"/>
  <c r="W91" i="9"/>
  <c r="U91" i="9"/>
  <c r="S91" i="9"/>
  <c r="Q91" i="9"/>
  <c r="O91" i="9"/>
  <c r="M91" i="9"/>
  <c r="K91" i="9"/>
  <c r="I91" i="9"/>
  <c r="G91" i="9"/>
  <c r="E91" i="9"/>
  <c r="C91" i="9"/>
  <c r="BJ91" i="9"/>
  <c r="BH91" i="9"/>
  <c r="BF91" i="9"/>
  <c r="BD91" i="9"/>
  <c r="BB91" i="9"/>
  <c r="AZ91" i="9"/>
  <c r="AX91" i="9"/>
  <c r="AV91" i="9"/>
  <c r="AT91" i="9"/>
  <c r="AR91" i="9"/>
  <c r="AP91" i="9"/>
  <c r="AN91" i="9"/>
  <c r="AL91" i="9"/>
  <c r="AJ91" i="9"/>
  <c r="AH91" i="9"/>
  <c r="AF91" i="9"/>
  <c r="AD91" i="9"/>
  <c r="AB91" i="9"/>
  <c r="Z91" i="9"/>
  <c r="X91" i="9"/>
  <c r="V91" i="9"/>
  <c r="T91" i="9"/>
  <c r="R91" i="9"/>
  <c r="P91" i="9"/>
  <c r="N91" i="9"/>
  <c r="L91" i="9"/>
  <c r="J91" i="9"/>
  <c r="H91" i="9"/>
  <c r="F91" i="9"/>
  <c r="D91" i="9"/>
  <c r="BJ92" i="9" l="1"/>
  <c r="BH92" i="9"/>
  <c r="BF92" i="9"/>
  <c r="BD92" i="9"/>
  <c r="BB92" i="9"/>
  <c r="AZ92" i="9"/>
  <c r="AX92" i="9"/>
  <c r="AV92" i="9"/>
  <c r="AT92" i="9"/>
  <c r="AR92" i="9"/>
  <c r="AP92" i="9"/>
  <c r="AN92" i="9"/>
  <c r="AL92" i="9"/>
  <c r="AJ92" i="9"/>
  <c r="AH92" i="9"/>
  <c r="AF92" i="9"/>
  <c r="AD92" i="9"/>
  <c r="AB92" i="9"/>
  <c r="Z92" i="9"/>
  <c r="X92" i="9"/>
  <c r="V92" i="9"/>
  <c r="T92" i="9"/>
  <c r="R92" i="9"/>
  <c r="P92" i="9"/>
  <c r="N92" i="9"/>
  <c r="L92" i="9"/>
  <c r="J92" i="9"/>
  <c r="H92" i="9"/>
  <c r="F92" i="9"/>
  <c r="D92" i="9"/>
  <c r="A93" i="9"/>
  <c r="BI92" i="9"/>
  <c r="BG92" i="9"/>
  <c r="BE92" i="9"/>
  <c r="BC92" i="9"/>
  <c r="BA92" i="9"/>
  <c r="AY92" i="9"/>
  <c r="AW92" i="9"/>
  <c r="AU92" i="9"/>
  <c r="AS92" i="9"/>
  <c r="AQ92" i="9"/>
  <c r="AO92" i="9"/>
  <c r="AM92" i="9"/>
  <c r="AK92" i="9"/>
  <c r="AI92" i="9"/>
  <c r="AG92" i="9"/>
  <c r="AE92" i="9"/>
  <c r="AC92" i="9"/>
  <c r="AA92" i="9"/>
  <c r="Y92" i="9"/>
  <c r="W92" i="9"/>
  <c r="U92" i="9"/>
  <c r="S92" i="9"/>
  <c r="Q92" i="9"/>
  <c r="O92" i="9"/>
  <c r="M92" i="9"/>
  <c r="K92" i="9"/>
  <c r="I92" i="9"/>
  <c r="G92" i="9"/>
  <c r="E92" i="9"/>
  <c r="C92" i="9"/>
  <c r="A94" i="9" l="1"/>
  <c r="BI93" i="9"/>
  <c r="BG93" i="9"/>
  <c r="BE93" i="9"/>
  <c r="BC93" i="9"/>
  <c r="BA93" i="9"/>
  <c r="AY93" i="9"/>
  <c r="AW93" i="9"/>
  <c r="AU93" i="9"/>
  <c r="AS93" i="9"/>
  <c r="AQ93" i="9"/>
  <c r="AO93" i="9"/>
  <c r="AM93" i="9"/>
  <c r="AK93" i="9"/>
  <c r="AI93" i="9"/>
  <c r="AG93" i="9"/>
  <c r="AE93" i="9"/>
  <c r="AC93" i="9"/>
  <c r="AA93" i="9"/>
  <c r="Y93" i="9"/>
  <c r="W93" i="9"/>
  <c r="U93" i="9"/>
  <c r="S93" i="9"/>
  <c r="Q93" i="9"/>
  <c r="O93" i="9"/>
  <c r="M93" i="9"/>
  <c r="K93" i="9"/>
  <c r="I93" i="9"/>
  <c r="G93" i="9"/>
  <c r="E93" i="9"/>
  <c r="C93" i="9"/>
  <c r="BJ93" i="9"/>
  <c r="BH93" i="9"/>
  <c r="BF93" i="9"/>
  <c r="BD93" i="9"/>
  <c r="BB93" i="9"/>
  <c r="AZ93" i="9"/>
  <c r="AX93" i="9"/>
  <c r="AV93" i="9"/>
  <c r="AT93" i="9"/>
  <c r="AR93" i="9"/>
  <c r="AP93" i="9"/>
  <c r="AN93" i="9"/>
  <c r="AL93" i="9"/>
  <c r="AJ93" i="9"/>
  <c r="AH93" i="9"/>
  <c r="AF93" i="9"/>
  <c r="AD93" i="9"/>
  <c r="AB93" i="9"/>
  <c r="Z93" i="9"/>
  <c r="X93" i="9"/>
  <c r="V93" i="9"/>
  <c r="T93" i="9"/>
  <c r="R93" i="9"/>
  <c r="P93" i="9"/>
  <c r="N93" i="9"/>
  <c r="L93" i="9"/>
  <c r="J93" i="9"/>
  <c r="H93" i="9"/>
  <c r="F93" i="9"/>
  <c r="D93" i="9"/>
  <c r="BJ94" i="9" l="1"/>
  <c r="BH94" i="9"/>
  <c r="BF94" i="9"/>
  <c r="BD94" i="9"/>
  <c r="BB94" i="9"/>
  <c r="AZ94" i="9"/>
  <c r="AX94" i="9"/>
  <c r="AV94" i="9"/>
  <c r="AT94" i="9"/>
  <c r="AR94" i="9"/>
  <c r="AP94" i="9"/>
  <c r="AN94" i="9"/>
  <c r="AL94" i="9"/>
  <c r="AJ94" i="9"/>
  <c r="AH94" i="9"/>
  <c r="AF94" i="9"/>
  <c r="AD94" i="9"/>
  <c r="AB94" i="9"/>
  <c r="Z94" i="9"/>
  <c r="X94" i="9"/>
  <c r="V94" i="9"/>
  <c r="T94" i="9"/>
  <c r="R94" i="9"/>
  <c r="P94" i="9"/>
  <c r="N94" i="9"/>
  <c r="L94" i="9"/>
  <c r="J94" i="9"/>
  <c r="H94" i="9"/>
  <c r="F94" i="9"/>
  <c r="D94" i="9"/>
  <c r="A95" i="9"/>
  <c r="BI94" i="9"/>
  <c r="BG94" i="9"/>
  <c r="BE94" i="9"/>
  <c r="BC94" i="9"/>
  <c r="BA94" i="9"/>
  <c r="AY94" i="9"/>
  <c r="AW94" i="9"/>
  <c r="AU94" i="9"/>
  <c r="AS94" i="9"/>
  <c r="AQ94" i="9"/>
  <c r="AO94" i="9"/>
  <c r="AM94" i="9"/>
  <c r="AK94" i="9"/>
  <c r="AI94" i="9"/>
  <c r="AG94" i="9"/>
  <c r="AE94" i="9"/>
  <c r="AC94" i="9"/>
  <c r="AA94" i="9"/>
  <c r="Y94" i="9"/>
  <c r="W94" i="9"/>
  <c r="U94" i="9"/>
  <c r="S94" i="9"/>
  <c r="Q94" i="9"/>
  <c r="O94" i="9"/>
  <c r="M94" i="9"/>
  <c r="K94" i="9"/>
  <c r="I94" i="9"/>
  <c r="G94" i="9"/>
  <c r="E94" i="9"/>
  <c r="C94" i="9"/>
  <c r="A96" i="9" l="1"/>
  <c r="BI95" i="9"/>
  <c r="BG95" i="9"/>
  <c r="BE95" i="9"/>
  <c r="BC95" i="9"/>
  <c r="BA95" i="9"/>
  <c r="AY95" i="9"/>
  <c r="AW95" i="9"/>
  <c r="AU95" i="9"/>
  <c r="AS95" i="9"/>
  <c r="AQ95" i="9"/>
  <c r="AO95" i="9"/>
  <c r="AM95" i="9"/>
  <c r="AK95" i="9"/>
  <c r="AI95" i="9"/>
  <c r="AG95" i="9"/>
  <c r="AE95" i="9"/>
  <c r="AC95" i="9"/>
  <c r="AA95" i="9"/>
  <c r="Y95" i="9"/>
  <c r="W95" i="9"/>
  <c r="U95" i="9"/>
  <c r="S95" i="9"/>
  <c r="Q95" i="9"/>
  <c r="O95" i="9"/>
  <c r="M95" i="9"/>
  <c r="K95" i="9"/>
  <c r="I95" i="9"/>
  <c r="G95" i="9"/>
  <c r="E95" i="9"/>
  <c r="C95" i="9"/>
  <c r="BJ95" i="9"/>
  <c r="BH95" i="9"/>
  <c r="BF95" i="9"/>
  <c r="BD95" i="9"/>
  <c r="BB95" i="9"/>
  <c r="AZ95" i="9"/>
  <c r="AX95" i="9"/>
  <c r="AV95" i="9"/>
  <c r="AT95" i="9"/>
  <c r="AR95" i="9"/>
  <c r="AP95" i="9"/>
  <c r="AN95" i="9"/>
  <c r="AL95" i="9"/>
  <c r="AJ95" i="9"/>
  <c r="AH95" i="9"/>
  <c r="AF95" i="9"/>
  <c r="AD95" i="9"/>
  <c r="AB95" i="9"/>
  <c r="Z95" i="9"/>
  <c r="X95" i="9"/>
  <c r="V95" i="9"/>
  <c r="T95" i="9"/>
  <c r="R95" i="9"/>
  <c r="P95" i="9"/>
  <c r="N95" i="9"/>
  <c r="L95" i="9"/>
  <c r="J95" i="9"/>
  <c r="H95" i="9"/>
  <c r="F95" i="9"/>
  <c r="D95" i="9"/>
  <c r="BJ96" i="9" l="1"/>
  <c r="BH96" i="9"/>
  <c r="BF96" i="9"/>
  <c r="BD96" i="9"/>
  <c r="BB96" i="9"/>
  <c r="AZ96" i="9"/>
  <c r="AX96" i="9"/>
  <c r="AV96" i="9"/>
  <c r="AT96" i="9"/>
  <c r="AR96" i="9"/>
  <c r="AP96" i="9"/>
  <c r="AN96" i="9"/>
  <c r="AL96" i="9"/>
  <c r="AJ96" i="9"/>
  <c r="AH96" i="9"/>
  <c r="AF96" i="9"/>
  <c r="AD96" i="9"/>
  <c r="AB96" i="9"/>
  <c r="Z96" i="9"/>
  <c r="X96" i="9"/>
  <c r="V96" i="9"/>
  <c r="T96" i="9"/>
  <c r="R96" i="9"/>
  <c r="P96" i="9"/>
  <c r="N96" i="9"/>
  <c r="L96" i="9"/>
  <c r="J96" i="9"/>
  <c r="H96" i="9"/>
  <c r="F96" i="9"/>
  <c r="D96" i="9"/>
  <c r="A97" i="9"/>
  <c r="BI96" i="9"/>
  <c r="BG96" i="9"/>
  <c r="BE96" i="9"/>
  <c r="BC96" i="9"/>
  <c r="BA96" i="9"/>
  <c r="AY96" i="9"/>
  <c r="AW96" i="9"/>
  <c r="AU96" i="9"/>
  <c r="AS96" i="9"/>
  <c r="AQ96" i="9"/>
  <c r="AO96" i="9"/>
  <c r="AM96" i="9"/>
  <c r="AK96" i="9"/>
  <c r="AI96" i="9"/>
  <c r="AG96" i="9"/>
  <c r="AE96" i="9"/>
  <c r="AC96" i="9"/>
  <c r="AA96" i="9"/>
  <c r="Y96" i="9"/>
  <c r="W96" i="9"/>
  <c r="U96" i="9"/>
  <c r="S96" i="9"/>
  <c r="Q96" i="9"/>
  <c r="O96" i="9"/>
  <c r="M96" i="9"/>
  <c r="K96" i="9"/>
  <c r="I96" i="9"/>
  <c r="G96" i="9"/>
  <c r="E96" i="9"/>
  <c r="C96" i="9"/>
  <c r="A98" i="9" l="1"/>
  <c r="BI97" i="9"/>
  <c r="BG97" i="9"/>
  <c r="BE97" i="9"/>
  <c r="BC97" i="9"/>
  <c r="BA97" i="9"/>
  <c r="AY97" i="9"/>
  <c r="AW97" i="9"/>
  <c r="AU97" i="9"/>
  <c r="AS97" i="9"/>
  <c r="AQ97" i="9"/>
  <c r="AO97" i="9"/>
  <c r="AM97" i="9"/>
  <c r="AK97" i="9"/>
  <c r="AI97" i="9"/>
  <c r="AG97" i="9"/>
  <c r="AE97" i="9"/>
  <c r="AC97" i="9"/>
  <c r="AA97" i="9"/>
  <c r="Y97" i="9"/>
  <c r="W97" i="9"/>
  <c r="U97" i="9"/>
  <c r="S97" i="9"/>
  <c r="Q97" i="9"/>
  <c r="O97" i="9"/>
  <c r="M97" i="9"/>
  <c r="K97" i="9"/>
  <c r="I97" i="9"/>
  <c r="G97" i="9"/>
  <c r="E97" i="9"/>
  <c r="C97" i="9"/>
  <c r="BJ97" i="9"/>
  <c r="BH97" i="9"/>
  <c r="BF97" i="9"/>
  <c r="BD97" i="9"/>
  <c r="BB97" i="9"/>
  <c r="AZ97" i="9"/>
  <c r="AX97" i="9"/>
  <c r="AV97" i="9"/>
  <c r="AT97" i="9"/>
  <c r="AR97" i="9"/>
  <c r="AP97" i="9"/>
  <c r="AN97" i="9"/>
  <c r="AL97" i="9"/>
  <c r="AJ97" i="9"/>
  <c r="AH97" i="9"/>
  <c r="AF97" i="9"/>
  <c r="AD97" i="9"/>
  <c r="AB97" i="9"/>
  <c r="Z97" i="9"/>
  <c r="X97" i="9"/>
  <c r="V97" i="9"/>
  <c r="T97" i="9"/>
  <c r="R97" i="9"/>
  <c r="P97" i="9"/>
  <c r="N97" i="9"/>
  <c r="L97" i="9"/>
  <c r="J97" i="9"/>
  <c r="H97" i="9"/>
  <c r="F97" i="9"/>
  <c r="D97" i="9"/>
  <c r="A99" i="9" l="1"/>
  <c r="BI98" i="9"/>
  <c r="BG98" i="9"/>
  <c r="BE98" i="9"/>
  <c r="BC98" i="9"/>
  <c r="BA98" i="9"/>
  <c r="AY98" i="9"/>
  <c r="AW98" i="9"/>
  <c r="AU98" i="9"/>
  <c r="BJ98" i="9"/>
  <c r="BF98" i="9"/>
  <c r="BB98" i="9"/>
  <c r="AX98" i="9"/>
  <c r="AT98" i="9"/>
  <c r="AR98" i="9"/>
  <c r="AP98" i="9"/>
  <c r="AN98" i="9"/>
  <c r="AL98" i="9"/>
  <c r="AJ98" i="9"/>
  <c r="AH98" i="9"/>
  <c r="AF98" i="9"/>
  <c r="AD98" i="9"/>
  <c r="AB98" i="9"/>
  <c r="Z98" i="9"/>
  <c r="X98" i="9"/>
  <c r="V98" i="9"/>
  <c r="T98" i="9"/>
  <c r="R98" i="9"/>
  <c r="P98" i="9"/>
  <c r="N98" i="9"/>
  <c r="L98" i="9"/>
  <c r="J98" i="9"/>
  <c r="H98" i="9"/>
  <c r="F98" i="9"/>
  <c r="D98" i="9"/>
  <c r="BH98" i="9"/>
  <c r="BD98" i="9"/>
  <c r="AZ98" i="9"/>
  <c r="AV98" i="9"/>
  <c r="AS98" i="9"/>
  <c r="AQ98" i="9"/>
  <c r="AO98" i="9"/>
  <c r="AM98" i="9"/>
  <c r="AK98" i="9"/>
  <c r="AI98" i="9"/>
  <c r="AG98" i="9"/>
  <c r="AE98" i="9"/>
  <c r="AC98" i="9"/>
  <c r="AA98" i="9"/>
  <c r="Y98" i="9"/>
  <c r="W98" i="9"/>
  <c r="U98" i="9"/>
  <c r="S98" i="9"/>
  <c r="Q98" i="9"/>
  <c r="O98" i="9"/>
  <c r="M98" i="9"/>
  <c r="K98" i="9"/>
  <c r="I98" i="9"/>
  <c r="G98" i="9"/>
  <c r="E98" i="9"/>
  <c r="C98" i="9"/>
  <c r="BJ99" i="9" l="1"/>
  <c r="BH99" i="9"/>
  <c r="BF99" i="9"/>
  <c r="BD99" i="9"/>
  <c r="BB99" i="9"/>
  <c r="AZ99" i="9"/>
  <c r="AX99" i="9"/>
  <c r="AV99" i="9"/>
  <c r="AT99" i="9"/>
  <c r="AR99" i="9"/>
  <c r="AP99" i="9"/>
  <c r="AN99" i="9"/>
  <c r="AL99" i="9"/>
  <c r="AJ99" i="9"/>
  <c r="AH99" i="9"/>
  <c r="AF99" i="9"/>
  <c r="AD99" i="9"/>
  <c r="AB99" i="9"/>
  <c r="Z99" i="9"/>
  <c r="X99" i="9"/>
  <c r="V99" i="9"/>
  <c r="T99" i="9"/>
  <c r="R99" i="9"/>
  <c r="P99" i="9"/>
  <c r="N99" i="9"/>
  <c r="L99" i="9"/>
  <c r="J99" i="9"/>
  <c r="H99" i="9"/>
  <c r="F99" i="9"/>
  <c r="D99" i="9"/>
  <c r="BI99" i="9"/>
  <c r="BE99" i="9"/>
  <c r="BA99" i="9"/>
  <c r="AW99" i="9"/>
  <c r="AS99" i="9"/>
  <c r="AO99" i="9"/>
  <c r="AK99" i="9"/>
  <c r="AG99" i="9"/>
  <c r="AC99" i="9"/>
  <c r="Y99" i="9"/>
  <c r="U99" i="9"/>
  <c r="Q99" i="9"/>
  <c r="M99" i="9"/>
  <c r="I99" i="9"/>
  <c r="E99" i="9"/>
  <c r="A100" i="9"/>
  <c r="BG99" i="9"/>
  <c r="BC99" i="9"/>
  <c r="AY99" i="9"/>
  <c r="AU99" i="9"/>
  <c r="AQ99" i="9"/>
  <c r="AM99" i="9"/>
  <c r="AI99" i="9"/>
  <c r="AE99" i="9"/>
  <c r="AA99" i="9"/>
  <c r="W99" i="9"/>
  <c r="S99" i="9"/>
  <c r="O99" i="9"/>
  <c r="K99" i="9"/>
  <c r="G99" i="9"/>
  <c r="C99" i="9"/>
  <c r="A101" i="9" l="1"/>
  <c r="BI100" i="9"/>
  <c r="BG100" i="9"/>
  <c r="BE100" i="9"/>
  <c r="BC100" i="9"/>
  <c r="BA100" i="9"/>
  <c r="AY100" i="9"/>
  <c r="AW100" i="9"/>
  <c r="AU100" i="9"/>
  <c r="AS100" i="9"/>
  <c r="AQ100" i="9"/>
  <c r="AO100" i="9"/>
  <c r="AM100" i="9"/>
  <c r="AK100" i="9"/>
  <c r="AI100" i="9"/>
  <c r="AG100" i="9"/>
  <c r="AE100" i="9"/>
  <c r="AC100" i="9"/>
  <c r="AA100" i="9"/>
  <c r="Y100" i="9"/>
  <c r="W100" i="9"/>
  <c r="U100" i="9"/>
  <c r="S100" i="9"/>
  <c r="Q100" i="9"/>
  <c r="O100" i="9"/>
  <c r="M100" i="9"/>
  <c r="K100" i="9"/>
  <c r="I100" i="9"/>
  <c r="G100" i="9"/>
  <c r="E100" i="9"/>
  <c r="C100" i="9"/>
  <c r="BH100" i="9"/>
  <c r="BD100" i="9"/>
  <c r="AZ100" i="9"/>
  <c r="AV100" i="9"/>
  <c r="AR100" i="9"/>
  <c r="AN100" i="9"/>
  <c r="AJ100" i="9"/>
  <c r="AF100" i="9"/>
  <c r="AB100" i="9"/>
  <c r="X100" i="9"/>
  <c r="T100" i="9"/>
  <c r="P100" i="9"/>
  <c r="L100" i="9"/>
  <c r="H100" i="9"/>
  <c r="D100" i="9"/>
  <c r="BJ100" i="9"/>
  <c r="BF100" i="9"/>
  <c r="BB100" i="9"/>
  <c r="AX100" i="9"/>
  <c r="AT100" i="9"/>
  <c r="AP100" i="9"/>
  <c r="AL100" i="9"/>
  <c r="AH100" i="9"/>
  <c r="AD100" i="9"/>
  <c r="Z100" i="9"/>
  <c r="V100" i="9"/>
  <c r="R100" i="9"/>
  <c r="N100" i="9"/>
  <c r="J100" i="9"/>
  <c r="F100" i="9"/>
  <c r="BJ101" i="9" l="1"/>
  <c r="BH101" i="9"/>
  <c r="BF101" i="9"/>
  <c r="BD101" i="9"/>
  <c r="BB101" i="9"/>
  <c r="AZ101" i="9"/>
  <c r="AX101" i="9"/>
  <c r="AV101" i="9"/>
  <c r="AT101" i="9"/>
  <c r="AR101" i="9"/>
  <c r="AP101" i="9"/>
  <c r="AN101" i="9"/>
  <c r="AL101" i="9"/>
  <c r="AJ101" i="9"/>
  <c r="AH101" i="9"/>
  <c r="AF101" i="9"/>
  <c r="AD101" i="9"/>
  <c r="AB101" i="9"/>
  <c r="Z101" i="9"/>
  <c r="X101" i="9"/>
  <c r="V101" i="9"/>
  <c r="T101" i="9"/>
  <c r="R101" i="9"/>
  <c r="P101" i="9"/>
  <c r="N101" i="9"/>
  <c r="L101" i="9"/>
  <c r="J101" i="9"/>
  <c r="H101" i="9"/>
  <c r="F101" i="9"/>
  <c r="D101" i="9"/>
  <c r="A102" i="9"/>
  <c r="BG101" i="9"/>
  <c r="BC101" i="9"/>
  <c r="AY101" i="9"/>
  <c r="AU101" i="9"/>
  <c r="AQ101" i="9"/>
  <c r="AM101" i="9"/>
  <c r="AI101" i="9"/>
  <c r="AE101" i="9"/>
  <c r="AA101" i="9"/>
  <c r="W101" i="9"/>
  <c r="S101" i="9"/>
  <c r="O101" i="9"/>
  <c r="K101" i="9"/>
  <c r="G101" i="9"/>
  <c r="C101" i="9"/>
  <c r="BI101" i="9"/>
  <c r="BE101" i="9"/>
  <c r="BA101" i="9"/>
  <c r="AW101" i="9"/>
  <c r="AS101" i="9"/>
  <c r="AO101" i="9"/>
  <c r="AK101" i="9"/>
  <c r="AG101" i="9"/>
  <c r="AC101" i="9"/>
  <c r="Y101" i="9"/>
  <c r="U101" i="9"/>
  <c r="Q101" i="9"/>
  <c r="M101" i="9"/>
  <c r="I101" i="9"/>
  <c r="E101" i="9"/>
  <c r="A103" i="9" l="1"/>
  <c r="BI102" i="9"/>
  <c r="BG102" i="9"/>
  <c r="BE102" i="9"/>
  <c r="BC102" i="9"/>
  <c r="BA102" i="9"/>
  <c r="AY102" i="9"/>
  <c r="AW102" i="9"/>
  <c r="AU102" i="9"/>
  <c r="AS102" i="9"/>
  <c r="AQ102" i="9"/>
  <c r="AO102" i="9"/>
  <c r="AM102" i="9"/>
  <c r="AK102" i="9"/>
  <c r="AI102" i="9"/>
  <c r="AG102" i="9"/>
  <c r="AE102" i="9"/>
  <c r="AC102" i="9"/>
  <c r="AA102" i="9"/>
  <c r="Y102" i="9"/>
  <c r="W102" i="9"/>
  <c r="U102" i="9"/>
  <c r="S102" i="9"/>
  <c r="Q102" i="9"/>
  <c r="O102" i="9"/>
  <c r="M102" i="9"/>
  <c r="K102" i="9"/>
  <c r="I102" i="9"/>
  <c r="G102" i="9"/>
  <c r="E102" i="9"/>
  <c r="C102" i="9"/>
  <c r="BJ102" i="9"/>
  <c r="BF102" i="9"/>
  <c r="BB102" i="9"/>
  <c r="AX102" i="9"/>
  <c r="AT102" i="9"/>
  <c r="AP102" i="9"/>
  <c r="AL102" i="9"/>
  <c r="AH102" i="9"/>
  <c r="AD102" i="9"/>
  <c r="Z102" i="9"/>
  <c r="V102" i="9"/>
  <c r="R102" i="9"/>
  <c r="N102" i="9"/>
  <c r="J102" i="9"/>
  <c r="F102" i="9"/>
  <c r="BH102" i="9"/>
  <c r="BD102" i="9"/>
  <c r="AZ102" i="9"/>
  <c r="AV102" i="9"/>
  <c r="AR102" i="9"/>
  <c r="AN102" i="9"/>
  <c r="AJ102" i="9"/>
  <c r="AF102" i="9"/>
  <c r="AB102" i="9"/>
  <c r="X102" i="9"/>
  <c r="T102" i="9"/>
  <c r="P102" i="9"/>
  <c r="L102" i="9"/>
  <c r="H102" i="9"/>
  <c r="D102" i="9"/>
  <c r="BI103" i="9" l="1"/>
  <c r="BG103" i="9"/>
  <c r="BE103" i="9"/>
  <c r="BC103" i="9"/>
  <c r="BA103" i="9"/>
  <c r="AY103" i="9"/>
  <c r="AW103" i="9"/>
  <c r="AU103" i="9"/>
  <c r="AS103" i="9"/>
  <c r="AQ103" i="9"/>
  <c r="AO103" i="9"/>
  <c r="AM103" i="9"/>
  <c r="AK103" i="9"/>
  <c r="AI103" i="9"/>
  <c r="AG103" i="9"/>
  <c r="AE103" i="9"/>
  <c r="AC103" i="9"/>
  <c r="BH103" i="9"/>
  <c r="BD103" i="9"/>
  <c r="AZ103" i="9"/>
  <c r="AV103" i="9"/>
  <c r="AR103" i="9"/>
  <c r="AN103" i="9"/>
  <c r="AJ103" i="9"/>
  <c r="AF103" i="9"/>
  <c r="AB103" i="9"/>
  <c r="Z103" i="9"/>
  <c r="X103" i="9"/>
  <c r="V103" i="9"/>
  <c r="T103" i="9"/>
  <c r="R103" i="9"/>
  <c r="P103" i="9"/>
  <c r="N103" i="9"/>
  <c r="L103" i="9"/>
  <c r="J103" i="9"/>
  <c r="H103" i="9"/>
  <c r="F103" i="9"/>
  <c r="D103" i="9"/>
  <c r="BJ103" i="9"/>
  <c r="BB103" i="9"/>
  <c r="AT103" i="9"/>
  <c r="AL103" i="9"/>
  <c r="AD103" i="9"/>
  <c r="Y103" i="9"/>
  <c r="U103" i="9"/>
  <c r="Q103" i="9"/>
  <c r="M103" i="9"/>
  <c r="I103" i="9"/>
  <c r="E103" i="9"/>
  <c r="BF103" i="9"/>
  <c r="AX103" i="9"/>
  <c r="AP103" i="9"/>
  <c r="AH103" i="9"/>
  <c r="AA103" i="9"/>
  <c r="W103" i="9"/>
  <c r="S103" i="9"/>
  <c r="O103" i="9"/>
  <c r="K103" i="9"/>
  <c r="G103" i="9"/>
  <c r="C103" i="9"/>
  <c r="K6" i="7" l="1"/>
  <c r="H6" i="1" s="1"/>
  <c r="K31" i="7"/>
  <c r="H31" i="1" s="1"/>
  <c r="K32" i="7"/>
  <c r="H32" i="1" s="1"/>
  <c r="K25" i="7"/>
  <c r="H25" i="1" s="1"/>
  <c r="K27" i="7"/>
  <c r="H27" i="1" s="1"/>
  <c r="K41" i="7"/>
  <c r="H41" i="1" s="1"/>
  <c r="K40" i="7"/>
  <c r="H40" i="1" s="1"/>
  <c r="K28" i="7"/>
  <c r="H28" i="1" s="1"/>
  <c r="K19" i="7"/>
  <c r="H19" i="1" s="1"/>
  <c r="K39" i="7"/>
  <c r="H39" i="1" s="1"/>
  <c r="K13" i="7"/>
  <c r="H13" i="1" s="1"/>
  <c r="K30" i="7"/>
  <c r="H30" i="1" s="1"/>
  <c r="K42" i="7"/>
  <c r="H42" i="1" s="1"/>
  <c r="K22" i="7"/>
  <c r="H22" i="1" s="1"/>
  <c r="K29" i="7"/>
  <c r="H29" i="1" s="1"/>
  <c r="K23" i="7"/>
  <c r="H23" i="1" s="1"/>
  <c r="K20" i="7"/>
  <c r="H20" i="1" s="1"/>
  <c r="K16" i="7"/>
  <c r="H16" i="1" s="1"/>
  <c r="K7" i="7"/>
  <c r="H7" i="1" s="1"/>
  <c r="K37" i="7"/>
  <c r="H37" i="1" s="1"/>
  <c r="K21" i="7"/>
  <c r="H21" i="1" s="1"/>
  <c r="K34" i="7"/>
  <c r="H34" i="1" s="1"/>
  <c r="K11" i="7"/>
  <c r="H11" i="1" s="1"/>
  <c r="K24" i="7"/>
  <c r="H24" i="1" s="1"/>
  <c r="K9" i="7"/>
  <c r="H9" i="1" s="1"/>
  <c r="K36" i="7"/>
  <c r="H36" i="1" s="1"/>
  <c r="K17" i="7"/>
  <c r="H17" i="1" s="1"/>
  <c r="K33" i="7"/>
  <c r="H33" i="1" s="1"/>
  <c r="K35" i="7"/>
  <c r="H35" i="1" s="1"/>
  <c r="K10" i="7"/>
  <c r="H10" i="1" s="1"/>
  <c r="K8" i="7"/>
  <c r="H8" i="1" s="1"/>
  <c r="K12" i="7"/>
  <c r="H12" i="1" s="1"/>
  <c r="K5" i="7"/>
  <c r="H5" i="1" s="1"/>
  <c r="K38" i="7"/>
  <c r="H38" i="1" s="1"/>
  <c r="K26" i="7"/>
  <c r="H26" i="1" s="1"/>
  <c r="K14" i="7"/>
  <c r="H14" i="1" s="1"/>
  <c r="K11" i="8"/>
  <c r="I11" i="1" s="1"/>
  <c r="K19" i="10"/>
  <c r="K19" i="1" s="1"/>
  <c r="K35" i="10"/>
  <c r="K35" i="1" s="1"/>
  <c r="K35" i="8"/>
  <c r="I35" i="1" s="1"/>
  <c r="K18" i="15"/>
  <c r="J18" i="1" s="1"/>
  <c r="K34" i="15"/>
  <c r="J34" i="1" s="1"/>
  <c r="K22" i="8"/>
  <c r="I22" i="1" s="1"/>
  <c r="K10" i="10"/>
  <c r="K10" i="1" s="1"/>
  <c r="K26" i="8"/>
  <c r="I26" i="1" s="1"/>
  <c r="K15" i="8"/>
  <c r="I15" i="1" s="1"/>
  <c r="K12" i="10"/>
  <c r="K12" i="1" s="1"/>
  <c r="K31" i="10"/>
  <c r="K31" i="1" s="1"/>
  <c r="K28" i="8"/>
  <c r="I28" i="1" s="1"/>
  <c r="K12" i="15"/>
  <c r="J12" i="1" s="1"/>
  <c r="K30" i="15"/>
  <c r="J30" i="1" s="1"/>
  <c r="K11" i="10"/>
  <c r="K11" i="1" s="1"/>
  <c r="K20" i="8"/>
  <c r="I20" i="1" s="1"/>
  <c r="K38" i="10"/>
  <c r="K38" i="1" s="1"/>
  <c r="K21" i="15"/>
  <c r="J21" i="1" s="1"/>
  <c r="K12" i="8"/>
  <c r="I12" i="1" s="1"/>
  <c r="K6" i="10"/>
  <c r="K6" i="1" s="1"/>
  <c r="K24" i="8"/>
  <c r="I24" i="1" s="1"/>
  <c r="K27" i="15"/>
  <c r="J27" i="1" s="1"/>
  <c r="K8" i="6"/>
  <c r="G8" i="1" s="1"/>
  <c r="K10" i="8"/>
  <c r="I10" i="1" s="1"/>
  <c r="K8" i="10"/>
  <c r="K8" i="1" s="1"/>
  <c r="K29" i="10"/>
  <c r="K29" i="1" s="1"/>
  <c r="K25" i="8"/>
  <c r="I25" i="1" s="1"/>
  <c r="K9" i="15"/>
  <c r="J9" i="1" s="1"/>
  <c r="K28" i="15"/>
  <c r="J28" i="1" s="1"/>
  <c r="K7" i="10"/>
  <c r="K7" i="1" s="1"/>
  <c r="K34" i="10"/>
  <c r="K34" i="1" s="1"/>
  <c r="K16" i="15"/>
  <c r="J16" i="1" s="1"/>
  <c r="K31" i="8"/>
  <c r="I31" i="1" s="1"/>
  <c r="K40" i="10"/>
  <c r="K40" i="1" s="1"/>
  <c r="K23" i="15"/>
  <c r="J23" i="1" s="1"/>
  <c r="K13" i="6"/>
  <c r="G13" i="1" s="1"/>
  <c r="K40" i="6"/>
  <c r="G40" i="1" s="1"/>
  <c r="K29" i="15"/>
  <c r="J29" i="1" s="1"/>
  <c r="K20" i="10"/>
  <c r="K20" i="1" s="1"/>
  <c r="K36" i="8"/>
  <c r="I36" i="1" s="1"/>
  <c r="K35" i="15"/>
  <c r="J35" i="1" s="1"/>
  <c r="K29" i="6"/>
  <c r="G29" i="1" s="1"/>
  <c r="K16" i="10"/>
  <c r="K16" i="1" s="1"/>
  <c r="K33" i="10"/>
  <c r="K33" i="1" s="1"/>
  <c r="K32" i="8"/>
  <c r="I32" i="1" s="1"/>
  <c r="K14" i="15"/>
  <c r="J14" i="1" s="1"/>
  <c r="K32" i="15"/>
  <c r="J32" i="1" s="1"/>
  <c r="K15" i="10"/>
  <c r="K15" i="1" s="1"/>
  <c r="K6" i="8"/>
  <c r="I6" i="1" s="1"/>
  <c r="K8" i="15"/>
  <c r="J8" i="1" s="1"/>
  <c r="K42" i="10"/>
  <c r="K42" i="1" s="1"/>
  <c r="K25" i="15"/>
  <c r="J25" i="1" s="1"/>
  <c r="K14" i="10"/>
  <c r="K14" i="1" s="1"/>
  <c r="K30" i="8"/>
  <c r="I30" i="1" s="1"/>
  <c r="K31" i="15"/>
  <c r="J31" i="1" s="1"/>
  <c r="K24" i="6"/>
  <c r="G24" i="1" s="1"/>
  <c r="K32" i="6"/>
  <c r="G32" i="1" s="1"/>
  <c r="K15" i="15"/>
  <c r="J15" i="1" s="1"/>
  <c r="K27" i="10"/>
  <c r="K27" i="1" s="1"/>
  <c r="K23" i="8"/>
  <c r="I23" i="1" s="1"/>
  <c r="K5" i="15"/>
  <c r="J5" i="1" s="1"/>
  <c r="K26" i="15"/>
  <c r="J26" i="1" s="1"/>
  <c r="K42" i="15"/>
  <c r="J42" i="1" s="1"/>
  <c r="K30" i="10"/>
  <c r="K30" i="1" s="1"/>
  <c r="K19" i="8"/>
  <c r="I19" i="1" s="1"/>
  <c r="K27" i="8"/>
  <c r="I27" i="1" s="1"/>
  <c r="K23" i="10"/>
  <c r="K23" i="1" s="1"/>
  <c r="K39" i="10"/>
  <c r="K39" i="1" s="1"/>
  <c r="K39" i="8"/>
  <c r="I39" i="1" s="1"/>
  <c r="K22" i="15"/>
  <c r="J22" i="1" s="1"/>
  <c r="K38" i="15"/>
  <c r="J38" i="1" s="1"/>
  <c r="K22" i="10"/>
  <c r="K22" i="1" s="1"/>
  <c r="K38" i="8"/>
  <c r="I38" i="1" s="1"/>
  <c r="K37" i="15"/>
  <c r="J37" i="1" s="1"/>
  <c r="K17" i="8"/>
  <c r="I17" i="1" s="1"/>
  <c r="K28" i="10"/>
  <c r="K28" i="1" s="1"/>
  <c r="K7" i="15"/>
  <c r="J7" i="1" s="1"/>
  <c r="K5" i="10"/>
  <c r="K5" i="1" s="1"/>
  <c r="K8" i="8"/>
  <c r="I8" i="1" s="1"/>
  <c r="K18" i="8"/>
  <c r="I18" i="1" s="1"/>
  <c r="K21" i="10"/>
  <c r="K21" i="1" s="1"/>
  <c r="K37" i="10"/>
  <c r="K37" i="1" s="1"/>
  <c r="K37" i="8"/>
  <c r="I37" i="1" s="1"/>
  <c r="K20" i="15"/>
  <c r="J20" i="1" s="1"/>
  <c r="K36" i="15"/>
  <c r="J36" i="1" s="1"/>
  <c r="K18" i="10"/>
  <c r="K18" i="1" s="1"/>
  <c r="K34" i="8"/>
  <c r="I34" i="1" s="1"/>
  <c r="K33" i="15"/>
  <c r="J33" i="1" s="1"/>
  <c r="K24" i="10"/>
  <c r="K24" i="1" s="1"/>
  <c r="K40" i="8"/>
  <c r="I40" i="1" s="1"/>
  <c r="K39" i="15"/>
  <c r="J39" i="1" s="1"/>
  <c r="K31" i="6"/>
  <c r="G31" i="1" s="1"/>
  <c r="CA31" i="1" s="1"/>
  <c r="K11" i="15"/>
  <c r="J11" i="1" s="1"/>
  <c r="K9" i="10"/>
  <c r="K9" i="1" s="1"/>
  <c r="K13" i="8"/>
  <c r="I13" i="1" s="1"/>
  <c r="K36" i="10"/>
  <c r="K36" i="1" s="1"/>
  <c r="K19" i="15"/>
  <c r="J19" i="1" s="1"/>
  <c r="K15" i="6"/>
  <c r="G15" i="1" s="1"/>
  <c r="CA15" i="1" s="1"/>
  <c r="K6" i="15"/>
  <c r="J6" i="1" s="1"/>
  <c r="K25" i="10"/>
  <c r="K25" i="1" s="1"/>
  <c r="K41" i="10"/>
  <c r="K41" i="1" s="1"/>
  <c r="K41" i="8"/>
  <c r="I41" i="1" s="1"/>
  <c r="K24" i="15"/>
  <c r="J24" i="1" s="1"/>
  <c r="K40" i="15"/>
  <c r="J40" i="1" s="1"/>
  <c r="K26" i="10"/>
  <c r="K26" i="1" s="1"/>
  <c r="K42" i="8"/>
  <c r="I42" i="1" s="1"/>
  <c r="K41" i="15"/>
  <c r="J41" i="1" s="1"/>
  <c r="K32" i="10"/>
  <c r="K32" i="1" s="1"/>
  <c r="K13" i="15"/>
  <c r="J13" i="1" s="1"/>
  <c r="K13" i="10"/>
  <c r="K13" i="1" s="1"/>
  <c r="K16" i="6"/>
  <c r="G16" i="1" s="1"/>
  <c r="K28" i="6"/>
  <c r="G28" i="1" s="1"/>
  <c r="K35" i="6"/>
  <c r="K23" i="6"/>
  <c r="G23" i="1" s="1"/>
  <c r="CA23" i="1" s="1"/>
  <c r="K14" i="6"/>
  <c r="G14" i="1" s="1"/>
  <c r="K36" i="6"/>
  <c r="G36" i="1" s="1"/>
  <c r="K7" i="6"/>
  <c r="G7" i="1" s="1"/>
  <c r="K17" i="10"/>
  <c r="K17" i="1" s="1"/>
  <c r="K22" i="6"/>
  <c r="G22" i="1" s="1"/>
  <c r="K9" i="8"/>
  <c r="I9" i="1" s="1"/>
  <c r="K39" i="6"/>
  <c r="G39" i="1" s="1"/>
  <c r="K25" i="6"/>
  <c r="G25" i="1" s="1"/>
  <c r="K29" i="8"/>
  <c r="I29" i="1" s="1"/>
  <c r="K33" i="6"/>
  <c r="G33" i="1" s="1"/>
  <c r="K18" i="6"/>
  <c r="G18" i="1" s="1"/>
  <c r="K6" i="6"/>
  <c r="G6" i="1" s="1"/>
  <c r="K42" i="6"/>
  <c r="G42" i="1" s="1"/>
  <c r="K16" i="8"/>
  <c r="I16" i="1" s="1"/>
  <c r="K37" i="6"/>
  <c r="G37" i="1" s="1"/>
  <c r="K21" i="6"/>
  <c r="G21" i="1" s="1"/>
  <c r="K38" i="6"/>
  <c r="G38" i="1" s="1"/>
  <c r="K12" i="6"/>
  <c r="G12" i="1" s="1"/>
  <c r="CA12" i="1" s="1"/>
  <c r="K34" i="6"/>
  <c r="G34" i="1" s="1"/>
  <c r="K9" i="6"/>
  <c r="G9" i="1" s="1"/>
  <c r="K5" i="6"/>
  <c r="G5" i="1" s="1"/>
  <c r="K17" i="6"/>
  <c r="G17" i="1" s="1"/>
  <c r="K10" i="15"/>
  <c r="J10" i="1" s="1"/>
  <c r="K26" i="6"/>
  <c r="K41" i="6"/>
  <c r="G41" i="1" s="1"/>
  <c r="K30" i="6"/>
  <c r="G30" i="1" s="1"/>
  <c r="K20" i="6"/>
  <c r="G20" i="1" s="1"/>
  <c r="K27" i="6"/>
  <c r="K11" i="6"/>
  <c r="G11" i="1" s="1"/>
  <c r="K19" i="6"/>
  <c r="G19" i="1" s="1"/>
  <c r="K10" i="6"/>
  <c r="G10" i="1" s="1"/>
  <c r="K17" i="15"/>
  <c r="J17" i="1" s="1"/>
  <c r="K14" i="8"/>
  <c r="I14" i="1" s="1"/>
  <c r="K33" i="8"/>
  <c r="I33" i="1" s="1"/>
  <c r="K21" i="8"/>
  <c r="I21" i="1" s="1"/>
  <c r="CA11" i="1" l="1"/>
  <c r="CA5" i="1"/>
  <c r="CA22" i="1"/>
  <c r="CA6" i="1"/>
  <c r="CA7" i="1"/>
  <c r="CA28" i="1"/>
  <c r="CA26" i="1"/>
  <c r="CA10" i="1"/>
  <c r="CA18" i="1"/>
  <c r="CA20" i="1"/>
  <c r="CA9" i="1"/>
  <c r="CA25" i="1"/>
  <c r="CA34" i="1"/>
  <c r="CA35" i="1"/>
  <c r="CA39" i="1"/>
  <c r="CA38" i="1"/>
  <c r="CA36" i="1"/>
  <c r="CA42" i="1"/>
  <c r="CA41" i="1"/>
  <c r="CA37" i="1"/>
  <c r="CA30" i="1"/>
  <c r="CA27" i="1"/>
  <c r="CA19" i="1"/>
  <c r="CA17" i="1"/>
  <c r="CA21" i="1"/>
  <c r="CA33" i="1"/>
  <c r="CA24" i="1"/>
  <c r="CA29" i="1"/>
  <c r="CA13" i="1"/>
  <c r="CA14" i="1"/>
  <c r="CA16" i="1"/>
  <c r="CA32" i="1"/>
  <c r="CA40" i="1"/>
  <c r="CA8" i="1"/>
  <c r="AG44" i="1" l="1"/>
  <c r="AG45" i="1"/>
  <c r="CB27" i="1" l="1"/>
  <c r="CB26" i="1"/>
  <c r="CB9" i="1"/>
  <c r="CB36" i="1"/>
  <c r="CB28" i="1"/>
  <c r="CB31" i="1"/>
  <c r="CB5" i="1"/>
  <c r="CB11" i="1"/>
  <c r="CB41" i="1"/>
  <c r="CB38" i="1"/>
  <c r="CB42" i="1"/>
  <c r="CB39" i="1"/>
  <c r="CB7" i="1"/>
  <c r="CB35" i="1"/>
  <c r="CB19" i="1"/>
  <c r="CB30" i="1"/>
  <c r="CB12" i="1"/>
  <c r="CB6" i="1"/>
  <c r="CB25" i="1"/>
  <c r="CB23" i="1"/>
  <c r="CB15" i="1"/>
  <c r="CB10" i="1"/>
  <c r="CB20" i="1"/>
  <c r="CB34" i="1"/>
  <c r="CB37" i="1"/>
  <c r="CB18" i="1"/>
  <c r="CB22" i="1"/>
  <c r="CB8" i="1"/>
  <c r="CB24" i="1"/>
  <c r="CB14" i="1"/>
  <c r="CB40" i="1"/>
  <c r="CB33" i="1"/>
  <c r="CB21" i="1"/>
  <c r="CB29" i="1"/>
  <c r="CB32" i="1"/>
  <c r="CB17" i="1"/>
  <c r="CB13" i="1"/>
  <c r="CB16" i="1"/>
</calcChain>
</file>

<file path=xl/sharedStrings.xml><?xml version="1.0" encoding="utf-8"?>
<sst xmlns="http://schemas.openxmlformats.org/spreadsheetml/2006/main" count="2389" uniqueCount="381">
  <si>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</si>
  <si>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</si>
  <si>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</si>
  <si>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</si>
  <si>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</si>
  <si>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</si>
  <si>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</si>
  <si>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</si>
  <si>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</si>
  <si>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</si>
  <si>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</si>
  <si>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</si>
  <si>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</si>
  <si>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</si>
  <si>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</si>
  <si>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</si>
  <si>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</si>
  <si>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</si>
  <si>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</si>
  <si>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</si>
  <si>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</si>
  <si>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</si>
  <si>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</si>
  <si>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</si>
  <si>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</si>
  <si>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</si>
  <si>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</si>
  <si>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</si>
  <si>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</si>
  <si>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</si>
  <si>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</si>
  <si>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</si>
  <si>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</si>
  <si>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</si>
  <si>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</si>
  <si>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</si>
  <si>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</si>
  <si>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</si>
  <si>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</si>
  <si>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</si>
  <si>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</si>
  <si>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</si>
  <si>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</si>
  <si>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</si>
  <si>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</si>
  <si>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</si>
  <si>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</si>
  <si>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</si>
  <si>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</si>
  <si>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</si>
  <si>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</si>
  <si>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</si>
  <si>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</si>
  <si>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</si>
  <si>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</si>
  <si>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</si>
  <si>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</si>
  <si>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</si>
  <si>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</si>
  <si>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</si>
  <si>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</si>
  <si>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</si>
  <si>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</si>
  <si>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</si>
  <si>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</si>
  <si>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</si>
  <si>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</si>
  <si>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</si>
  <si>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</si>
  <si>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</si>
  <si>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</si>
  <si>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</si>
  <si>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</si>
  <si>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</si>
  <si>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</si>
  <si>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</si>
  <si>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</si>
  <si>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</si>
  <si>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</si>
  <si>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</si>
  <si>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</si>
  <si>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</si>
  <si>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</si>
  <si>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</si>
  <si>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</si>
  <si>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</si>
  <si>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</si>
  <si>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</si>
  <si>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</si>
  <si>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</si>
  <si>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</si>
  <si>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</si>
  <si>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</si>
  <si>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</si>
  <si>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</si>
  <si>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</si>
  <si>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</si>
  <si>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</si>
  <si>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</si>
  <si>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</si>
  <si>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</si>
  <si>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</si>
  <si>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</si>
  <si>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</si>
  <si>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</si>
  <si>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</si>
  <si>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</si>
  <si>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</si>
  <si>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</si>
  <si>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</si>
  <si>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</si>
  <si>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</si>
  <si>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</si>
  <si>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</si>
  <si>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</si>
  <si>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</si>
  <si>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</si>
  <si>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</si>
  <si>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</si>
  <si>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</si>
  <si>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</si>
  <si>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</si>
  <si>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</si>
  <si>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</si>
  <si>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</si>
  <si>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</si>
  <si>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</si>
  <si>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</si>
  <si>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</si>
  <si>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</si>
  <si>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</si>
  <si>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</si>
  <si>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</si>
  <si>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</si>
  <si>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</si>
  <si>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</si>
  <si>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</si>
  <si>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</si>
  <si>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</si>
  <si>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</si>
  <si>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</si>
  <si>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</si>
  <si>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</si>
  <si>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</si>
  <si>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</si>
  <si>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</si>
  <si>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</si>
  <si>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</si>
  <si>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</si>
  <si>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</si>
  <si>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</si>
  <si>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</si>
  <si>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</si>
  <si>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</si>
  <si>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</si>
  <si>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</si>
  <si>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</si>
  <si>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</si>
  <si>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</si>
  <si>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</si>
  <si>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</si>
  <si>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</si>
  <si>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</si>
  <si>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</si>
  <si>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</si>
  <si>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</si>
  <si>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</si>
  <si>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</si>
  <si>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</si>
  <si>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</si>
  <si>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</si>
  <si>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</si>
  <si>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</si>
  <si>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</si>
  <si>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</si>
  <si>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</si>
  <si>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</si>
  <si>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</si>
  <si>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</si>
  <si>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</si>
  <si>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</si>
  <si>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</si>
  <si>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</si>
  <si>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</si>
  <si>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</si>
  <si>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</si>
  <si>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</si>
  <si>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</si>
  <si>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</si>
  <si>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</si>
  <si>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</si>
  <si>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</si>
  <si>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</si>
  <si>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</si>
  <si>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</si>
  <si>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</si>
  <si>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</si>
  <si>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</si>
  <si>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</si>
  <si>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</si>
  <si>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</si>
  <si>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</si>
  <si>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</si>
  <si>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</si>
  <si>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</si>
  <si>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</si>
  <si>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</si>
  <si>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</si>
  <si>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</si>
  <si>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</si>
  <si>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</si>
  <si>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</si>
  <si>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</si>
  <si>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</si>
  <si>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</si>
  <si>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</si>
  <si>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</si>
  <si>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</si>
  <si>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</si>
  <si>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</si>
  <si>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</si>
  <si>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</si>
  <si>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</si>
  <si>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</si>
  <si>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</si>
  <si>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</si>
  <si>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</si>
  <si>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</si>
  <si>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</si>
  <si>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</si>
  <si>
    <t>Верных ответов</t>
  </si>
  <si>
    <t>Всего вопросов</t>
  </si>
  <si>
    <t>Процентов верных ответов</t>
  </si>
  <si>
    <t>Timestamp</t>
  </si>
  <si>
    <t>e-mail</t>
  </si>
  <si>
    <t>6/18/2017 16:07:38</t>
  </si>
  <si>
    <t>Зуёнок</t>
  </si>
  <si>
    <t>lorin.by82@gmail.com</t>
  </si>
  <si>
    <t>6/13/2017 16:07:09</t>
  </si>
  <si>
    <t>Павлюковский</t>
  </si>
  <si>
    <t>pavlzhenya88@gmail.com</t>
  </si>
  <si>
    <t>6/18/2017 18:33:31</t>
  </si>
  <si>
    <t>Айдари</t>
  </si>
  <si>
    <t xml:space="preserve">Карим </t>
  </si>
  <si>
    <t>shadoworddeath@gmail.com</t>
  </si>
  <si>
    <t>6/17/2017 14:54:18</t>
  </si>
  <si>
    <t>Ванечкин</t>
  </si>
  <si>
    <t>11405215@mail.ru</t>
  </si>
  <si>
    <t>6/18/2017 20:44:01</t>
  </si>
  <si>
    <t xml:space="preserve">Григорица </t>
  </si>
  <si>
    <t>yura.grigoritsa@gmail.com</t>
  </si>
  <si>
    <t>6/18/2017 12:30:07</t>
  </si>
  <si>
    <t>Губич</t>
  </si>
  <si>
    <t>sanya.gubich1997@gmail.com</t>
  </si>
  <si>
    <t>6/15/2017 22:46:36</t>
  </si>
  <si>
    <t>Захаревич</t>
  </si>
  <si>
    <t>lolikpop137@mail.ru</t>
  </si>
  <si>
    <t>6/17/2017 17:12:01</t>
  </si>
  <si>
    <t>adawa</t>
  </si>
  <si>
    <t>awdwa</t>
  </si>
  <si>
    <t>kadushko98@mail.ru</t>
  </si>
  <si>
    <t>6/18/2017 11:46:32</t>
  </si>
  <si>
    <t>Ремез</t>
  </si>
  <si>
    <t>rebellionl@mail.ru</t>
  </si>
  <si>
    <t>6/17/2017 16:01:54</t>
  </si>
  <si>
    <t>Ходосок</t>
  </si>
  <si>
    <t>nadyuha.kapysh@mail.ru</t>
  </si>
  <si>
    <t>6/17/2017 15:49:54</t>
  </si>
  <si>
    <t>Чурилов</t>
  </si>
  <si>
    <t>stanislav.churilov2013@yandex.by</t>
  </si>
  <si>
    <t>6/18/2017 14:21:29</t>
  </si>
  <si>
    <t>Шалудин</t>
  </si>
  <si>
    <t>olegik110298@yandex.by</t>
  </si>
  <si>
    <t>6/18/2017 20:43:48</t>
  </si>
  <si>
    <t>6/18/2017 16:58:07</t>
  </si>
  <si>
    <t>Зуенок</t>
  </si>
  <si>
    <t>6/18/2017 17:05:21</t>
  </si>
  <si>
    <t>Лосик</t>
  </si>
  <si>
    <t>vital2013.123@yndex.by</t>
  </si>
  <si>
    <t>6/18/2017 9:55:17</t>
  </si>
  <si>
    <t>6/18/2017 16:14:36</t>
  </si>
  <si>
    <t>Самуйлова</t>
  </si>
  <si>
    <t>vika.volchik@mail.ru</t>
  </si>
  <si>
    <t xml:space="preserve">Губич </t>
  </si>
  <si>
    <t>6/14/2017 0:01:52</t>
  </si>
  <si>
    <t>Хлиманков</t>
  </si>
  <si>
    <t>texno.cd@mail.ru</t>
  </si>
  <si>
    <t>6/18/2017 18:37:55</t>
  </si>
  <si>
    <t>Капыш</t>
  </si>
  <si>
    <t>6/17/2017 19:30:55</t>
  </si>
  <si>
    <t>6/18/2017 16:21:17</t>
  </si>
  <si>
    <t>6/18/2017 19:50:41</t>
  </si>
  <si>
    <t>Кадушко</t>
  </si>
  <si>
    <t>6/18/2017 17:23:47</t>
  </si>
  <si>
    <t>vital2013.123@yandex.by</t>
  </si>
  <si>
    <t>6/18/2017 16:28:26</t>
  </si>
  <si>
    <t xml:space="preserve">Дмитрий </t>
  </si>
  <si>
    <t>dimaremez11@gmail.com</t>
  </si>
  <si>
    <t>6/18/2017 16:00:41</t>
  </si>
  <si>
    <t xml:space="preserve">Волчик </t>
  </si>
  <si>
    <t>6/18/2017 17:33:08</t>
  </si>
  <si>
    <t>6/18/2017 21:47:10</t>
  </si>
  <si>
    <t>Мирончик</t>
  </si>
  <si>
    <t>rusya139701@gmail.com</t>
  </si>
  <si>
    <t>6/18/2017 21:32:41</t>
  </si>
  <si>
    <t>6/18/2017 18:38:21</t>
  </si>
  <si>
    <t>АЙДАРИ</t>
  </si>
  <si>
    <t>КАРИМ</t>
  </si>
  <si>
    <t>6/18/2017 23:15:02</t>
  </si>
  <si>
    <t>Бабенко</t>
  </si>
  <si>
    <t>mzgrankina@mail.ru</t>
  </si>
  <si>
    <t>6/17/2017 23:06:54</t>
  </si>
  <si>
    <t>Базылевич</t>
  </si>
  <si>
    <t>llikaa-96@mail.ru</t>
  </si>
  <si>
    <t>6/17/2017 15:01:47</t>
  </si>
  <si>
    <t>6/18/2017 21:18:48</t>
  </si>
  <si>
    <t>6/16/2017 22:41:01</t>
  </si>
  <si>
    <t>6/17/2017 18:40:10</t>
  </si>
  <si>
    <t>6/18/2017 10:12:50</t>
  </si>
  <si>
    <t xml:space="preserve">Знарок </t>
  </si>
  <si>
    <t xml:space="preserve">Сергей </t>
  </si>
  <si>
    <t>sergej.znarok@mail.ru</t>
  </si>
  <si>
    <t>6/17/2017 20:02:00</t>
  </si>
  <si>
    <t>6/17/2017 14:09:24</t>
  </si>
  <si>
    <t>Надя</t>
  </si>
  <si>
    <t>6/18/2017 14:41:49</t>
  </si>
  <si>
    <t>RebellionL@mail.ru</t>
  </si>
  <si>
    <t>6/18/2017 22:27:49</t>
  </si>
  <si>
    <t>6/13/2017 16:43:38</t>
  </si>
  <si>
    <t>6/17/2017 17:06:59</t>
  </si>
  <si>
    <t>6/18/2017 21:21:45</t>
  </si>
  <si>
    <t>polinka-hodosok@mail.ru</t>
  </si>
  <si>
    <t>6/17/2017 19:04:54</t>
  </si>
  <si>
    <t>6/18/2017 16:14:02</t>
  </si>
  <si>
    <t>6/18/2017 20:56:25</t>
  </si>
  <si>
    <t>6/18/2017 10:57:12</t>
  </si>
  <si>
    <t>6/19/2017 0:44:40</t>
  </si>
  <si>
    <t>Волчик</t>
  </si>
  <si>
    <t>6/19/2017 1:03:29</t>
  </si>
  <si>
    <t>6/19/2017 0:33:49</t>
  </si>
  <si>
    <t>6/19/2017 1:55:06</t>
  </si>
  <si>
    <t xml:space="preserve">Юрок </t>
  </si>
  <si>
    <t>6/14/2017 11:17:57</t>
  </si>
  <si>
    <t>6/19/2017 14:14:26</t>
  </si>
  <si>
    <t>капыш</t>
  </si>
  <si>
    <t>надежда</t>
  </si>
  <si>
    <t>6/18/2017 20:57:59</t>
  </si>
  <si>
    <t>6/19/2017 10:39:18</t>
  </si>
  <si>
    <t>6/19/2017 0:03:49</t>
  </si>
  <si>
    <t>6/18/2017 12:31:03</t>
  </si>
  <si>
    <t>6/19/2017 0:07:37</t>
  </si>
  <si>
    <t>6/18/2017 12:32:13</t>
  </si>
  <si>
    <t>6/17/2017 23:53:59</t>
  </si>
  <si>
    <t>6/18/2017 17:58:17</t>
  </si>
  <si>
    <t>6/19/2017 14:58:12</t>
  </si>
  <si>
    <t>6/19/2017 12:49:07</t>
  </si>
  <si>
    <t>6/19/2017 16:13:34</t>
  </si>
  <si>
    <t>Ееатерина</t>
  </si>
  <si>
    <t>6/18/2017 22:01:22</t>
  </si>
  <si>
    <t>6/18/2017 21:03:45</t>
  </si>
  <si>
    <t>Григорица</t>
  </si>
  <si>
    <t>6/17/2017 17:25:27</t>
  </si>
  <si>
    <t>6/18/2017 12:38:12</t>
  </si>
  <si>
    <t>6/18/2017 12:43:16</t>
  </si>
  <si>
    <t>6/16/2017 20:24:44</t>
  </si>
  <si>
    <t>Алекскей</t>
  </si>
  <si>
    <t>6/18/2017 23:30:30</t>
  </si>
  <si>
    <t>6/17/2017 20:25:32</t>
  </si>
  <si>
    <t>Стас</t>
  </si>
  <si>
    <t>6/18/2017 18:45:38</t>
  </si>
  <si>
    <t>olegik110298@gmail.com</t>
  </si>
  <si>
    <t>6/17/2017 0:10:22</t>
  </si>
  <si>
    <t>6/18/2017 11:41:53</t>
  </si>
  <si>
    <t xml:space="preserve">Ванечкин </t>
  </si>
  <si>
    <t>6/19/2017 12:56:15</t>
  </si>
  <si>
    <t>6/17/2017 14:36:21</t>
  </si>
  <si>
    <t xml:space="preserve">Захаревич </t>
  </si>
  <si>
    <t>6/18/2017 12:58:00</t>
  </si>
  <si>
    <t>6/17/2017 15:48:16</t>
  </si>
  <si>
    <t>6/18/2017 13:59:01</t>
  </si>
  <si>
    <t>6/19/2017 13:31:10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</si>
</sst>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30" xfId="0" applyNumberFormat="1" applyBorder="1"/>
    <xf numFmtId="0" fontId="0" fillId="2" borderId="3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2" fontId="0" fillId="2" borderId="30" xfId="0" applyNumberForma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/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0" fillId="3" borderId="21" xfId="0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6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zoomScale="70" zoomScaleNormal="70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CC24" sqref="CC24:CC42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7" width="5.5703125" style="19" bestFit="1" customWidth="1"/>
    <col min="8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5" bestFit="1" customWidth="1"/>
    <col min="80" max="81" width="4.7109375" bestFit="1" customWidth="1"/>
  </cols>
  <sheetData>
    <row r="1" spans="1:256" s="121" customFormat="1" ht="20.100000000000001" customHeight="1" x14ac:dyDescent="0.25">
      <c r="A1" s="261" t="s">
        <v>112</v>
      </c>
      <c r="B1" s="261"/>
      <c r="C1" s="261"/>
      <c r="D1" s="261"/>
      <c r="E1" s="261" t="s">
        <v>133</v>
      </c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ht="19.5" thickBot="1" x14ac:dyDescent="0.3">
      <c r="A2" s="29"/>
      <c r="B2" s="117">
        <f>DATE(2016,9,1)</f>
        <v>42614</v>
      </c>
      <c r="C2" s="29"/>
      <c r="D2" s="258" t="s">
        <v>229</v>
      </c>
      <c r="E2" s="259"/>
      <c r="F2" s="260"/>
      <c r="G2" s="257" t="s">
        <v>113</v>
      </c>
      <c r="H2" s="257"/>
      <c r="I2" s="257"/>
      <c r="J2" s="257"/>
      <c r="K2" s="257"/>
      <c r="L2" s="257"/>
      <c r="M2" s="257"/>
      <c r="N2" s="255" t="s">
        <v>114</v>
      </c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118"/>
      <c r="AD2" s="267" t="s">
        <v>31</v>
      </c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164"/>
      <c r="BM2" s="167"/>
      <c r="BN2" s="168"/>
      <c r="BO2" s="168"/>
      <c r="BP2" s="168"/>
      <c r="BQ2" s="167"/>
      <c r="BR2" s="171"/>
      <c r="BS2" s="187"/>
      <c r="BT2" s="187"/>
      <c r="BU2" s="187"/>
      <c r="BV2" s="187"/>
      <c r="BW2" s="187"/>
      <c r="BX2" s="187"/>
      <c r="BY2" s="187"/>
      <c r="BZ2" s="171"/>
      <c r="CA2" s="119"/>
      <c r="CB2" s="119"/>
      <c r="CC2" s="29"/>
    </row>
    <row r="3" spans="1:256" s="71" customFormat="1" ht="15" customHeight="1" x14ac:dyDescent="0.25">
      <c r="A3" s="262" t="s">
        <v>36</v>
      </c>
      <c r="B3" s="262" t="s">
        <v>73</v>
      </c>
      <c r="C3" s="264" t="s">
        <v>30</v>
      </c>
      <c r="D3" s="262" t="s">
        <v>27</v>
      </c>
      <c r="E3" s="262" t="s">
        <v>28</v>
      </c>
      <c r="F3" s="262" t="s">
        <v>29</v>
      </c>
      <c r="G3" s="257"/>
      <c r="H3" s="257"/>
      <c r="I3" s="257"/>
      <c r="J3" s="257"/>
      <c r="K3" s="257"/>
      <c r="L3" s="257"/>
      <c r="M3" s="257"/>
      <c r="N3" s="119" t="s">
        <v>131</v>
      </c>
      <c r="O3" s="256">
        <f>DATE(2017,3,11)</f>
        <v>42805</v>
      </c>
      <c r="P3" s="255"/>
      <c r="Q3" s="119" t="s">
        <v>131</v>
      </c>
      <c r="R3" s="256"/>
      <c r="S3" s="255"/>
      <c r="T3" s="119" t="s">
        <v>131</v>
      </c>
      <c r="U3" s="256"/>
      <c r="V3" s="255"/>
      <c r="W3" s="119" t="s">
        <v>131</v>
      </c>
      <c r="X3" s="256"/>
      <c r="Y3" s="255"/>
      <c r="Z3" s="119" t="s">
        <v>131</v>
      </c>
      <c r="AA3" s="256"/>
      <c r="AB3" s="255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0" t="str">
        <f t="shared" ref="AK3:BF3" si="1">AE3</f>
        <v>Л</v>
      </c>
      <c r="AL3" s="140" t="str">
        <f t="shared" si="1"/>
        <v>ЛР</v>
      </c>
      <c r="AM3" s="140" t="str">
        <f t="shared" si="1"/>
        <v>ЛР</v>
      </c>
      <c r="AN3" s="140" t="str">
        <f t="shared" si="1"/>
        <v>Л</v>
      </c>
      <c r="AO3" s="140" t="str">
        <f t="shared" si="1"/>
        <v>ЛР</v>
      </c>
      <c r="AP3" s="140" t="str">
        <f t="shared" si="1"/>
        <v>ЛР</v>
      </c>
      <c r="AQ3" s="140" t="str">
        <f t="shared" si="1"/>
        <v>Л</v>
      </c>
      <c r="AR3" s="140" t="str">
        <f t="shared" si="1"/>
        <v>ЛР</v>
      </c>
      <c r="AS3" s="140" t="str">
        <f t="shared" si="1"/>
        <v>ЛР</v>
      </c>
      <c r="AT3" s="140" t="str">
        <f t="shared" si="1"/>
        <v>Л</v>
      </c>
      <c r="AU3" s="140" t="str">
        <f t="shared" si="1"/>
        <v>ЛР</v>
      </c>
      <c r="AV3" s="140" t="str">
        <f t="shared" si="1"/>
        <v>ЛР</v>
      </c>
      <c r="AW3" s="140" t="str">
        <f t="shared" si="1"/>
        <v>Л</v>
      </c>
      <c r="AX3" s="140" t="str">
        <f t="shared" si="1"/>
        <v>ЛР</v>
      </c>
      <c r="AY3" s="140" t="str">
        <f t="shared" si="1"/>
        <v>ЛР</v>
      </c>
      <c r="AZ3" s="140" t="str">
        <f t="shared" si="1"/>
        <v>Л</v>
      </c>
      <c r="BA3" s="140" t="str">
        <f t="shared" si="1"/>
        <v>ЛР</v>
      </c>
      <c r="BB3" s="140" t="str">
        <f t="shared" si="1"/>
        <v>ЛР</v>
      </c>
      <c r="BC3" s="140" t="str">
        <f t="shared" si="1"/>
        <v>Л</v>
      </c>
      <c r="BD3" s="140" t="str">
        <f t="shared" si="1"/>
        <v>ЛР</v>
      </c>
      <c r="BE3" s="140" t="str">
        <f t="shared" si="1"/>
        <v>ЛР</v>
      </c>
      <c r="BF3" s="140" t="str">
        <f t="shared" si="1"/>
        <v>Л</v>
      </c>
      <c r="BG3" s="165" t="str">
        <f t="shared" ref="BG3" si="2">BA3</f>
        <v>ЛР</v>
      </c>
      <c r="BH3" s="165" t="str">
        <f t="shared" ref="BH3" si="3">BB3</f>
        <v>ЛР</v>
      </c>
      <c r="BI3" s="165" t="str">
        <f t="shared" ref="BI3" si="4">BC3</f>
        <v>Л</v>
      </c>
      <c r="BJ3" s="165" t="str">
        <f t="shared" ref="BJ3" si="5">BD3</f>
        <v>ЛР</v>
      </c>
      <c r="BK3" s="165" t="str">
        <f t="shared" ref="BK3" si="6">BE3</f>
        <v>ЛР</v>
      </c>
      <c r="BL3" s="165" t="str">
        <f t="shared" ref="BL3" si="7">BF3</f>
        <v>Л</v>
      </c>
      <c r="BM3" s="165" t="str">
        <f t="shared" ref="BM3" si="8">BG3</f>
        <v>ЛР</v>
      </c>
      <c r="BN3" s="165" t="s">
        <v>4</v>
      </c>
      <c r="BO3" s="169" t="str">
        <f t="shared" ref="BO3" si="9">BI3</f>
        <v>Л</v>
      </c>
      <c r="BP3" s="169" t="str">
        <f t="shared" ref="BP3" si="10">BJ3</f>
        <v>ЛР</v>
      </c>
      <c r="BQ3" s="169" t="s">
        <v>4</v>
      </c>
      <c r="BR3" s="169" t="str">
        <f t="shared" ref="BR3" si="11">BL3</f>
        <v>Л</v>
      </c>
      <c r="BS3" s="190" t="s">
        <v>4</v>
      </c>
      <c r="BT3" s="190" t="s">
        <v>32</v>
      </c>
      <c r="BU3" s="228" t="s">
        <v>4</v>
      </c>
      <c r="BV3" s="228" t="s">
        <v>4</v>
      </c>
      <c r="BW3" s="185" t="s">
        <v>32</v>
      </c>
      <c r="BX3" s="228" t="s">
        <v>4</v>
      </c>
      <c r="BY3" s="231" t="s">
        <v>32</v>
      </c>
      <c r="BZ3" s="228" t="s">
        <v>4</v>
      </c>
      <c r="CA3" s="14"/>
      <c r="CB3" s="14"/>
      <c r="CC3" s="125"/>
    </row>
    <row r="4" spans="1:256" s="68" customFormat="1" ht="45.75" x14ac:dyDescent="0.25">
      <c r="A4" s="262"/>
      <c r="B4" s="262"/>
      <c r="C4" s="264"/>
      <c r="D4" s="262"/>
      <c r="E4" s="262"/>
      <c r="F4" s="262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4" t="s">
        <v>227</v>
      </c>
      <c r="M4" s="224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111" t="s">
        <v>33</v>
      </c>
      <c r="AD4" s="120">
        <f>DATE(2017,2,11)</f>
        <v>42777</v>
      </c>
      <c r="AE4" s="120">
        <f>DATE(2017,2,11)</f>
        <v>42777</v>
      </c>
      <c r="AF4" s="120">
        <f>DATE(2017,2,17)</f>
        <v>42783</v>
      </c>
      <c r="AG4" s="120">
        <f>DATE(2017,2,18)</f>
        <v>42784</v>
      </c>
      <c r="AH4" s="120">
        <f>DATE(2017,2,18)</f>
        <v>42784</v>
      </c>
      <c r="AI4" s="120">
        <f>DATE(2017,2,18)</f>
        <v>42784</v>
      </c>
      <c r="AJ4" s="120">
        <f>AD4+14</f>
        <v>42791</v>
      </c>
      <c r="AK4" s="120">
        <f>AE4+14</f>
        <v>42791</v>
      </c>
      <c r="AL4" s="120">
        <f t="shared" ref="AL4:BF4" si="12">AF4+14</f>
        <v>42797</v>
      </c>
      <c r="AM4" s="120">
        <f t="shared" si="12"/>
        <v>42798</v>
      </c>
      <c r="AN4" s="120">
        <f t="shared" si="12"/>
        <v>42798</v>
      </c>
      <c r="AO4" s="120">
        <f t="shared" si="12"/>
        <v>42798</v>
      </c>
      <c r="AP4" s="120">
        <f t="shared" si="12"/>
        <v>42805</v>
      </c>
      <c r="AQ4" s="120">
        <f t="shared" si="12"/>
        <v>42805</v>
      </c>
      <c r="AR4" s="120">
        <f t="shared" si="12"/>
        <v>42811</v>
      </c>
      <c r="AS4" s="120">
        <f t="shared" si="12"/>
        <v>42812</v>
      </c>
      <c r="AT4" s="120">
        <f t="shared" si="12"/>
        <v>42812</v>
      </c>
      <c r="AU4" s="120">
        <f t="shared" si="12"/>
        <v>42812</v>
      </c>
      <c r="AV4" s="120">
        <f t="shared" si="12"/>
        <v>42819</v>
      </c>
      <c r="AW4" s="120">
        <f t="shared" si="12"/>
        <v>42819</v>
      </c>
      <c r="AX4" s="120">
        <f t="shared" si="12"/>
        <v>42825</v>
      </c>
      <c r="AY4" s="120">
        <f t="shared" si="12"/>
        <v>42826</v>
      </c>
      <c r="AZ4" s="120">
        <f t="shared" si="12"/>
        <v>42826</v>
      </c>
      <c r="BA4" s="120">
        <f t="shared" si="12"/>
        <v>42826</v>
      </c>
      <c r="BB4" s="120">
        <f t="shared" si="12"/>
        <v>42833</v>
      </c>
      <c r="BC4" s="120">
        <f t="shared" si="12"/>
        <v>42833</v>
      </c>
      <c r="BD4" s="120">
        <f t="shared" si="12"/>
        <v>42839</v>
      </c>
      <c r="BE4" s="120">
        <f t="shared" si="12"/>
        <v>42840</v>
      </c>
      <c r="BF4" s="120">
        <f t="shared" si="12"/>
        <v>42840</v>
      </c>
      <c r="BG4" s="120">
        <f t="shared" ref="BG4" si="13">BA4+14</f>
        <v>42840</v>
      </c>
      <c r="BH4" s="120">
        <f t="shared" ref="BH4" si="14">BB4+14</f>
        <v>42847</v>
      </c>
      <c r="BI4" s="120">
        <f t="shared" ref="BI4" si="15">BC4+14</f>
        <v>42847</v>
      </c>
      <c r="BJ4" s="120">
        <f t="shared" ref="BJ4" si="16">BD4+14</f>
        <v>42853</v>
      </c>
      <c r="BK4" s="120">
        <f t="shared" ref="BK4" si="17">BE4+14</f>
        <v>42854</v>
      </c>
      <c r="BL4" s="120">
        <f t="shared" ref="BL4" si="18">BF4+14</f>
        <v>42854</v>
      </c>
      <c r="BM4" s="120">
        <f t="shared" ref="BM4" si="19">BG4+14</f>
        <v>42854</v>
      </c>
      <c r="BN4" s="120">
        <f t="shared" ref="BN4" si="20">BH4+14</f>
        <v>42861</v>
      </c>
      <c r="BO4" s="120">
        <f t="shared" ref="BO4" si="21">BI4+14</f>
        <v>42861</v>
      </c>
      <c r="BP4" s="120">
        <f t="shared" ref="BP4" si="22">BJ4+14</f>
        <v>42867</v>
      </c>
      <c r="BQ4" s="120">
        <f t="shared" ref="BQ4:BR4" si="23">BK4+14</f>
        <v>42868</v>
      </c>
      <c r="BR4" s="120">
        <f t="shared" si="23"/>
        <v>42868</v>
      </c>
      <c r="BS4" s="120">
        <f>BR4+7</f>
        <v>42875</v>
      </c>
      <c r="BT4" s="120">
        <f>BS4</f>
        <v>42875</v>
      </c>
      <c r="BU4" s="230">
        <v>42881</v>
      </c>
      <c r="BV4" s="230">
        <v>42882</v>
      </c>
      <c r="BW4" s="230">
        <v>42882</v>
      </c>
      <c r="BX4" s="230">
        <v>42882</v>
      </c>
      <c r="BY4" s="120">
        <f>BW4+7</f>
        <v>42889</v>
      </c>
      <c r="BZ4" s="120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2">
        <f>ROUND('Лр1(ч4)'!K5,2)</f>
        <v>0</v>
      </c>
      <c r="L5" s="52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0"/>
      <c r="AD5" s="16" t="s">
        <v>141</v>
      </c>
      <c r="AE5" s="139" t="s">
        <v>141</v>
      </c>
      <c r="AF5" s="151">
        <v>2</v>
      </c>
      <c r="AG5" s="151">
        <v>2</v>
      </c>
      <c r="AH5" s="65">
        <v>2</v>
      </c>
      <c r="AI5" s="65"/>
      <c r="AJ5" s="155">
        <v>2</v>
      </c>
      <c r="AK5" s="65">
        <v>2</v>
      </c>
      <c r="AL5" s="155" t="s">
        <v>141</v>
      </c>
      <c r="AM5" s="155" t="s">
        <v>141</v>
      </c>
      <c r="AN5" s="152" t="s">
        <v>141</v>
      </c>
      <c r="AO5" s="65"/>
      <c r="AP5" s="170">
        <v>2</v>
      </c>
      <c r="AQ5" s="170">
        <v>2</v>
      </c>
      <c r="AR5" s="170" t="s">
        <v>141</v>
      </c>
      <c r="AS5" s="170" t="s">
        <v>141</v>
      </c>
      <c r="AT5" s="170" t="s">
        <v>141</v>
      </c>
      <c r="AU5" s="65"/>
      <c r="AV5" s="170">
        <v>2</v>
      </c>
      <c r="AW5" s="65"/>
      <c r="AX5" s="170" t="s">
        <v>141</v>
      </c>
      <c r="AY5" s="170">
        <v>2</v>
      </c>
      <c r="AZ5" s="170">
        <v>2</v>
      </c>
      <c r="BA5" s="100"/>
      <c r="BB5" s="170">
        <v>2</v>
      </c>
      <c r="BC5" s="170">
        <v>2</v>
      </c>
      <c r="BD5" s="170" t="s">
        <v>141</v>
      </c>
      <c r="BE5" s="170" t="s">
        <v>141</v>
      </c>
      <c r="BF5" s="1" t="s">
        <v>141</v>
      </c>
      <c r="BG5" s="1"/>
      <c r="BH5" s="1">
        <v>2</v>
      </c>
      <c r="BI5" s="170">
        <v>2</v>
      </c>
      <c r="BJ5" s="170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7">
        <v>2</v>
      </c>
      <c r="BV5" s="227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</f>
        <v>65.23</v>
      </c>
      <c r="CB5" s="99">
        <f t="shared" ref="CB5:CB42" si="25">$AM$45+(CA5-$AG$45)*($AM$44-$AM$45)/($AG$44-$AG$45)</f>
        <v>3.4859952793076316</v>
      </c>
      <c r="CC5" s="128"/>
    </row>
    <row r="6" spans="1:256" s="68" customFormat="1" x14ac:dyDescent="0.25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2">
        <f>ROUND('Лр1(ч4)'!K6,2)</f>
        <v>0</v>
      </c>
      <c r="L6" s="52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0"/>
      <c r="AD6" s="16">
        <v>2</v>
      </c>
      <c r="AE6" s="65">
        <v>2</v>
      </c>
      <c r="AF6" s="151">
        <v>2</v>
      </c>
      <c r="AG6" s="151">
        <v>2</v>
      </c>
      <c r="AH6" s="65">
        <v>2</v>
      </c>
      <c r="AI6" s="65"/>
      <c r="AJ6" s="155">
        <v>2</v>
      </c>
      <c r="AK6" s="65">
        <v>2</v>
      </c>
      <c r="AL6" s="155" t="s">
        <v>141</v>
      </c>
      <c r="AM6" s="155">
        <v>2</v>
      </c>
      <c r="AN6" s="65">
        <v>2</v>
      </c>
      <c r="AO6" s="65"/>
      <c r="AP6" s="170">
        <v>2</v>
      </c>
      <c r="AQ6" s="170">
        <v>2</v>
      </c>
      <c r="AR6" s="170" t="s">
        <v>141</v>
      </c>
      <c r="AS6" s="170">
        <v>2</v>
      </c>
      <c r="AT6" s="170">
        <v>2</v>
      </c>
      <c r="AU6" s="89"/>
      <c r="AV6" s="170">
        <v>2</v>
      </c>
      <c r="AW6" s="95"/>
      <c r="AX6" s="170" t="s">
        <v>141</v>
      </c>
      <c r="AY6" s="170">
        <v>2</v>
      </c>
      <c r="AZ6" s="170">
        <v>2</v>
      </c>
      <c r="BA6" s="100"/>
      <c r="BB6" s="170">
        <v>2</v>
      </c>
      <c r="BC6" s="170">
        <v>2</v>
      </c>
      <c r="BD6" s="170">
        <v>2</v>
      </c>
      <c r="BE6" s="170" t="s">
        <v>141</v>
      </c>
      <c r="BF6" s="1" t="s">
        <v>141</v>
      </c>
      <c r="BG6" s="1"/>
      <c r="BH6" s="1">
        <v>2</v>
      </c>
      <c r="BI6" s="170">
        <v>2</v>
      </c>
      <c r="BJ6" s="170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7">
        <v>2</v>
      </c>
      <c r="BV6" s="227">
        <v>2</v>
      </c>
      <c r="BW6" s="1">
        <v>2</v>
      </c>
      <c r="BX6" s="1"/>
      <c r="BY6" s="1">
        <v>2</v>
      </c>
      <c r="BZ6" s="1">
        <v>2</v>
      </c>
      <c r="CA6" s="83">
        <f t="shared" ref="CA6:CA42" si="28">SUM(AD6:BZ6)+SUM(G6:M6)+P6+S6+V6+Y6+AB6+AC6</f>
        <v>80.510000000000005</v>
      </c>
      <c r="CB6" s="9">
        <f t="shared" si="25"/>
        <v>4.5679779701022811</v>
      </c>
      <c r="CC6" s="128"/>
    </row>
    <row r="7" spans="1:256" s="68" customFormat="1" x14ac:dyDescent="0.25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2">
        <f>ROUND('Лр1(ч4)'!K7,2)</f>
        <v>0</v>
      </c>
      <c r="L7" s="52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0"/>
      <c r="AD7" s="126" t="s">
        <v>141</v>
      </c>
      <c r="AE7" s="139" t="s">
        <v>141</v>
      </c>
      <c r="AF7" s="151" t="s">
        <v>141</v>
      </c>
      <c r="AG7" s="151" t="s">
        <v>141</v>
      </c>
      <c r="AH7" s="65" t="s">
        <v>141</v>
      </c>
      <c r="AI7" s="65"/>
      <c r="AJ7" s="155" t="s">
        <v>141</v>
      </c>
      <c r="AK7" s="65" t="s">
        <v>141</v>
      </c>
      <c r="AL7" s="155" t="s">
        <v>141</v>
      </c>
      <c r="AM7" s="155" t="s">
        <v>141</v>
      </c>
      <c r="AN7" s="152">
        <v>2</v>
      </c>
      <c r="AO7" s="81"/>
      <c r="AP7" s="170" t="s">
        <v>141</v>
      </c>
      <c r="AQ7" s="170">
        <v>2</v>
      </c>
      <c r="AR7" s="170" t="s">
        <v>141</v>
      </c>
      <c r="AS7" s="170">
        <v>2</v>
      </c>
      <c r="AT7" s="170">
        <v>2</v>
      </c>
      <c r="AU7" s="89"/>
      <c r="AV7" s="170">
        <v>2</v>
      </c>
      <c r="AW7" s="95"/>
      <c r="AX7" s="170" t="s">
        <v>141</v>
      </c>
      <c r="AY7" s="170">
        <v>2</v>
      </c>
      <c r="AZ7" s="170" t="s">
        <v>141</v>
      </c>
      <c r="BA7" s="100"/>
      <c r="BB7" s="170" t="s">
        <v>141</v>
      </c>
      <c r="BC7" s="170" t="s">
        <v>141</v>
      </c>
      <c r="BD7" s="170">
        <v>2</v>
      </c>
      <c r="BE7" s="170" t="s">
        <v>141</v>
      </c>
      <c r="BF7" s="1" t="s">
        <v>141</v>
      </c>
      <c r="BG7" s="1"/>
      <c r="BH7" s="1" t="s">
        <v>141</v>
      </c>
      <c r="BI7" s="170" t="s">
        <v>141</v>
      </c>
      <c r="BJ7" s="170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7" t="s">
        <v>141</v>
      </c>
      <c r="BV7" s="227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si="28"/>
        <v>20</v>
      </c>
      <c r="CB7" s="9">
        <f t="shared" si="25"/>
        <v>0.28324154209284025</v>
      </c>
      <c r="CC7" s="128"/>
    </row>
    <row r="8" spans="1:256" s="68" customFormat="1" x14ac:dyDescent="0.25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2">
        <f>ROUND('Лр1(ч4)'!K8,2)</f>
        <v>0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0"/>
      <c r="AD8" s="12">
        <v>2</v>
      </c>
      <c r="AE8" s="65">
        <v>2</v>
      </c>
      <c r="AF8" s="151">
        <v>2</v>
      </c>
      <c r="AG8" s="151" t="s">
        <v>141</v>
      </c>
      <c r="AH8" s="65" t="s">
        <v>141</v>
      </c>
      <c r="AI8" s="65"/>
      <c r="AJ8" s="155">
        <v>2</v>
      </c>
      <c r="AK8" s="65">
        <v>2</v>
      </c>
      <c r="AL8" s="155" t="s">
        <v>141</v>
      </c>
      <c r="AM8" s="155" t="s">
        <v>141</v>
      </c>
      <c r="AN8" s="152" t="s">
        <v>141</v>
      </c>
      <c r="AO8" s="81"/>
      <c r="AP8" s="170">
        <v>2</v>
      </c>
      <c r="AQ8" s="170">
        <v>2</v>
      </c>
      <c r="AR8" s="170" t="s">
        <v>141</v>
      </c>
      <c r="AS8" s="170" t="s">
        <v>141</v>
      </c>
      <c r="AT8" s="170" t="s">
        <v>141</v>
      </c>
      <c r="AU8" s="65"/>
      <c r="AV8" s="170">
        <v>2</v>
      </c>
      <c r="AW8" s="95"/>
      <c r="AX8" s="170" t="s">
        <v>141</v>
      </c>
      <c r="AY8" s="170">
        <v>2</v>
      </c>
      <c r="AZ8" s="170">
        <v>2</v>
      </c>
      <c r="BA8" s="100"/>
      <c r="BB8" s="170">
        <v>2</v>
      </c>
      <c r="BC8" s="170">
        <v>2</v>
      </c>
      <c r="BD8" s="170" t="s">
        <v>141</v>
      </c>
      <c r="BE8" s="170" t="s">
        <v>141</v>
      </c>
      <c r="BF8" s="170" t="s">
        <v>141</v>
      </c>
      <c r="BG8" s="1"/>
      <c r="BH8" s="1">
        <v>2</v>
      </c>
      <c r="BI8" s="170">
        <v>2</v>
      </c>
      <c r="BJ8" s="170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7">
        <v>2</v>
      </c>
      <c r="BV8" s="227">
        <v>2</v>
      </c>
      <c r="BW8" s="1">
        <v>2</v>
      </c>
      <c r="BX8" s="1"/>
      <c r="BY8" s="1">
        <v>2</v>
      </c>
      <c r="BZ8" s="1">
        <v>2</v>
      </c>
      <c r="CA8" s="83">
        <f t="shared" si="28"/>
        <v>56.33</v>
      </c>
      <c r="CB8" s="9">
        <f t="shared" si="25"/>
        <v>2.8557828481510614</v>
      </c>
      <c r="CC8" s="128"/>
    </row>
    <row r="9" spans="1:256" s="68" customFormat="1" x14ac:dyDescent="0.25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2">
        <f>ROUND('Лр1(ч4)'!K9,2)</f>
        <v>0</v>
      </c>
      <c r="L9" s="52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0"/>
      <c r="AD9" s="12">
        <v>2</v>
      </c>
      <c r="AE9" s="65">
        <v>2</v>
      </c>
      <c r="AF9" s="151">
        <v>2</v>
      </c>
      <c r="AG9" s="151">
        <v>2</v>
      </c>
      <c r="AH9" s="65">
        <v>2</v>
      </c>
      <c r="AI9" s="65"/>
      <c r="AJ9" s="155" t="s">
        <v>141</v>
      </c>
      <c r="AK9" s="65">
        <v>1</v>
      </c>
      <c r="AL9" s="155">
        <v>2</v>
      </c>
      <c r="AM9" s="155">
        <v>2</v>
      </c>
      <c r="AN9" s="65">
        <v>2</v>
      </c>
      <c r="AO9" s="65"/>
      <c r="AP9" s="170">
        <v>2</v>
      </c>
      <c r="AQ9" s="170">
        <v>2</v>
      </c>
      <c r="AR9" s="170">
        <v>2</v>
      </c>
      <c r="AS9" s="170">
        <v>2</v>
      </c>
      <c r="AT9" s="170">
        <v>2</v>
      </c>
      <c r="AU9" s="65"/>
      <c r="AV9" s="170">
        <v>2</v>
      </c>
      <c r="AW9" s="65"/>
      <c r="AX9" s="170">
        <v>2</v>
      </c>
      <c r="AY9" s="170">
        <v>2</v>
      </c>
      <c r="AZ9" s="170">
        <v>2</v>
      </c>
      <c r="BA9" s="100"/>
      <c r="BB9" s="170">
        <v>2</v>
      </c>
      <c r="BC9" s="170">
        <v>2</v>
      </c>
      <c r="BD9" s="170">
        <v>2</v>
      </c>
      <c r="BE9" s="170">
        <v>2</v>
      </c>
      <c r="BF9" s="170">
        <v>2</v>
      </c>
      <c r="BG9" s="1"/>
      <c r="BH9" s="1">
        <v>2</v>
      </c>
      <c r="BI9" s="170">
        <v>2</v>
      </c>
      <c r="BJ9" s="170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7">
        <v>2</v>
      </c>
      <c r="BV9" s="227">
        <v>2</v>
      </c>
      <c r="BW9" s="1">
        <v>2</v>
      </c>
      <c r="BX9" s="1"/>
      <c r="BY9" s="1">
        <v>2</v>
      </c>
      <c r="BZ9" s="1">
        <v>2</v>
      </c>
      <c r="CA9" s="83">
        <f t="shared" si="28"/>
        <v>85.13</v>
      </c>
      <c r="CB9" s="9">
        <f t="shared" si="25"/>
        <v>4.8951219512195108</v>
      </c>
      <c r="CC9" s="128"/>
    </row>
    <row r="10" spans="1:256" s="68" customFormat="1" x14ac:dyDescent="0.25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5.55</v>
      </c>
      <c r="K10" s="52">
        <f>ROUND('Лр1(ч4)'!K10,2)</f>
        <v>5.57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0"/>
      <c r="AD10" s="12">
        <v>2</v>
      </c>
      <c r="AE10" s="65">
        <v>2</v>
      </c>
      <c r="AF10" s="151">
        <v>2</v>
      </c>
      <c r="AG10" s="151">
        <v>2</v>
      </c>
      <c r="AH10" s="65">
        <v>2</v>
      </c>
      <c r="AI10" s="65"/>
      <c r="AJ10" s="155" t="s">
        <v>141</v>
      </c>
      <c r="AK10" s="65">
        <v>2</v>
      </c>
      <c r="AL10" s="155">
        <v>2</v>
      </c>
      <c r="AM10" s="155" t="s">
        <v>141</v>
      </c>
      <c r="AN10" s="65">
        <v>4</v>
      </c>
      <c r="AO10" s="81"/>
      <c r="AP10" s="170">
        <v>2</v>
      </c>
      <c r="AQ10" s="170">
        <v>2</v>
      </c>
      <c r="AR10" s="170" t="s">
        <v>141</v>
      </c>
      <c r="AS10" s="170">
        <v>2</v>
      </c>
      <c r="AT10" s="170">
        <v>2</v>
      </c>
      <c r="AU10" s="89"/>
      <c r="AV10" s="170">
        <v>2</v>
      </c>
      <c r="AW10" s="65"/>
      <c r="AX10" s="170">
        <v>2</v>
      </c>
      <c r="AY10" s="170">
        <v>2</v>
      </c>
      <c r="AZ10" s="170">
        <v>2</v>
      </c>
      <c r="BA10" s="100"/>
      <c r="BB10" s="170">
        <v>2</v>
      </c>
      <c r="BC10" s="170">
        <v>2</v>
      </c>
      <c r="BD10" s="170">
        <v>2</v>
      </c>
      <c r="BE10" s="170">
        <v>2</v>
      </c>
      <c r="BF10" s="170">
        <v>2</v>
      </c>
      <c r="BG10" s="1"/>
      <c r="BH10" s="1">
        <v>2</v>
      </c>
      <c r="BI10" s="170">
        <v>2</v>
      </c>
      <c r="BJ10" s="170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7">
        <v>2</v>
      </c>
      <c r="BV10" s="227">
        <v>2</v>
      </c>
      <c r="BW10" s="1">
        <v>2</v>
      </c>
      <c r="BX10" s="1"/>
      <c r="BY10" s="1">
        <v>2</v>
      </c>
      <c r="BZ10" s="1">
        <v>2</v>
      </c>
      <c r="CA10" s="83">
        <f t="shared" si="28"/>
        <v>109.63</v>
      </c>
      <c r="CB10" s="9">
        <f t="shared" si="25"/>
        <v>6.6299763965381571</v>
      </c>
      <c r="CC10" s="128"/>
    </row>
    <row r="11" spans="1:256" s="68" customFormat="1" x14ac:dyDescent="0.25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2">
        <f>ROUND('Лр1(ч4)'!K11,2)</f>
        <v>0</v>
      </c>
      <c r="L11" s="52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0"/>
      <c r="AD11" s="12">
        <v>2</v>
      </c>
      <c r="AE11" s="65">
        <v>2</v>
      </c>
      <c r="AF11" s="151">
        <v>2</v>
      </c>
      <c r="AG11" s="151">
        <v>2</v>
      </c>
      <c r="AH11" s="65">
        <v>2</v>
      </c>
      <c r="AI11" s="65"/>
      <c r="AJ11" s="155">
        <v>2</v>
      </c>
      <c r="AK11" s="65">
        <v>2</v>
      </c>
      <c r="AL11" s="155">
        <v>2</v>
      </c>
      <c r="AM11" s="155">
        <v>2</v>
      </c>
      <c r="AN11" s="152" t="s">
        <v>141</v>
      </c>
      <c r="AO11" s="81"/>
      <c r="AP11" s="170">
        <v>2</v>
      </c>
      <c r="AQ11" s="170">
        <v>2</v>
      </c>
      <c r="AR11" s="170">
        <v>2</v>
      </c>
      <c r="AS11" s="170">
        <v>2</v>
      </c>
      <c r="AT11" s="170">
        <v>2</v>
      </c>
      <c r="AU11" s="89"/>
      <c r="AV11" s="170">
        <v>2</v>
      </c>
      <c r="AW11" s="65"/>
      <c r="AX11" s="170">
        <v>2</v>
      </c>
      <c r="AY11" s="170">
        <v>2</v>
      </c>
      <c r="AZ11" s="170">
        <v>2</v>
      </c>
      <c r="BA11" s="100"/>
      <c r="BB11" s="170" t="s">
        <v>141</v>
      </c>
      <c r="BC11" s="170" t="s">
        <v>141</v>
      </c>
      <c r="BD11" s="170">
        <v>2</v>
      </c>
      <c r="BE11" s="170">
        <v>2</v>
      </c>
      <c r="BF11" s="170">
        <v>2</v>
      </c>
      <c r="BG11" s="1"/>
      <c r="BH11" s="1">
        <v>2</v>
      </c>
      <c r="BI11" s="170">
        <v>2</v>
      </c>
      <c r="BJ11" s="170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7">
        <v>2</v>
      </c>
      <c r="BV11" s="227">
        <v>0</v>
      </c>
      <c r="BW11" s="1">
        <v>2</v>
      </c>
      <c r="BX11" s="1"/>
      <c r="BY11" s="1">
        <v>2</v>
      </c>
      <c r="BZ11" s="1">
        <v>2</v>
      </c>
      <c r="CA11" s="83">
        <f t="shared" si="28"/>
        <v>81.23</v>
      </c>
      <c r="CB11" s="9">
        <f t="shared" si="25"/>
        <v>4.6189614476789922</v>
      </c>
      <c r="CC11" s="128"/>
    </row>
    <row r="12" spans="1:256" s="68" customFormat="1" x14ac:dyDescent="0.25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2">
        <f>ROUND('Лр1(ч4)'!K12,2)</f>
        <v>0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0"/>
      <c r="AD12" s="12">
        <v>2</v>
      </c>
      <c r="AE12" s="65">
        <v>2</v>
      </c>
      <c r="AF12" s="151">
        <v>2</v>
      </c>
      <c r="AG12" s="151">
        <v>2</v>
      </c>
      <c r="AH12" s="65">
        <v>2</v>
      </c>
      <c r="AI12" s="65"/>
      <c r="AJ12" s="155">
        <v>2</v>
      </c>
      <c r="AK12" s="65">
        <v>2</v>
      </c>
      <c r="AL12" s="155">
        <v>2</v>
      </c>
      <c r="AM12" s="155">
        <v>2</v>
      </c>
      <c r="AN12" s="65">
        <v>2</v>
      </c>
      <c r="AO12" s="81"/>
      <c r="AP12" s="170">
        <v>2</v>
      </c>
      <c r="AQ12" s="170">
        <v>2</v>
      </c>
      <c r="AR12" s="170" t="s">
        <v>141</v>
      </c>
      <c r="AS12" s="170" t="s">
        <v>141</v>
      </c>
      <c r="AT12" s="170" t="s">
        <v>141</v>
      </c>
      <c r="AU12" s="89"/>
      <c r="AV12" s="170">
        <v>2</v>
      </c>
      <c r="AW12" s="65"/>
      <c r="AX12" s="170">
        <v>2</v>
      </c>
      <c r="AY12" s="170">
        <v>2</v>
      </c>
      <c r="AZ12" s="170">
        <v>2</v>
      </c>
      <c r="BA12" s="100"/>
      <c r="BB12" s="170">
        <v>2</v>
      </c>
      <c r="BC12" s="170">
        <v>2</v>
      </c>
      <c r="BD12" s="170" t="s">
        <v>141</v>
      </c>
      <c r="BE12" s="170" t="s">
        <v>141</v>
      </c>
      <c r="BF12" s="170" t="s">
        <v>141</v>
      </c>
      <c r="BG12" s="1"/>
      <c r="BH12" s="1" t="s">
        <v>141</v>
      </c>
      <c r="BI12" s="170" t="s">
        <v>141</v>
      </c>
      <c r="BJ12" s="170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7" t="s">
        <v>141</v>
      </c>
      <c r="BV12" s="227">
        <v>0</v>
      </c>
      <c r="BW12" s="1">
        <v>2</v>
      </c>
      <c r="BX12" s="1"/>
      <c r="BY12" s="1">
        <v>2</v>
      </c>
      <c r="BZ12" s="1">
        <v>2</v>
      </c>
      <c r="CA12" s="83">
        <f t="shared" si="28"/>
        <v>72.34</v>
      </c>
      <c r="CB12" s="9">
        <f t="shared" si="25"/>
        <v>3.9894571203776552</v>
      </c>
      <c r="CC12" s="128"/>
    </row>
    <row r="13" spans="1:256" s="68" customFormat="1" x14ac:dyDescent="0.25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2">
        <f>ROUND('Лр1(ч4)'!K13,2)</f>
        <v>0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0"/>
      <c r="AD13" s="12">
        <v>2</v>
      </c>
      <c r="AE13" s="65">
        <v>2</v>
      </c>
      <c r="AF13" s="151">
        <v>2</v>
      </c>
      <c r="AG13" s="151">
        <v>2</v>
      </c>
      <c r="AH13" s="65">
        <v>2</v>
      </c>
      <c r="AI13" s="65"/>
      <c r="AJ13" s="155">
        <v>2</v>
      </c>
      <c r="AK13" s="65">
        <v>2</v>
      </c>
      <c r="AL13" s="155">
        <v>2</v>
      </c>
      <c r="AM13" s="155">
        <v>2</v>
      </c>
      <c r="AN13" s="65">
        <v>2</v>
      </c>
      <c r="AO13" s="65"/>
      <c r="AP13" s="170">
        <v>2</v>
      </c>
      <c r="AQ13" s="170">
        <v>2</v>
      </c>
      <c r="AR13" s="170">
        <v>2</v>
      </c>
      <c r="AS13" s="170" t="s">
        <v>141</v>
      </c>
      <c r="AT13" s="170" t="s">
        <v>141</v>
      </c>
      <c r="AU13" s="89"/>
      <c r="AV13" s="170">
        <v>2</v>
      </c>
      <c r="AW13" s="65"/>
      <c r="AX13" s="170">
        <v>2</v>
      </c>
      <c r="AY13" s="170" t="s">
        <v>141</v>
      </c>
      <c r="AZ13" s="170" t="s">
        <v>141</v>
      </c>
      <c r="BA13" s="100"/>
      <c r="BB13" s="170">
        <v>2</v>
      </c>
      <c r="BC13" s="170">
        <v>2</v>
      </c>
      <c r="BD13" s="170" t="s">
        <v>141</v>
      </c>
      <c r="BE13" s="170" t="s">
        <v>141</v>
      </c>
      <c r="BF13" s="170" t="s">
        <v>141</v>
      </c>
      <c r="BG13" s="1"/>
      <c r="BH13" s="1" t="s">
        <v>141</v>
      </c>
      <c r="BI13" s="170" t="s">
        <v>141</v>
      </c>
      <c r="BJ13" s="170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7">
        <v>2</v>
      </c>
      <c r="BV13" s="227" t="s">
        <v>141</v>
      </c>
      <c r="BW13" s="1">
        <v>2</v>
      </c>
      <c r="BX13" s="1"/>
      <c r="BY13" s="1">
        <v>2</v>
      </c>
      <c r="BZ13" s="1" t="s">
        <v>141</v>
      </c>
      <c r="CA13" s="83">
        <f t="shared" si="28"/>
        <v>74.34</v>
      </c>
      <c r="CB13" s="9">
        <f t="shared" si="25"/>
        <v>4.1310778914240753</v>
      </c>
      <c r="CC13" s="128"/>
    </row>
    <row r="14" spans="1:256" s="68" customFormat="1" x14ac:dyDescent="0.25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2.84</v>
      </c>
      <c r="J14" s="52">
        <f>ROUND('Лр1(ч3)'!K14,2)</f>
        <v>4.68</v>
      </c>
      <c r="K14" s="52">
        <f>ROUND('Лр1(ч4)'!K14,2)</f>
        <v>0</v>
      </c>
      <c r="L14" s="52">
        <f>ROUND('Лр2(ч1)'!K14,2)</f>
        <v>6.99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0"/>
      <c r="AD14" s="12">
        <v>2</v>
      </c>
      <c r="AE14" s="65">
        <v>2</v>
      </c>
      <c r="AF14" s="151">
        <v>2</v>
      </c>
      <c r="AG14" s="151">
        <v>2</v>
      </c>
      <c r="AH14" s="65">
        <v>2</v>
      </c>
      <c r="AI14" s="65"/>
      <c r="AJ14" s="155">
        <v>2</v>
      </c>
      <c r="AK14" s="65">
        <v>2</v>
      </c>
      <c r="AL14" s="155">
        <v>2</v>
      </c>
      <c r="AM14" s="155">
        <v>2</v>
      </c>
      <c r="AN14" s="65">
        <v>4</v>
      </c>
      <c r="AO14" s="81"/>
      <c r="AP14" s="170">
        <v>2</v>
      </c>
      <c r="AQ14" s="170">
        <v>2</v>
      </c>
      <c r="AR14" s="170" t="s">
        <v>141</v>
      </c>
      <c r="AS14" s="170">
        <v>2</v>
      </c>
      <c r="AT14" s="170">
        <v>2</v>
      </c>
      <c r="AU14" s="65"/>
      <c r="AV14" s="170">
        <v>2</v>
      </c>
      <c r="AW14" s="65"/>
      <c r="AX14" s="170">
        <v>2</v>
      </c>
      <c r="AY14" s="170">
        <v>2</v>
      </c>
      <c r="AZ14" s="170">
        <v>2</v>
      </c>
      <c r="BA14" s="100"/>
      <c r="BB14" s="170">
        <v>2</v>
      </c>
      <c r="BC14" s="170">
        <v>2</v>
      </c>
      <c r="BD14" s="170">
        <v>2</v>
      </c>
      <c r="BE14" s="170">
        <v>2</v>
      </c>
      <c r="BF14" s="170">
        <v>2</v>
      </c>
      <c r="BG14" s="1"/>
      <c r="BH14" s="1">
        <v>2</v>
      </c>
      <c r="BI14" s="170">
        <v>2</v>
      </c>
      <c r="BJ14" s="170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7">
        <v>2</v>
      </c>
      <c r="BV14" s="227">
        <v>2</v>
      </c>
      <c r="BW14" s="1">
        <v>2</v>
      </c>
      <c r="BX14" s="1"/>
      <c r="BY14" s="1">
        <v>2</v>
      </c>
      <c r="BZ14" s="1">
        <v>2</v>
      </c>
      <c r="CA14" s="83">
        <f t="shared" si="28"/>
        <v>107.5</v>
      </c>
      <c r="CB14" s="9">
        <f t="shared" si="25"/>
        <v>6.47915027537372</v>
      </c>
      <c r="CC14" s="128"/>
    </row>
    <row r="15" spans="1:256" s="68" customFormat="1" x14ac:dyDescent="0.25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2">
        <f>ROUND('Лр1(ч4)'!K15,2)</f>
        <v>0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0"/>
      <c r="AD15" s="126">
        <v>2</v>
      </c>
      <c r="AE15" s="139">
        <v>2</v>
      </c>
      <c r="AF15" s="151" t="s">
        <v>141</v>
      </c>
      <c r="AG15" s="151" t="s">
        <v>141</v>
      </c>
      <c r="AH15" s="65">
        <v>2</v>
      </c>
      <c r="AI15" s="65"/>
      <c r="AJ15" s="155">
        <v>2</v>
      </c>
      <c r="AK15" s="65">
        <v>2</v>
      </c>
      <c r="AL15" s="155" t="s">
        <v>141</v>
      </c>
      <c r="AM15" s="155" t="s">
        <v>141</v>
      </c>
      <c r="AN15" s="152" t="s">
        <v>141</v>
      </c>
      <c r="AO15" s="81"/>
      <c r="AP15" s="170" t="s">
        <v>141</v>
      </c>
      <c r="AQ15" s="170" t="s">
        <v>141</v>
      </c>
      <c r="AR15" s="170" t="s">
        <v>141</v>
      </c>
      <c r="AS15" s="170" t="s">
        <v>141</v>
      </c>
      <c r="AT15" s="170" t="s">
        <v>141</v>
      </c>
      <c r="AU15" s="89"/>
      <c r="AV15" s="170">
        <v>2</v>
      </c>
      <c r="AW15" s="95"/>
      <c r="AX15" s="170" t="s">
        <v>141</v>
      </c>
      <c r="AY15" s="170" t="s">
        <v>141</v>
      </c>
      <c r="AZ15" s="170" t="s">
        <v>141</v>
      </c>
      <c r="BA15" s="100"/>
      <c r="BB15" s="170" t="s">
        <v>141</v>
      </c>
      <c r="BC15" s="170" t="s">
        <v>141</v>
      </c>
      <c r="BD15" s="170" t="s">
        <v>141</v>
      </c>
      <c r="BE15" s="170">
        <v>2</v>
      </c>
      <c r="BF15" s="170">
        <v>2</v>
      </c>
      <c r="BG15" s="1"/>
      <c r="BH15" s="1" t="s">
        <v>141</v>
      </c>
      <c r="BI15" s="170" t="s">
        <v>141</v>
      </c>
      <c r="BJ15" s="170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7" t="s">
        <v>141</v>
      </c>
      <c r="BV15" s="227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8"/>
        <v>16</v>
      </c>
      <c r="CB15" s="9">
        <f t="shared" si="25"/>
        <v>0</v>
      </c>
      <c r="CC15" s="128"/>
    </row>
    <row r="16" spans="1:256" s="68" customFormat="1" x14ac:dyDescent="0.25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2">
        <f>ROUND('Лр1(ч4)'!K16,2)</f>
        <v>0</v>
      </c>
      <c r="L16" s="52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0"/>
      <c r="AD16" s="126">
        <v>2</v>
      </c>
      <c r="AE16" s="139">
        <v>2</v>
      </c>
      <c r="AF16" s="151">
        <v>2</v>
      </c>
      <c r="AG16" s="151">
        <v>2</v>
      </c>
      <c r="AH16" s="65">
        <v>2</v>
      </c>
      <c r="AI16" s="65"/>
      <c r="AJ16" s="155">
        <v>2</v>
      </c>
      <c r="AK16" s="65">
        <v>2</v>
      </c>
      <c r="AL16" s="155" t="s">
        <v>141</v>
      </c>
      <c r="AM16" s="155" t="s">
        <v>141</v>
      </c>
      <c r="AN16" s="152" t="s">
        <v>141</v>
      </c>
      <c r="AO16" s="65"/>
      <c r="AP16" s="170">
        <v>2</v>
      </c>
      <c r="AQ16" s="170">
        <v>2</v>
      </c>
      <c r="AR16" s="170">
        <v>2</v>
      </c>
      <c r="AS16" s="170">
        <v>2</v>
      </c>
      <c r="AT16" s="170">
        <v>2</v>
      </c>
      <c r="AU16" s="89"/>
      <c r="AV16" s="170">
        <v>2</v>
      </c>
      <c r="AW16" s="65"/>
      <c r="AX16" s="170">
        <v>2</v>
      </c>
      <c r="AY16" s="170">
        <v>2</v>
      </c>
      <c r="AZ16" s="170">
        <v>2</v>
      </c>
      <c r="BA16" s="100"/>
      <c r="BB16" s="170">
        <v>2</v>
      </c>
      <c r="BC16" s="170">
        <v>2</v>
      </c>
      <c r="BD16" s="170">
        <v>2</v>
      </c>
      <c r="BE16" s="170">
        <v>2</v>
      </c>
      <c r="BF16" s="170">
        <v>2</v>
      </c>
      <c r="BG16" s="1"/>
      <c r="BH16" s="1">
        <v>2</v>
      </c>
      <c r="BI16" s="170">
        <v>2</v>
      </c>
      <c r="BJ16" s="170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7">
        <v>2</v>
      </c>
      <c r="BV16" s="227">
        <v>2</v>
      </c>
      <c r="BW16" s="1">
        <v>2</v>
      </c>
      <c r="BX16" s="1"/>
      <c r="BY16" s="1" t="s">
        <v>141</v>
      </c>
      <c r="BZ16" s="1" t="s">
        <v>141</v>
      </c>
      <c r="CA16" s="83">
        <f t="shared" si="28"/>
        <v>72.400000000000006</v>
      </c>
      <c r="CB16" s="9">
        <f t="shared" si="25"/>
        <v>3.9937057435090475</v>
      </c>
      <c r="CC16" s="128"/>
    </row>
    <row r="17" spans="1:81" s="68" customFormat="1" x14ac:dyDescent="0.25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3.21</v>
      </c>
      <c r="L17" s="52">
        <f>ROUND('Лр2(ч1)'!K17,2)</f>
        <v>8.49</v>
      </c>
      <c r="M17" s="53">
        <f>ROUND('Лр3(ч1)'!K17,2)</f>
        <v>1.88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0"/>
      <c r="AD17" s="12">
        <v>2</v>
      </c>
      <c r="AE17" s="65">
        <v>2</v>
      </c>
      <c r="AF17" s="151">
        <v>2</v>
      </c>
      <c r="AG17" s="151">
        <v>2</v>
      </c>
      <c r="AH17" s="65">
        <v>2</v>
      </c>
      <c r="AI17" s="65"/>
      <c r="AJ17" s="155">
        <v>2</v>
      </c>
      <c r="AK17" s="65">
        <v>2</v>
      </c>
      <c r="AL17" s="155">
        <v>2</v>
      </c>
      <c r="AM17" s="155">
        <v>2</v>
      </c>
      <c r="AN17" s="65">
        <v>4</v>
      </c>
      <c r="AO17" s="65"/>
      <c r="AP17" s="170">
        <v>2</v>
      </c>
      <c r="AQ17" s="170">
        <v>2</v>
      </c>
      <c r="AR17" s="170" t="s">
        <v>141</v>
      </c>
      <c r="AS17" s="170">
        <v>2</v>
      </c>
      <c r="AT17" s="170">
        <v>2</v>
      </c>
      <c r="AU17" s="65"/>
      <c r="AV17" s="170">
        <v>2</v>
      </c>
      <c r="AW17" s="65"/>
      <c r="AX17" s="170">
        <v>2</v>
      </c>
      <c r="AY17" s="170">
        <v>2</v>
      </c>
      <c r="AZ17" s="170">
        <v>2</v>
      </c>
      <c r="BA17" s="100"/>
      <c r="BB17" s="170">
        <v>2</v>
      </c>
      <c r="BC17" s="170">
        <v>2</v>
      </c>
      <c r="BD17" s="170">
        <v>2</v>
      </c>
      <c r="BE17" s="170">
        <v>2</v>
      </c>
      <c r="BF17" s="170">
        <v>2</v>
      </c>
      <c r="BG17" s="65"/>
      <c r="BH17" s="170">
        <v>2</v>
      </c>
      <c r="BI17" s="170">
        <v>2</v>
      </c>
      <c r="BJ17" s="170">
        <v>2</v>
      </c>
      <c r="BK17" s="170">
        <v>2</v>
      </c>
      <c r="BL17" s="170">
        <v>2</v>
      </c>
      <c r="BM17" s="166"/>
      <c r="BN17" s="170">
        <v>2</v>
      </c>
      <c r="BO17" s="170">
        <v>2</v>
      </c>
      <c r="BP17" s="188">
        <v>2</v>
      </c>
      <c r="BQ17" s="188">
        <v>2</v>
      </c>
      <c r="BR17" s="170">
        <v>2</v>
      </c>
      <c r="BS17" s="206">
        <v>2</v>
      </c>
      <c r="BT17" s="186">
        <v>2</v>
      </c>
      <c r="BU17" s="229">
        <v>2</v>
      </c>
      <c r="BV17" s="229">
        <v>2</v>
      </c>
      <c r="BW17" s="186">
        <v>2</v>
      </c>
      <c r="BX17" s="186"/>
      <c r="BY17" s="234">
        <v>2</v>
      </c>
      <c r="BZ17" s="234">
        <v>2</v>
      </c>
      <c r="CA17" s="83">
        <f t="shared" si="28"/>
        <v>113.53</v>
      </c>
      <c r="CB17" s="9">
        <f t="shared" si="25"/>
        <v>6.9061369000786765</v>
      </c>
      <c r="CC17" s="128"/>
    </row>
    <row r="18" spans="1:81" s="68" customFormat="1" x14ac:dyDescent="0.25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2">
        <f>ROUND('Лр1(ч4)'!K18,2)</f>
        <v>0</v>
      </c>
      <c r="L18" s="52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0"/>
      <c r="AD18" s="12">
        <v>2</v>
      </c>
      <c r="AE18" s="65">
        <v>2</v>
      </c>
      <c r="AF18" s="151">
        <v>2</v>
      </c>
      <c r="AG18" s="151">
        <v>2</v>
      </c>
      <c r="AH18" s="65">
        <v>2</v>
      </c>
      <c r="AI18" s="65"/>
      <c r="AJ18" s="155" t="s">
        <v>141</v>
      </c>
      <c r="AK18" s="65" t="s">
        <v>141</v>
      </c>
      <c r="AL18" s="155">
        <v>2</v>
      </c>
      <c r="AM18" s="155">
        <v>2</v>
      </c>
      <c r="AN18" s="66">
        <v>2</v>
      </c>
      <c r="AO18" s="65"/>
      <c r="AP18" s="170">
        <v>2</v>
      </c>
      <c r="AQ18" s="170">
        <v>2</v>
      </c>
      <c r="AR18" s="170" t="s">
        <v>141</v>
      </c>
      <c r="AS18" s="170" t="s">
        <v>141</v>
      </c>
      <c r="AT18" s="170" t="s">
        <v>141</v>
      </c>
      <c r="AU18" s="65"/>
      <c r="AV18" s="170">
        <v>2</v>
      </c>
      <c r="AW18" s="65"/>
      <c r="AX18" s="170">
        <v>2</v>
      </c>
      <c r="AY18" s="170" t="s">
        <v>141</v>
      </c>
      <c r="AZ18" s="170" t="s">
        <v>141</v>
      </c>
      <c r="BA18" s="100"/>
      <c r="BB18" s="170">
        <v>2</v>
      </c>
      <c r="BC18" s="170">
        <v>2</v>
      </c>
      <c r="BD18" s="170" t="s">
        <v>141</v>
      </c>
      <c r="BE18" s="170" t="s">
        <v>141</v>
      </c>
      <c r="BF18" s="170" t="s">
        <v>141</v>
      </c>
      <c r="BG18" s="103"/>
      <c r="BH18" s="170" t="s">
        <v>141</v>
      </c>
      <c r="BI18" s="170" t="s">
        <v>141</v>
      </c>
      <c r="BJ18" s="170" t="s">
        <v>141</v>
      </c>
      <c r="BK18" s="170">
        <v>2</v>
      </c>
      <c r="BL18" s="170">
        <v>2</v>
      </c>
      <c r="BM18" s="166"/>
      <c r="BN18" s="170">
        <v>2</v>
      </c>
      <c r="BO18" s="170">
        <v>2</v>
      </c>
      <c r="BP18" s="188" t="s">
        <v>141</v>
      </c>
      <c r="BQ18" s="188" t="s">
        <v>141</v>
      </c>
      <c r="BR18" s="170" t="s">
        <v>141</v>
      </c>
      <c r="BS18" s="206" t="s">
        <v>141</v>
      </c>
      <c r="BT18" s="186" t="s">
        <v>141</v>
      </c>
      <c r="BU18" s="229">
        <v>0</v>
      </c>
      <c r="BV18" s="229" t="s">
        <v>141</v>
      </c>
      <c r="BW18" s="186" t="s">
        <v>141</v>
      </c>
      <c r="BX18" s="186"/>
      <c r="BY18" s="234">
        <v>2</v>
      </c>
      <c r="BZ18" s="234">
        <v>2</v>
      </c>
      <c r="CA18" s="83">
        <f t="shared" si="28"/>
        <v>40</v>
      </c>
      <c r="CB18" s="9">
        <f t="shared" si="25"/>
        <v>1.6994492525570415</v>
      </c>
      <c r="CC18" s="128"/>
    </row>
    <row r="19" spans="1:81" s="68" customFormat="1" x14ac:dyDescent="0.25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5.3</v>
      </c>
      <c r="I19" s="52">
        <f>ROUND('Лр1(ч2)'!K19,2)</f>
        <v>6.21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7.5</v>
      </c>
      <c r="M19" s="53">
        <f>ROUND('Лр3(ч1)'!K19,2)</f>
        <v>0.97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0"/>
      <c r="AD19" s="12">
        <v>2</v>
      </c>
      <c r="AE19" s="65">
        <v>2</v>
      </c>
      <c r="AF19" s="151">
        <v>2</v>
      </c>
      <c r="AG19" s="151">
        <v>2</v>
      </c>
      <c r="AH19" s="65">
        <v>2</v>
      </c>
      <c r="AI19" s="65"/>
      <c r="AJ19" s="155" t="s">
        <v>141</v>
      </c>
      <c r="AK19" s="65" t="s">
        <v>141</v>
      </c>
      <c r="AL19" s="155">
        <v>2</v>
      </c>
      <c r="AM19" s="155">
        <v>2</v>
      </c>
      <c r="AN19" s="65">
        <v>2</v>
      </c>
      <c r="AO19" s="65"/>
      <c r="AP19" s="170" t="s">
        <v>141</v>
      </c>
      <c r="AQ19" s="170" t="s">
        <v>141</v>
      </c>
      <c r="AR19" s="170">
        <v>2</v>
      </c>
      <c r="AS19" s="170" t="s">
        <v>141</v>
      </c>
      <c r="AT19" s="170" t="s">
        <v>141</v>
      </c>
      <c r="AU19" s="65"/>
      <c r="AV19" s="170">
        <v>2</v>
      </c>
      <c r="AW19" s="65"/>
      <c r="AX19" s="170">
        <v>2</v>
      </c>
      <c r="AY19" s="170">
        <v>2</v>
      </c>
      <c r="AZ19" s="170">
        <v>2</v>
      </c>
      <c r="BA19" s="100"/>
      <c r="BB19" s="170">
        <v>2</v>
      </c>
      <c r="BC19" s="170" t="s">
        <v>141</v>
      </c>
      <c r="BD19" s="170">
        <v>2</v>
      </c>
      <c r="BE19" s="170" t="s">
        <v>141</v>
      </c>
      <c r="BF19" s="170" t="s">
        <v>141</v>
      </c>
      <c r="BG19" s="65"/>
      <c r="BH19" s="170" t="s">
        <v>141</v>
      </c>
      <c r="BI19" s="170" t="s">
        <v>141</v>
      </c>
      <c r="BJ19" s="170">
        <v>2</v>
      </c>
      <c r="BK19" s="170">
        <v>2</v>
      </c>
      <c r="BL19" s="170">
        <v>2</v>
      </c>
      <c r="BM19" s="166"/>
      <c r="BN19" s="170" t="s">
        <v>141</v>
      </c>
      <c r="BO19" s="170" t="s">
        <v>141</v>
      </c>
      <c r="BP19" s="188">
        <v>2</v>
      </c>
      <c r="BQ19" s="188">
        <v>2</v>
      </c>
      <c r="BR19" s="170">
        <v>2</v>
      </c>
      <c r="BS19" s="206" t="s">
        <v>141</v>
      </c>
      <c r="BT19" s="186" t="s">
        <v>141</v>
      </c>
      <c r="BU19" s="229">
        <v>2</v>
      </c>
      <c r="BV19" s="229" t="s">
        <v>141</v>
      </c>
      <c r="BW19" s="186">
        <v>2</v>
      </c>
      <c r="BX19" s="186"/>
      <c r="BY19" s="234">
        <v>2</v>
      </c>
      <c r="BZ19" s="234">
        <v>2</v>
      </c>
      <c r="CA19" s="83">
        <f t="shared" si="28"/>
        <v>80.3</v>
      </c>
      <c r="CB19" s="9">
        <f t="shared" si="25"/>
        <v>4.5531077891424063</v>
      </c>
      <c r="CC19" s="128"/>
    </row>
    <row r="20" spans="1:81" s="68" customFormat="1" x14ac:dyDescent="0.25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4.57</v>
      </c>
      <c r="I20" s="52">
        <f>ROUND('Лр1(ч2)'!K20,2)</f>
        <v>0</v>
      </c>
      <c r="J20" s="52">
        <f>ROUND('Лр1(ч3)'!K20,2)</f>
        <v>0</v>
      </c>
      <c r="K20" s="52">
        <f>ROUND('Лр1(ч4)'!K20,2)</f>
        <v>0</v>
      </c>
      <c r="L20" s="52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0"/>
      <c r="AD20" s="12">
        <v>2</v>
      </c>
      <c r="AE20" s="65">
        <v>2</v>
      </c>
      <c r="AF20" s="151">
        <v>2</v>
      </c>
      <c r="AG20" s="151">
        <v>2</v>
      </c>
      <c r="AH20" s="65">
        <v>2</v>
      </c>
      <c r="AI20" s="65"/>
      <c r="AJ20" s="155">
        <v>2</v>
      </c>
      <c r="AK20" s="65">
        <v>2</v>
      </c>
      <c r="AL20" s="155">
        <v>2</v>
      </c>
      <c r="AM20" s="155">
        <v>2</v>
      </c>
      <c r="AN20" s="65">
        <v>4</v>
      </c>
      <c r="AO20" s="65"/>
      <c r="AP20" s="170">
        <v>2</v>
      </c>
      <c r="AQ20" s="170">
        <v>2</v>
      </c>
      <c r="AR20" s="170">
        <v>2</v>
      </c>
      <c r="AS20" s="170">
        <v>2</v>
      </c>
      <c r="AT20" s="170">
        <v>2</v>
      </c>
      <c r="AU20" s="65"/>
      <c r="AV20" s="170">
        <v>2</v>
      </c>
      <c r="AW20" s="65"/>
      <c r="AX20" s="170">
        <v>2</v>
      </c>
      <c r="AY20" s="170">
        <v>2</v>
      </c>
      <c r="AZ20" s="170">
        <v>2</v>
      </c>
      <c r="BA20" s="100"/>
      <c r="BB20" s="170">
        <v>2</v>
      </c>
      <c r="BC20" s="170">
        <v>2</v>
      </c>
      <c r="BD20" s="170">
        <v>2</v>
      </c>
      <c r="BE20" s="170">
        <v>2</v>
      </c>
      <c r="BF20" s="170">
        <v>2</v>
      </c>
      <c r="BG20" s="65"/>
      <c r="BH20" s="170">
        <v>2</v>
      </c>
      <c r="BI20" s="170">
        <v>2</v>
      </c>
      <c r="BJ20" s="170">
        <v>2</v>
      </c>
      <c r="BK20" s="170">
        <v>2</v>
      </c>
      <c r="BL20" s="170">
        <v>2</v>
      </c>
      <c r="BM20" s="166"/>
      <c r="BN20" s="170">
        <v>2</v>
      </c>
      <c r="BO20" s="170">
        <v>2</v>
      </c>
      <c r="BP20" s="188">
        <v>2</v>
      </c>
      <c r="BQ20" s="188">
        <v>2</v>
      </c>
      <c r="BR20" s="170">
        <v>2</v>
      </c>
      <c r="BS20" s="206">
        <v>2</v>
      </c>
      <c r="BT20" s="186">
        <v>2</v>
      </c>
      <c r="BU20" s="229">
        <v>2</v>
      </c>
      <c r="BV20" s="229">
        <v>2</v>
      </c>
      <c r="BW20" s="186">
        <v>2</v>
      </c>
      <c r="BX20" s="186"/>
      <c r="BY20" s="234">
        <v>2</v>
      </c>
      <c r="BZ20" s="234">
        <v>2</v>
      </c>
      <c r="CA20" s="83">
        <f t="shared" si="28"/>
        <v>88.57</v>
      </c>
      <c r="CB20" s="9">
        <f t="shared" si="25"/>
        <v>5.138709677419353</v>
      </c>
      <c r="CC20" s="128"/>
    </row>
    <row r="21" spans="1:81" s="68" customFormat="1" x14ac:dyDescent="0.25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2">
        <f>ROUND('Лр1(ч4)'!K21,2)</f>
        <v>0</v>
      </c>
      <c r="L21" s="52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0"/>
      <c r="AD21" s="126" t="s">
        <v>141</v>
      </c>
      <c r="AE21" s="139" t="s">
        <v>141</v>
      </c>
      <c r="AF21" s="151">
        <v>2</v>
      </c>
      <c r="AG21" s="151">
        <v>2</v>
      </c>
      <c r="AH21" s="65">
        <v>2</v>
      </c>
      <c r="AI21" s="65"/>
      <c r="AJ21" s="155" t="s">
        <v>141</v>
      </c>
      <c r="AK21" s="65">
        <v>2</v>
      </c>
      <c r="AL21" s="155">
        <v>2</v>
      </c>
      <c r="AM21" s="155">
        <v>2</v>
      </c>
      <c r="AN21" s="65">
        <v>2</v>
      </c>
      <c r="AO21" s="65"/>
      <c r="AP21" s="170">
        <v>2</v>
      </c>
      <c r="AQ21" s="170">
        <v>2</v>
      </c>
      <c r="AR21" s="170" t="s">
        <v>141</v>
      </c>
      <c r="AS21" s="170">
        <v>2</v>
      </c>
      <c r="AT21" s="170">
        <v>2</v>
      </c>
      <c r="AU21" s="89"/>
      <c r="AV21" s="170">
        <v>2</v>
      </c>
      <c r="AW21" s="65"/>
      <c r="AX21" s="170">
        <v>2</v>
      </c>
      <c r="AY21" s="170">
        <v>2</v>
      </c>
      <c r="AZ21" s="170">
        <v>2</v>
      </c>
      <c r="BA21" s="100"/>
      <c r="BB21" s="170">
        <v>2</v>
      </c>
      <c r="BC21" s="170">
        <v>2</v>
      </c>
      <c r="BD21" s="170">
        <v>2</v>
      </c>
      <c r="BE21" s="170">
        <v>2</v>
      </c>
      <c r="BF21" s="170">
        <v>2</v>
      </c>
      <c r="BG21" s="65"/>
      <c r="BH21" s="170" t="s">
        <v>141</v>
      </c>
      <c r="BI21" s="170" t="s">
        <v>141</v>
      </c>
      <c r="BJ21" s="170">
        <v>2</v>
      </c>
      <c r="BK21" s="170">
        <v>2</v>
      </c>
      <c r="BL21" s="170">
        <v>2</v>
      </c>
      <c r="BM21" s="166"/>
      <c r="BN21" s="170">
        <v>0</v>
      </c>
      <c r="BO21" s="170">
        <v>0</v>
      </c>
      <c r="BP21" s="188">
        <v>2</v>
      </c>
      <c r="BQ21" s="188">
        <v>2</v>
      </c>
      <c r="BR21" s="170">
        <v>2</v>
      </c>
      <c r="BS21" s="206">
        <v>0</v>
      </c>
      <c r="BT21" s="186">
        <v>2</v>
      </c>
      <c r="BU21" s="229">
        <v>2</v>
      </c>
      <c r="BV21" s="229">
        <v>0</v>
      </c>
      <c r="BW21" s="186">
        <v>2</v>
      </c>
      <c r="BX21" s="186"/>
      <c r="BY21" s="234">
        <v>2</v>
      </c>
      <c r="BZ21" s="234">
        <v>2</v>
      </c>
      <c r="CA21" s="83">
        <f t="shared" si="28"/>
        <v>62.14</v>
      </c>
      <c r="CB21" s="9">
        <f t="shared" si="25"/>
        <v>3.2671911880409121</v>
      </c>
      <c r="CC21" s="128"/>
    </row>
    <row r="22" spans="1:81" s="68" customFormat="1" x14ac:dyDescent="0.25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2">
        <f>ROUND('Лр1(ч4)'!K22,2)</f>
        <v>0</v>
      </c>
      <c r="L22" s="52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0"/>
      <c r="AD22" s="12">
        <v>2</v>
      </c>
      <c r="AE22" s="65">
        <v>2</v>
      </c>
      <c r="AF22" s="151">
        <v>2</v>
      </c>
      <c r="AG22" s="151">
        <v>2</v>
      </c>
      <c r="AH22" s="65">
        <v>2</v>
      </c>
      <c r="AI22" s="65"/>
      <c r="AJ22" s="155">
        <v>2</v>
      </c>
      <c r="AK22" s="65">
        <v>2</v>
      </c>
      <c r="AL22" s="155">
        <v>2</v>
      </c>
      <c r="AM22" s="155" t="s">
        <v>141</v>
      </c>
      <c r="AN22" s="66">
        <v>2</v>
      </c>
      <c r="AO22" s="65"/>
      <c r="AP22" s="170">
        <v>2</v>
      </c>
      <c r="AQ22" s="170" t="s">
        <v>141</v>
      </c>
      <c r="AR22" s="170">
        <v>2</v>
      </c>
      <c r="AS22" s="170">
        <v>2</v>
      </c>
      <c r="AT22" s="170">
        <v>2</v>
      </c>
      <c r="AU22" s="65"/>
      <c r="AV22" s="170">
        <v>2</v>
      </c>
      <c r="AW22" s="65"/>
      <c r="AX22" s="170">
        <v>2</v>
      </c>
      <c r="AY22" s="170">
        <v>2</v>
      </c>
      <c r="AZ22" s="170">
        <v>2</v>
      </c>
      <c r="BA22" s="100"/>
      <c r="BB22" s="170">
        <v>2</v>
      </c>
      <c r="BC22" s="170">
        <v>2</v>
      </c>
      <c r="BD22" s="170">
        <v>2</v>
      </c>
      <c r="BE22" s="170">
        <v>2</v>
      </c>
      <c r="BF22" s="170">
        <v>2</v>
      </c>
      <c r="BG22" s="65"/>
      <c r="BH22" s="170">
        <v>2</v>
      </c>
      <c r="BI22" s="170">
        <v>2</v>
      </c>
      <c r="BJ22" s="170">
        <v>2</v>
      </c>
      <c r="BK22" s="170">
        <v>2</v>
      </c>
      <c r="BL22" s="170">
        <v>2</v>
      </c>
      <c r="BM22" s="166"/>
      <c r="BN22" s="170" t="s">
        <v>141</v>
      </c>
      <c r="BO22" s="170" t="s">
        <v>141</v>
      </c>
      <c r="BP22" s="188">
        <v>2</v>
      </c>
      <c r="BQ22" s="188" t="s">
        <v>141</v>
      </c>
      <c r="BR22" s="170">
        <v>2</v>
      </c>
      <c r="BS22" s="206" t="s">
        <v>141</v>
      </c>
      <c r="BT22" s="186">
        <v>2</v>
      </c>
      <c r="BU22" s="229">
        <v>0</v>
      </c>
      <c r="BV22" s="229" t="s">
        <v>141</v>
      </c>
      <c r="BW22" s="186" t="s">
        <v>141</v>
      </c>
      <c r="BX22" s="186"/>
      <c r="BY22" s="234">
        <v>2</v>
      </c>
      <c r="BZ22" s="234">
        <v>2</v>
      </c>
      <c r="CA22" s="83">
        <f t="shared" si="28"/>
        <v>64</v>
      </c>
      <c r="CB22" s="9">
        <f t="shared" si="25"/>
        <v>3.398898505114083</v>
      </c>
      <c r="CC22" s="128"/>
    </row>
    <row r="23" spans="1:81" s="68" customFormat="1" x14ac:dyDescent="0.25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2">
        <f>ROUND('Лр1(ч4)'!K23,2)</f>
        <v>0</v>
      </c>
      <c r="L23" s="52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0"/>
      <c r="AD23" s="126" t="s">
        <v>141</v>
      </c>
      <c r="AE23" s="139" t="s">
        <v>141</v>
      </c>
      <c r="AF23" s="151">
        <v>2</v>
      </c>
      <c r="AG23" s="151">
        <v>2</v>
      </c>
      <c r="AH23" s="65">
        <v>2</v>
      </c>
      <c r="AI23" s="65"/>
      <c r="AJ23" s="155" t="s">
        <v>141</v>
      </c>
      <c r="AK23" s="65" t="s">
        <v>141</v>
      </c>
      <c r="AL23" s="155" t="s">
        <v>141</v>
      </c>
      <c r="AM23" s="155" t="s">
        <v>141</v>
      </c>
      <c r="AN23" s="152" t="s">
        <v>141</v>
      </c>
      <c r="AO23" s="65"/>
      <c r="AP23" s="170">
        <v>2</v>
      </c>
      <c r="AQ23" s="170">
        <v>2</v>
      </c>
      <c r="AR23" s="170">
        <v>2</v>
      </c>
      <c r="AS23" s="170" t="s">
        <v>141</v>
      </c>
      <c r="AT23" s="170" t="s">
        <v>141</v>
      </c>
      <c r="AU23" s="65"/>
      <c r="AV23" s="170">
        <v>2</v>
      </c>
      <c r="AW23" s="95"/>
      <c r="AX23" s="170">
        <v>2</v>
      </c>
      <c r="AY23" s="170">
        <v>2</v>
      </c>
      <c r="AZ23" s="170">
        <v>2</v>
      </c>
      <c r="BA23" s="100"/>
      <c r="BB23" s="170">
        <v>2</v>
      </c>
      <c r="BC23" s="170">
        <v>2</v>
      </c>
      <c r="BD23" s="170">
        <v>2</v>
      </c>
      <c r="BE23" s="170" t="s">
        <v>141</v>
      </c>
      <c r="BF23" s="170" t="s">
        <v>141</v>
      </c>
      <c r="BG23" s="103"/>
      <c r="BH23" s="170" t="s">
        <v>141</v>
      </c>
      <c r="BI23" s="170">
        <v>2</v>
      </c>
      <c r="BJ23" s="170">
        <v>2</v>
      </c>
      <c r="BK23" s="170">
        <v>2</v>
      </c>
      <c r="BL23" s="170">
        <v>2</v>
      </c>
      <c r="BM23" s="166"/>
      <c r="BN23" s="170" t="s">
        <v>141</v>
      </c>
      <c r="BO23" s="170" t="s">
        <v>141</v>
      </c>
      <c r="BP23" s="188">
        <v>2</v>
      </c>
      <c r="BQ23" s="188">
        <v>2</v>
      </c>
      <c r="BR23" s="170">
        <v>2</v>
      </c>
      <c r="BS23" s="206">
        <v>2</v>
      </c>
      <c r="BT23" s="186">
        <v>2</v>
      </c>
      <c r="BU23" s="229">
        <v>2</v>
      </c>
      <c r="BV23" s="229">
        <v>2</v>
      </c>
      <c r="BW23" s="186">
        <v>2</v>
      </c>
      <c r="BX23" s="186"/>
      <c r="BY23" s="234" t="s">
        <v>141</v>
      </c>
      <c r="BZ23" s="234" t="s">
        <v>141</v>
      </c>
      <c r="CA23" s="83">
        <f t="shared" si="28"/>
        <v>50</v>
      </c>
      <c r="CB23" s="9">
        <f t="shared" si="25"/>
        <v>2.4075531077891421</v>
      </c>
      <c r="CC23" s="128"/>
    </row>
    <row r="24" spans="1:81" s="68" customFormat="1" x14ac:dyDescent="0.25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0"/>
      <c r="AD24" s="16">
        <v>2</v>
      </c>
      <c r="AE24" s="139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7">
        <v>2</v>
      </c>
      <c r="AP24" s="157">
        <v>2</v>
      </c>
      <c r="AQ24" s="65">
        <v>2</v>
      </c>
      <c r="AR24" s="155"/>
      <c r="AS24" s="155">
        <v>2</v>
      </c>
      <c r="AT24" s="155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8">
        <v>2</v>
      </c>
      <c r="BE24" s="161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3">
        <v>2</v>
      </c>
      <c r="BM24" s="166">
        <v>2</v>
      </c>
      <c r="BN24" s="166">
        <v>2</v>
      </c>
      <c r="BO24" s="170">
        <v>2</v>
      </c>
      <c r="BP24" s="170">
        <v>4</v>
      </c>
      <c r="BQ24" s="166">
        <v>2</v>
      </c>
      <c r="BR24" s="170">
        <v>2</v>
      </c>
      <c r="BS24" s="186">
        <v>2</v>
      </c>
      <c r="BT24" s="186">
        <v>2</v>
      </c>
      <c r="BU24" s="186"/>
      <c r="BV24" s="186">
        <v>2</v>
      </c>
      <c r="BW24" s="186">
        <v>2</v>
      </c>
      <c r="BX24" s="232">
        <v>2</v>
      </c>
      <c r="BY24" s="186">
        <v>2</v>
      </c>
      <c r="BZ24" s="170">
        <v>2</v>
      </c>
      <c r="CA24" s="83">
        <f t="shared" si="28"/>
        <v>93.74</v>
      </c>
      <c r="CB24" s="9">
        <f t="shared" si="25"/>
        <v>5.5047993705743501</v>
      </c>
      <c r="CC24" s="246"/>
    </row>
    <row r="25" spans="1:81" s="68" customFormat="1" x14ac:dyDescent="0.25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0</v>
      </c>
      <c r="J25" s="52">
        <f>ROUND('Лр1(ч3)'!K25,2)</f>
        <v>4.46</v>
      </c>
      <c r="K25" s="52">
        <f>ROUND('Лр1(ч4)'!K25,2)</f>
        <v>0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0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2" t="s">
        <v>141</v>
      </c>
      <c r="AO25" s="157">
        <v>2</v>
      </c>
      <c r="AP25" s="157" t="s">
        <v>141</v>
      </c>
      <c r="AQ25" s="65">
        <v>2</v>
      </c>
      <c r="AR25" s="155"/>
      <c r="AS25" s="155">
        <v>2</v>
      </c>
      <c r="AT25" s="155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61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3">
        <v>2</v>
      </c>
      <c r="BM25" s="166">
        <v>2</v>
      </c>
      <c r="BN25" s="166">
        <v>2</v>
      </c>
      <c r="BO25" s="170">
        <v>2</v>
      </c>
      <c r="BP25" s="170">
        <v>2</v>
      </c>
      <c r="BQ25" s="166">
        <v>2</v>
      </c>
      <c r="BR25" s="170">
        <v>2</v>
      </c>
      <c r="BS25" s="186">
        <v>2</v>
      </c>
      <c r="BT25" s="186">
        <v>2</v>
      </c>
      <c r="BU25" s="186"/>
      <c r="BV25" s="186">
        <v>2</v>
      </c>
      <c r="BW25" s="186" t="s">
        <v>141</v>
      </c>
      <c r="BX25" s="232">
        <v>2</v>
      </c>
      <c r="BY25" s="186" t="s">
        <v>141</v>
      </c>
      <c r="BZ25" s="170">
        <v>2</v>
      </c>
      <c r="CA25" s="83">
        <f t="shared" si="28"/>
        <v>78.86</v>
      </c>
      <c r="CB25" s="9">
        <f t="shared" si="25"/>
        <v>4.4511408339889842</v>
      </c>
      <c r="CC25" s="246"/>
    </row>
    <row r="26" spans="1:81" s="68" customFormat="1" x14ac:dyDescent="0.25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297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7">
        <v>2</v>
      </c>
      <c r="AP26" s="157">
        <v>2</v>
      </c>
      <c r="AQ26" s="65">
        <v>2</v>
      </c>
      <c r="AR26" s="155"/>
      <c r="AS26" s="155">
        <v>2</v>
      </c>
      <c r="AT26" s="155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61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3">
        <v>2</v>
      </c>
      <c r="BM26" s="166">
        <v>2</v>
      </c>
      <c r="BN26" s="166">
        <v>2</v>
      </c>
      <c r="BO26" s="170">
        <v>2</v>
      </c>
      <c r="BP26" s="170">
        <v>2</v>
      </c>
      <c r="BQ26" s="166">
        <v>2</v>
      </c>
      <c r="BR26" s="170">
        <v>2</v>
      </c>
      <c r="BS26" s="186">
        <v>2</v>
      </c>
      <c r="BT26" s="186">
        <v>2</v>
      </c>
      <c r="BU26" s="186"/>
      <c r="BV26" s="186">
        <v>2</v>
      </c>
      <c r="BW26" s="186">
        <v>2</v>
      </c>
      <c r="BX26" s="232">
        <v>2</v>
      </c>
      <c r="BY26" s="186">
        <v>2</v>
      </c>
      <c r="BZ26" s="170">
        <v>2</v>
      </c>
      <c r="CA26" s="83">
        <f t="shared" si="28"/>
        <v>129.62</v>
      </c>
      <c r="CB26" s="9">
        <f t="shared" si="25"/>
        <v>8.0454760031471277</v>
      </c>
      <c r="CC26" s="246">
        <f>ROUNDUP(CB26,0)</f>
        <v>9</v>
      </c>
    </row>
    <row r="27" spans="1:81" s="68" customFormat="1" x14ac:dyDescent="0.25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6.55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297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7">
        <v>2</v>
      </c>
      <c r="AP27" s="157">
        <v>1</v>
      </c>
      <c r="AQ27" s="65">
        <v>2</v>
      </c>
      <c r="AR27" s="155"/>
      <c r="AS27" s="155">
        <v>2</v>
      </c>
      <c r="AT27" s="155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61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3">
        <v>2</v>
      </c>
      <c r="BM27" s="166">
        <v>2</v>
      </c>
      <c r="BN27" s="166">
        <v>2</v>
      </c>
      <c r="BO27" s="170">
        <v>2</v>
      </c>
      <c r="BP27" s="170">
        <v>2</v>
      </c>
      <c r="BQ27" s="166">
        <v>2</v>
      </c>
      <c r="BR27" s="170" t="s">
        <v>141</v>
      </c>
      <c r="BS27" s="186">
        <v>2</v>
      </c>
      <c r="BT27" s="186">
        <v>2</v>
      </c>
      <c r="BU27" s="186"/>
      <c r="BV27" s="186">
        <v>2</v>
      </c>
      <c r="BW27" s="186">
        <v>2</v>
      </c>
      <c r="BX27" s="232">
        <v>2</v>
      </c>
      <c r="BY27" s="186">
        <v>2</v>
      </c>
      <c r="BZ27" s="170">
        <v>2</v>
      </c>
      <c r="CA27" s="83">
        <f t="shared" si="28"/>
        <v>105.72999999999999</v>
      </c>
      <c r="CB27" s="9">
        <f t="shared" si="25"/>
        <v>6.3538158929976376</v>
      </c>
      <c r="CC27" s="246">
        <f>ROUNDUP(CB27,0)</f>
        <v>7</v>
      </c>
    </row>
    <row r="28" spans="1:81" s="68" customFormat="1" x14ac:dyDescent="0.25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</v>
      </c>
      <c r="L28" s="52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0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7">
        <v>2</v>
      </c>
      <c r="AP28" s="157">
        <v>1</v>
      </c>
      <c r="AQ28" s="88">
        <v>2</v>
      </c>
      <c r="AR28" s="155"/>
      <c r="AS28" s="155">
        <v>2</v>
      </c>
      <c r="AT28" s="155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61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3">
        <v>2</v>
      </c>
      <c r="BM28" s="166">
        <v>2</v>
      </c>
      <c r="BN28" s="166">
        <v>2</v>
      </c>
      <c r="BO28" s="170">
        <v>2</v>
      </c>
      <c r="BP28" s="170">
        <v>2</v>
      </c>
      <c r="BQ28" s="166">
        <v>2</v>
      </c>
      <c r="BR28" s="170">
        <v>2</v>
      </c>
      <c r="BS28" s="186">
        <v>2</v>
      </c>
      <c r="BT28" s="186">
        <v>2</v>
      </c>
      <c r="BU28" s="186"/>
      <c r="BV28" s="186">
        <v>2</v>
      </c>
      <c r="BW28" s="186">
        <v>2</v>
      </c>
      <c r="BX28" s="232">
        <v>2</v>
      </c>
      <c r="BY28" s="186">
        <v>2</v>
      </c>
      <c r="BZ28" s="170">
        <v>2</v>
      </c>
      <c r="CA28" s="83">
        <f t="shared" si="28"/>
        <v>89.52</v>
      </c>
      <c r="CB28" s="9">
        <f t="shared" si="25"/>
        <v>5.2059795436664027</v>
      </c>
      <c r="CC28" s="246"/>
    </row>
    <row r="29" spans="1:81" s="68" customFormat="1" x14ac:dyDescent="0.25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7.2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297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7">
        <v>2</v>
      </c>
      <c r="AP29" s="157">
        <v>2</v>
      </c>
      <c r="AQ29" s="65">
        <v>2</v>
      </c>
      <c r="AR29" s="155"/>
      <c r="AS29" s="155">
        <v>2</v>
      </c>
      <c r="AT29" s="155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61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3">
        <v>1</v>
      </c>
      <c r="BM29" s="166">
        <v>2</v>
      </c>
      <c r="BN29" s="166">
        <v>2</v>
      </c>
      <c r="BO29" s="170">
        <v>2</v>
      </c>
      <c r="BP29" s="170">
        <v>2</v>
      </c>
      <c r="BQ29" s="166">
        <v>2</v>
      </c>
      <c r="BR29" s="170">
        <v>2</v>
      </c>
      <c r="BS29" s="186" t="s">
        <v>141</v>
      </c>
      <c r="BT29" s="186">
        <v>2</v>
      </c>
      <c r="BU29" s="186"/>
      <c r="BV29" s="186" t="s">
        <v>141</v>
      </c>
      <c r="BW29" s="186" t="s">
        <v>141</v>
      </c>
      <c r="BX29" s="232" t="s">
        <v>141</v>
      </c>
      <c r="BY29" s="186">
        <v>1</v>
      </c>
      <c r="BZ29" s="170">
        <v>2</v>
      </c>
      <c r="CA29" s="83">
        <f t="shared" si="28"/>
        <v>91.68</v>
      </c>
      <c r="CB29" s="9">
        <f t="shared" si="25"/>
        <v>5.3589299763965386</v>
      </c>
      <c r="CC29" s="246">
        <v>6</v>
      </c>
    </row>
    <row r="30" spans="1:81" s="68" customFormat="1" x14ac:dyDescent="0.25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297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7">
        <v>2</v>
      </c>
      <c r="AP30" s="157">
        <v>1</v>
      </c>
      <c r="AQ30" s="65">
        <v>4</v>
      </c>
      <c r="AR30" s="155"/>
      <c r="AS30" s="155">
        <v>2</v>
      </c>
      <c r="AT30" s="155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61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3">
        <v>2</v>
      </c>
      <c r="BM30" s="166">
        <v>2</v>
      </c>
      <c r="BN30" s="166">
        <v>2</v>
      </c>
      <c r="BO30" s="170">
        <v>2</v>
      </c>
      <c r="BP30" s="170">
        <v>2</v>
      </c>
      <c r="BQ30" s="166">
        <v>2</v>
      </c>
      <c r="BR30" s="170">
        <v>2</v>
      </c>
      <c r="BS30" s="186">
        <v>2</v>
      </c>
      <c r="BT30" s="186">
        <v>2</v>
      </c>
      <c r="BU30" s="186"/>
      <c r="BV30" s="186">
        <v>2</v>
      </c>
      <c r="BW30" s="186">
        <v>2</v>
      </c>
      <c r="BX30" s="232">
        <v>2</v>
      </c>
      <c r="BY30" s="186">
        <v>2</v>
      </c>
      <c r="BZ30" s="170">
        <v>2</v>
      </c>
      <c r="CA30" s="83">
        <f t="shared" si="28"/>
        <v>120.22</v>
      </c>
      <c r="CB30" s="9">
        <f t="shared" si="25"/>
        <v>7.3798583792289527</v>
      </c>
      <c r="CC30" s="246">
        <f>ROUNDUP(CB30,0)</f>
        <v>8</v>
      </c>
    </row>
    <row r="31" spans="1:81" s="68" customFormat="1" x14ac:dyDescent="0.25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2">
        <f>ROUND('Лр1(ч4)'!K31,2)</f>
        <v>0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0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7">
        <v>2</v>
      </c>
      <c r="AP31" s="157">
        <v>1</v>
      </c>
      <c r="AQ31" s="65">
        <v>2</v>
      </c>
      <c r="AR31" s="155"/>
      <c r="AS31" s="155">
        <v>2</v>
      </c>
      <c r="AT31" s="155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61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3">
        <v>2</v>
      </c>
      <c r="BM31" s="166">
        <v>2</v>
      </c>
      <c r="BN31" s="166">
        <v>4</v>
      </c>
      <c r="BO31" s="170">
        <v>2</v>
      </c>
      <c r="BP31" s="170">
        <v>2</v>
      </c>
      <c r="BQ31" s="166">
        <v>2</v>
      </c>
      <c r="BR31" s="170">
        <v>2</v>
      </c>
      <c r="BS31" s="186">
        <v>2</v>
      </c>
      <c r="BT31" s="186">
        <v>2</v>
      </c>
      <c r="BU31" s="186"/>
      <c r="BV31" s="186">
        <v>2</v>
      </c>
      <c r="BW31" s="186">
        <v>2</v>
      </c>
      <c r="BX31" s="232">
        <v>2</v>
      </c>
      <c r="BY31" s="186" t="s">
        <v>141</v>
      </c>
      <c r="BZ31" s="170" t="s">
        <v>141</v>
      </c>
      <c r="CA31" s="83">
        <f t="shared" si="28"/>
        <v>75</v>
      </c>
      <c r="CB31" s="9">
        <f t="shared" si="25"/>
        <v>4.1778127458693932</v>
      </c>
      <c r="CC31" s="246"/>
    </row>
    <row r="32" spans="1:81" s="68" customFormat="1" x14ac:dyDescent="0.25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297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7">
        <v>2</v>
      </c>
      <c r="AP32" s="157">
        <v>2</v>
      </c>
      <c r="AQ32" s="65">
        <v>2</v>
      </c>
      <c r="AR32" s="155"/>
      <c r="AS32" s="155">
        <v>2</v>
      </c>
      <c r="AT32" s="155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61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3">
        <v>2</v>
      </c>
      <c r="BM32" s="166">
        <v>2</v>
      </c>
      <c r="BN32" s="166">
        <v>2</v>
      </c>
      <c r="BO32" s="170">
        <v>2</v>
      </c>
      <c r="BP32" s="170">
        <v>2</v>
      </c>
      <c r="BQ32" s="166">
        <v>2</v>
      </c>
      <c r="BR32" s="170">
        <v>2</v>
      </c>
      <c r="BS32" s="186">
        <v>2</v>
      </c>
      <c r="BT32" s="186">
        <v>2</v>
      </c>
      <c r="BU32" s="186"/>
      <c r="BV32" s="186">
        <v>2</v>
      </c>
      <c r="BW32" s="186">
        <v>2</v>
      </c>
      <c r="BX32" s="232">
        <v>2</v>
      </c>
      <c r="BY32" s="186">
        <v>2</v>
      </c>
      <c r="BZ32" s="170">
        <v>2</v>
      </c>
      <c r="CA32" s="83">
        <f t="shared" si="28"/>
        <v>108.76</v>
      </c>
      <c r="CB32" s="9">
        <f t="shared" si="25"/>
        <v>6.5683713611329653</v>
      </c>
      <c r="CC32" s="246">
        <f>ROUNDUP(CB32,0)</f>
        <v>7</v>
      </c>
    </row>
    <row r="33" spans="1:81" s="68" customFormat="1" x14ac:dyDescent="0.25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297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7">
        <v>2</v>
      </c>
      <c r="AP33" s="157">
        <v>2</v>
      </c>
      <c r="AQ33" s="88">
        <v>2</v>
      </c>
      <c r="AR33" s="155"/>
      <c r="AS33" s="155">
        <v>2</v>
      </c>
      <c r="AT33" s="155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61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3">
        <v>2</v>
      </c>
      <c r="BM33" s="166">
        <v>2</v>
      </c>
      <c r="BN33" s="166">
        <v>2</v>
      </c>
      <c r="BO33" s="170">
        <v>2</v>
      </c>
      <c r="BP33" s="170">
        <v>2</v>
      </c>
      <c r="BQ33" s="166">
        <v>2</v>
      </c>
      <c r="BR33" s="170">
        <v>2</v>
      </c>
      <c r="BS33" s="186">
        <v>2</v>
      </c>
      <c r="BT33" s="186">
        <v>2</v>
      </c>
      <c r="BU33" s="186"/>
      <c r="BV33" s="186">
        <v>2</v>
      </c>
      <c r="BW33" s="186">
        <v>2</v>
      </c>
      <c r="BX33" s="232">
        <v>2</v>
      </c>
      <c r="BY33" s="186">
        <v>2</v>
      </c>
      <c r="BZ33" s="170">
        <v>2</v>
      </c>
      <c r="CA33" s="83">
        <f t="shared" si="28"/>
        <v>111.82</v>
      </c>
      <c r="CB33" s="9">
        <f t="shared" si="25"/>
        <v>6.7850511408339864</v>
      </c>
      <c r="CC33" s="246">
        <f>ROUNDUP(CB33,0)</f>
        <v>7</v>
      </c>
    </row>
    <row r="34" spans="1:81" s="68" customFormat="1" x14ac:dyDescent="0.25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7.34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297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7">
        <v>2</v>
      </c>
      <c r="AP34" s="157">
        <v>2</v>
      </c>
      <c r="AQ34" s="88">
        <v>2</v>
      </c>
      <c r="AR34" s="155"/>
      <c r="AS34" s="155">
        <v>2</v>
      </c>
      <c r="AT34" s="155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61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3">
        <v>2</v>
      </c>
      <c r="BM34" s="166" t="s">
        <v>141</v>
      </c>
      <c r="BN34" s="166">
        <v>2</v>
      </c>
      <c r="BO34" s="170">
        <v>2</v>
      </c>
      <c r="BP34" s="170" t="s">
        <v>141</v>
      </c>
      <c r="BQ34" s="166" t="s">
        <v>141</v>
      </c>
      <c r="BR34" s="170">
        <v>2</v>
      </c>
      <c r="BS34" s="186">
        <v>2</v>
      </c>
      <c r="BT34" s="186">
        <v>2</v>
      </c>
      <c r="BU34" s="186"/>
      <c r="BV34" s="186">
        <v>2</v>
      </c>
      <c r="BW34" s="186">
        <v>2</v>
      </c>
      <c r="BX34" s="232">
        <v>2</v>
      </c>
      <c r="BY34" s="186">
        <v>2</v>
      </c>
      <c r="BZ34" s="170">
        <v>2</v>
      </c>
      <c r="CA34" s="83">
        <f t="shared" si="28"/>
        <v>102.28999999999999</v>
      </c>
      <c r="CB34" s="9">
        <f t="shared" si="25"/>
        <v>6.1102281667977953</v>
      </c>
      <c r="CC34" s="246">
        <f>ROUNDUP(CB34,0)</f>
        <v>7</v>
      </c>
    </row>
    <row r="35" spans="1:81" s="68" customFormat="1" x14ac:dyDescent="0.25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297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7">
        <v>2</v>
      </c>
      <c r="AP35" s="157">
        <v>2</v>
      </c>
      <c r="AQ35" s="65">
        <v>2</v>
      </c>
      <c r="AR35" s="155"/>
      <c r="AS35" s="155">
        <v>2</v>
      </c>
      <c r="AT35" s="155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61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3">
        <v>2</v>
      </c>
      <c r="BM35" s="166">
        <v>2</v>
      </c>
      <c r="BN35" s="166">
        <v>2</v>
      </c>
      <c r="BO35" s="170">
        <v>2</v>
      </c>
      <c r="BP35" s="170">
        <v>2</v>
      </c>
      <c r="BQ35" s="166">
        <v>2</v>
      </c>
      <c r="BR35" s="170">
        <v>2</v>
      </c>
      <c r="BS35" s="186">
        <v>2</v>
      </c>
      <c r="BT35" s="186">
        <v>2</v>
      </c>
      <c r="BU35" s="186"/>
      <c r="BV35" s="186">
        <v>2</v>
      </c>
      <c r="BW35" s="186">
        <v>2</v>
      </c>
      <c r="BX35" s="232">
        <v>2</v>
      </c>
      <c r="BY35" s="186">
        <v>2</v>
      </c>
      <c r="BZ35" s="170">
        <v>2</v>
      </c>
      <c r="CA35" s="83">
        <f t="shared" si="28"/>
        <v>143.10000000000002</v>
      </c>
      <c r="CB35" s="9">
        <f t="shared" si="25"/>
        <v>8.9999999999999982</v>
      </c>
      <c r="CC35" s="246">
        <f>ROUNDUP(CB35,0)</f>
        <v>9</v>
      </c>
    </row>
    <row r="36" spans="1:81" s="68" customFormat="1" x14ac:dyDescent="0.25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297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7">
        <v>2</v>
      </c>
      <c r="AP36" s="157">
        <v>2</v>
      </c>
      <c r="AQ36" s="88">
        <v>2</v>
      </c>
      <c r="AR36" s="155"/>
      <c r="AS36" s="155">
        <v>2</v>
      </c>
      <c r="AT36" s="155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61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3" t="s">
        <v>141</v>
      </c>
      <c r="BM36" s="166">
        <v>2</v>
      </c>
      <c r="BN36" s="166">
        <v>2</v>
      </c>
      <c r="BO36" s="170">
        <v>2</v>
      </c>
      <c r="BP36" s="170">
        <v>2</v>
      </c>
      <c r="BQ36" s="166">
        <v>2</v>
      </c>
      <c r="BR36" s="170">
        <v>2</v>
      </c>
      <c r="BS36" s="186">
        <v>2</v>
      </c>
      <c r="BT36" s="186">
        <v>2</v>
      </c>
      <c r="BU36" s="186"/>
      <c r="BV36" s="186">
        <v>2</v>
      </c>
      <c r="BW36" s="186">
        <v>2</v>
      </c>
      <c r="BX36" s="232">
        <v>2</v>
      </c>
      <c r="BY36" s="186">
        <v>2</v>
      </c>
      <c r="BZ36" s="170">
        <v>2</v>
      </c>
      <c r="CA36" s="83">
        <f t="shared" si="28"/>
        <v>105.17</v>
      </c>
      <c r="CB36" s="9">
        <f t="shared" si="25"/>
        <v>6.3141620771046405</v>
      </c>
      <c r="CC36" s="246">
        <v>7</v>
      </c>
    </row>
    <row r="37" spans="1:81" s="68" customFormat="1" x14ac:dyDescent="0.25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297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7">
        <v>2</v>
      </c>
      <c r="AP37" s="157" t="s">
        <v>141</v>
      </c>
      <c r="AQ37" s="154" t="s">
        <v>141</v>
      </c>
      <c r="AR37" s="155"/>
      <c r="AS37" s="155">
        <v>2</v>
      </c>
      <c r="AT37" s="155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8">
        <v>2</v>
      </c>
      <c r="BE37" s="161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3">
        <v>2</v>
      </c>
      <c r="BM37" s="166" t="s">
        <v>141</v>
      </c>
      <c r="BN37" s="166">
        <v>2</v>
      </c>
      <c r="BO37" s="170">
        <v>2</v>
      </c>
      <c r="BP37" s="170" t="s">
        <v>141</v>
      </c>
      <c r="BQ37" s="166">
        <v>2</v>
      </c>
      <c r="BR37" s="170">
        <v>2</v>
      </c>
      <c r="BS37" s="186">
        <v>2</v>
      </c>
      <c r="BT37" s="186">
        <v>2</v>
      </c>
      <c r="BU37" s="186"/>
      <c r="BV37" s="186">
        <v>2</v>
      </c>
      <c r="BW37" s="186">
        <v>2</v>
      </c>
      <c r="BX37" s="232">
        <v>2</v>
      </c>
      <c r="BY37" s="186">
        <v>2</v>
      </c>
      <c r="BZ37" s="170">
        <v>2</v>
      </c>
      <c r="CA37" s="83">
        <f t="shared" si="28"/>
        <v>91.53</v>
      </c>
      <c r="CB37" s="9">
        <f t="shared" si="25"/>
        <v>5.3483084185680552</v>
      </c>
      <c r="CC37" s="246">
        <v>6</v>
      </c>
    </row>
    <row r="38" spans="1:81" s="68" customFormat="1" x14ac:dyDescent="0.25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6.64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297">
        <v>1</v>
      </c>
      <c r="AD38" s="16" t="s">
        <v>141</v>
      </c>
      <c r="AE38" s="139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7">
        <v>2</v>
      </c>
      <c r="AP38" s="157">
        <v>2</v>
      </c>
      <c r="AQ38" s="14">
        <v>2</v>
      </c>
      <c r="AR38" s="155"/>
      <c r="AS38" s="155">
        <v>2</v>
      </c>
      <c r="AT38" s="156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1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3">
        <v>2</v>
      </c>
      <c r="BM38" s="166">
        <v>2</v>
      </c>
      <c r="BN38" s="166">
        <v>2</v>
      </c>
      <c r="BO38" s="170">
        <v>2</v>
      </c>
      <c r="BP38" s="170">
        <v>2</v>
      </c>
      <c r="BQ38" s="166">
        <v>2</v>
      </c>
      <c r="BR38" s="170">
        <v>2</v>
      </c>
      <c r="BS38" s="186">
        <v>2</v>
      </c>
      <c r="BT38" s="186">
        <v>2</v>
      </c>
      <c r="BU38" s="186"/>
      <c r="BV38" s="186">
        <v>2</v>
      </c>
      <c r="BW38" s="186">
        <v>2</v>
      </c>
      <c r="BX38" s="232">
        <v>2</v>
      </c>
      <c r="BY38" s="186">
        <v>2</v>
      </c>
      <c r="BZ38" s="170">
        <v>2</v>
      </c>
      <c r="CA38" s="83">
        <f t="shared" si="28"/>
        <v>97.990000000000009</v>
      </c>
      <c r="CB38" s="9">
        <f t="shared" si="25"/>
        <v>5.8057435090479936</v>
      </c>
      <c r="CC38" s="246">
        <f>ROUNDUP(CB38,0)</f>
        <v>6</v>
      </c>
    </row>
    <row r="39" spans="1:81" s="68" customFormat="1" x14ac:dyDescent="0.25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7.69</v>
      </c>
      <c r="M39" s="53">
        <f>ROUND('Лр3(ч1)'!K39,2)</f>
        <v>5.12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297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7">
        <v>2</v>
      </c>
      <c r="AP39" s="157">
        <v>1</v>
      </c>
      <c r="AQ39" s="14">
        <v>2</v>
      </c>
      <c r="AR39" s="155"/>
      <c r="AS39" s="155">
        <v>2</v>
      </c>
      <c r="AT39" s="156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1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3">
        <v>2</v>
      </c>
      <c r="BM39" s="166">
        <v>2</v>
      </c>
      <c r="BN39" s="166">
        <v>2</v>
      </c>
      <c r="BO39" s="170">
        <v>2</v>
      </c>
      <c r="BP39" s="170">
        <v>2</v>
      </c>
      <c r="BQ39" s="166">
        <v>2</v>
      </c>
      <c r="BR39" s="170">
        <v>2</v>
      </c>
      <c r="BS39" s="186">
        <v>2</v>
      </c>
      <c r="BT39" s="186">
        <v>2</v>
      </c>
      <c r="BU39" s="186"/>
      <c r="BV39" s="186">
        <v>2</v>
      </c>
      <c r="BW39" s="186">
        <v>2</v>
      </c>
      <c r="BX39" s="232">
        <v>2</v>
      </c>
      <c r="BY39" s="186">
        <v>2</v>
      </c>
      <c r="BZ39" s="170">
        <v>2</v>
      </c>
      <c r="CA39" s="83">
        <f t="shared" si="28"/>
        <v>117.14</v>
      </c>
      <c r="CB39" s="9">
        <f t="shared" si="25"/>
        <v>7.1617623918174651</v>
      </c>
      <c r="CC39" s="246">
        <f>ROUNDUP(CB39,0)</f>
        <v>8</v>
      </c>
    </row>
    <row r="40" spans="1:81" s="68" customFormat="1" x14ac:dyDescent="0.25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0</v>
      </c>
      <c r="L40" s="52">
        <f>ROUND('Лр2(ч1)'!K40,2)</f>
        <v>6.99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0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2" t="s">
        <v>141</v>
      </c>
      <c r="AO40" s="157">
        <v>2</v>
      </c>
      <c r="AP40" s="157">
        <v>2</v>
      </c>
      <c r="AQ40" s="14">
        <v>2</v>
      </c>
      <c r="AR40" s="155"/>
      <c r="AS40" s="155">
        <v>2</v>
      </c>
      <c r="AT40" s="156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1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3">
        <v>2</v>
      </c>
      <c r="BM40" s="166">
        <v>2</v>
      </c>
      <c r="BN40" s="166">
        <v>2</v>
      </c>
      <c r="BO40" s="170">
        <v>2</v>
      </c>
      <c r="BP40" s="170">
        <v>2</v>
      </c>
      <c r="BQ40" s="166">
        <v>2</v>
      </c>
      <c r="BR40" s="170">
        <v>2</v>
      </c>
      <c r="BS40" s="186">
        <v>2</v>
      </c>
      <c r="BT40" s="186">
        <v>2</v>
      </c>
      <c r="BU40" s="186"/>
      <c r="BV40" s="186">
        <v>2</v>
      </c>
      <c r="BW40" s="186">
        <v>2</v>
      </c>
      <c r="BX40" s="232">
        <v>2</v>
      </c>
      <c r="BY40" s="186">
        <v>2</v>
      </c>
      <c r="BZ40" s="170">
        <v>2</v>
      </c>
      <c r="CA40" s="83">
        <f t="shared" si="28"/>
        <v>89.4</v>
      </c>
      <c r="CB40" s="9">
        <f t="shared" si="25"/>
        <v>5.1974822974036181</v>
      </c>
      <c r="CC40" s="246"/>
    </row>
    <row r="41" spans="1:81" s="68" customFormat="1" x14ac:dyDescent="0.25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7.34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297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7">
        <v>2</v>
      </c>
      <c r="AP41" s="157" t="s">
        <v>141</v>
      </c>
      <c r="AQ41" s="153" t="s">
        <v>141</v>
      </c>
      <c r="AR41" s="155"/>
      <c r="AS41" s="155">
        <v>2</v>
      </c>
      <c r="AT41" s="156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9">
        <v>2</v>
      </c>
      <c r="BE41" s="161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3">
        <v>2</v>
      </c>
      <c r="BM41" s="166" t="s">
        <v>141</v>
      </c>
      <c r="BN41" s="166">
        <v>2</v>
      </c>
      <c r="BO41" s="170">
        <v>2</v>
      </c>
      <c r="BP41" s="170" t="s">
        <v>141</v>
      </c>
      <c r="BQ41" s="166" t="s">
        <v>141</v>
      </c>
      <c r="BR41" s="170" t="s">
        <v>141</v>
      </c>
      <c r="BS41" s="186">
        <v>2</v>
      </c>
      <c r="BT41" s="186">
        <v>2</v>
      </c>
      <c r="BU41" s="186"/>
      <c r="BV41" s="186">
        <v>2</v>
      </c>
      <c r="BW41" s="186">
        <v>2</v>
      </c>
      <c r="BX41" s="232">
        <v>2</v>
      </c>
      <c r="BY41" s="186">
        <v>2</v>
      </c>
      <c r="BZ41" s="170">
        <v>2</v>
      </c>
      <c r="CA41" s="83">
        <f t="shared" si="28"/>
        <v>73.69</v>
      </c>
      <c r="CB41" s="9">
        <f t="shared" si="25"/>
        <v>4.0850511408339889</v>
      </c>
      <c r="CC41" s="246">
        <f>ROUNDUP(CB41,0)</f>
        <v>5</v>
      </c>
    </row>
    <row r="42" spans="1:81" s="77" customFormat="1" ht="15.75" thickBot="1" x14ac:dyDescent="0.3">
      <c r="A42" s="190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9"/>
        <v>0</v>
      </c>
      <c r="Z42" s="21"/>
      <c r="AA42" s="94"/>
      <c r="AB42" s="58"/>
      <c r="AC42" s="131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0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6" t="s">
        <v>141</v>
      </c>
      <c r="BM42" s="166">
        <v>2</v>
      </c>
      <c r="BN42" s="166">
        <v>2</v>
      </c>
      <c r="BO42" s="170">
        <v>2</v>
      </c>
      <c r="BP42" s="170">
        <v>2</v>
      </c>
      <c r="BQ42" s="166">
        <v>2</v>
      </c>
      <c r="BR42" s="170" t="s">
        <v>141</v>
      </c>
      <c r="BS42" s="186">
        <v>2</v>
      </c>
      <c r="BT42" s="186">
        <v>2</v>
      </c>
      <c r="BU42" s="186"/>
      <c r="BV42" s="186">
        <v>2</v>
      </c>
      <c r="BW42" s="186">
        <v>2</v>
      </c>
      <c r="BX42" s="232">
        <v>2</v>
      </c>
      <c r="BY42" s="186" t="s">
        <v>141</v>
      </c>
      <c r="BZ42" s="170">
        <v>2</v>
      </c>
      <c r="CA42" s="83">
        <f t="shared" si="28"/>
        <v>73.11</v>
      </c>
      <c r="CB42" s="76">
        <f t="shared" si="25"/>
        <v>4.0439811172305262</v>
      </c>
      <c r="CC42" s="246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34</v>
      </c>
      <c r="AZ43" s="8">
        <f t="shared" si="34"/>
        <v>30</v>
      </c>
      <c r="BA43" s="8">
        <f t="shared" si="34"/>
        <v>18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25</v>
      </c>
      <c r="BF43" s="8">
        <f>COUNT(BF5:BF42)</f>
        <v>27</v>
      </c>
      <c r="BG43" s="8">
        <f t="shared" si="34"/>
        <v>15</v>
      </c>
      <c r="BH43" s="8">
        <f t="shared" si="34"/>
        <v>25</v>
      </c>
      <c r="BI43" s="8">
        <f t="shared" si="34"/>
        <v>27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30</v>
      </c>
      <c r="BR43" s="8">
        <f t="shared" si="34"/>
        <v>29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31</v>
      </c>
      <c r="BZ43" s="8">
        <f t="shared" si="34"/>
        <v>32</v>
      </c>
      <c r="CA43" s="84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63" t="s">
        <v>8</v>
      </c>
      <c r="B47" s="265" t="s">
        <v>73</v>
      </c>
      <c r="C47" s="272" t="s">
        <v>30</v>
      </c>
      <c r="D47" s="265" t="s">
        <v>27</v>
      </c>
      <c r="E47" s="265" t="s">
        <v>28</v>
      </c>
      <c r="F47" s="257" t="s">
        <v>29</v>
      </c>
      <c r="G47" s="269" t="s">
        <v>113</v>
      </c>
      <c r="H47" s="270"/>
      <c r="I47" s="270"/>
      <c r="J47" s="270"/>
      <c r="K47" s="270"/>
      <c r="L47" s="270"/>
      <c r="M47" s="271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5"/>
    </row>
    <row r="48" spans="1:81" ht="45" x14ac:dyDescent="0.25">
      <c r="A48" s="263"/>
      <c r="B48" s="266"/>
      <c r="C48" s="273"/>
      <c r="D48" s="266"/>
      <c r="E48" s="266"/>
      <c r="F48" s="257"/>
      <c r="G48" s="226" t="s">
        <v>115</v>
      </c>
      <c r="H48" s="226" t="s">
        <v>223</v>
      </c>
      <c r="I48" s="226" t="s">
        <v>224</v>
      </c>
      <c r="J48" s="226" t="s">
        <v>225</v>
      </c>
      <c r="K48" s="226" t="s">
        <v>226</v>
      </c>
      <c r="L48" s="226" t="s">
        <v>227</v>
      </c>
      <c r="M48" s="226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0">
        <f>DATE(2017,2,11)</f>
        <v>42777</v>
      </c>
      <c r="AE48" s="120">
        <f>DATE(2017,2,11)</f>
        <v>42777</v>
      </c>
      <c r="AF48" s="120">
        <f>AD48+7</f>
        <v>42784</v>
      </c>
      <c r="AG48" s="120">
        <f>AE48+7</f>
        <v>42784</v>
      </c>
      <c r="AH48" s="120">
        <f t="shared" ref="AH48" si="66">AF48+7</f>
        <v>42791</v>
      </c>
      <c r="AI48" s="120">
        <f t="shared" ref="AI48" si="67">AG48+7</f>
        <v>42791</v>
      </c>
      <c r="AJ48" s="120">
        <f t="shared" ref="AJ48" si="68">AH48+7</f>
        <v>42798</v>
      </c>
      <c r="AK48" s="120">
        <f t="shared" ref="AK48" si="69">AI48+7</f>
        <v>42798</v>
      </c>
      <c r="AL48" s="120">
        <f t="shared" ref="AL48" si="70">AJ48+7</f>
        <v>42805</v>
      </c>
      <c r="AM48" s="120">
        <f t="shared" ref="AM48" si="71">AK48+7</f>
        <v>42805</v>
      </c>
      <c r="AN48" s="120">
        <f t="shared" ref="AN48" si="72">AL48+7</f>
        <v>42812</v>
      </c>
      <c r="AO48" s="120">
        <f t="shared" ref="AO48" si="73">AM48+7</f>
        <v>42812</v>
      </c>
      <c r="AP48" s="120">
        <f t="shared" ref="AP48" si="74">AN48+7</f>
        <v>42819</v>
      </c>
      <c r="AQ48" s="120">
        <f t="shared" ref="AQ48" si="75">AO48+7</f>
        <v>42819</v>
      </c>
      <c r="AR48" s="120">
        <f t="shared" ref="AR48" si="76">AP48+7</f>
        <v>42826</v>
      </c>
      <c r="AS48" s="120">
        <f t="shared" ref="AS48" si="77">AQ48+7</f>
        <v>42826</v>
      </c>
      <c r="AT48" s="120">
        <f t="shared" ref="AT48" si="78">AR48+7</f>
        <v>42833</v>
      </c>
      <c r="AU48" s="120">
        <f t="shared" ref="AU48" si="79">AS48+7</f>
        <v>42833</v>
      </c>
      <c r="AV48" s="120">
        <f t="shared" ref="AV48" si="80">AT48+7</f>
        <v>42840</v>
      </c>
      <c r="AW48" s="120">
        <f t="shared" ref="AW48" si="81">AU48+7</f>
        <v>42840</v>
      </c>
      <c r="AX48" s="120">
        <f t="shared" ref="AX48" si="82">AV48+7</f>
        <v>42847</v>
      </c>
      <c r="AY48" s="120">
        <f t="shared" ref="AY48" si="83">AW48+7</f>
        <v>42847</v>
      </c>
      <c r="AZ48" s="120">
        <f t="shared" ref="AZ48" si="84">AX48+7</f>
        <v>42854</v>
      </c>
      <c r="BA48" s="120">
        <f t="shared" ref="BA48" si="85">AY48+7</f>
        <v>42854</v>
      </c>
      <c r="BB48" s="120">
        <f t="shared" ref="BB48" si="86">AZ48+7</f>
        <v>42861</v>
      </c>
      <c r="BC48" s="120">
        <f t="shared" ref="BC48" si="87">BA48+7</f>
        <v>42861</v>
      </c>
      <c r="BD48" s="120">
        <f t="shared" ref="BD48" si="88">BB48+7</f>
        <v>42868</v>
      </c>
      <c r="BE48" s="120">
        <f t="shared" ref="BE48" si="89">BC48+7</f>
        <v>42868</v>
      </c>
      <c r="BF48" s="120">
        <f t="shared" ref="BF48" si="90">BD48+7</f>
        <v>42875</v>
      </c>
      <c r="BG48" s="120">
        <f t="shared" ref="BG48" si="91">BE48+7</f>
        <v>42875</v>
      </c>
      <c r="BH48" s="120">
        <f t="shared" ref="BH48" si="92">BF48+7</f>
        <v>42882</v>
      </c>
      <c r="BI48" s="120">
        <f t="shared" ref="BI48" si="93">BG48+7</f>
        <v>42882</v>
      </c>
      <c r="BJ48" s="120">
        <f t="shared" ref="BJ48" si="94">BH48+7</f>
        <v>42889</v>
      </c>
      <c r="BK48" s="120">
        <f t="shared" ref="BK48" si="95">BI48+7</f>
        <v>42889</v>
      </c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87" t="s">
        <v>5</v>
      </c>
      <c r="CB48" s="79" t="s">
        <v>6</v>
      </c>
      <c r="CC48" s="5"/>
    </row>
    <row r="49" spans="1:81" ht="15" customHeight="1" x14ac:dyDescent="0.25">
      <c r="A49" s="129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26">
        <v>2</v>
      </c>
      <c r="AE49" s="65">
        <v>2</v>
      </c>
      <c r="AF49" s="65"/>
      <c r="AG49" s="65">
        <v>2</v>
      </c>
      <c r="AH49" s="239">
        <v>2</v>
      </c>
      <c r="AI49" s="239">
        <v>2</v>
      </c>
      <c r="AJ49" s="239">
        <v>2</v>
      </c>
      <c r="AK49" s="65" t="s">
        <v>141</v>
      </c>
      <c r="AL49" s="65"/>
      <c r="AM49" s="65">
        <v>2</v>
      </c>
      <c r="AN49" s="65">
        <v>2</v>
      </c>
      <c r="AO49" s="239">
        <v>2</v>
      </c>
      <c r="AP49" s="65">
        <v>2</v>
      </c>
      <c r="AQ49" s="239">
        <v>2</v>
      </c>
      <c r="AR49" s="239"/>
      <c r="AS49" s="239">
        <v>2</v>
      </c>
      <c r="AT49" s="65">
        <v>2</v>
      </c>
      <c r="AU49" s="239">
        <v>2</v>
      </c>
      <c r="AV49" s="65"/>
      <c r="AW49" s="65"/>
      <c r="AX49" s="65"/>
      <c r="AY49" s="65">
        <v>2</v>
      </c>
      <c r="AZ49" s="239">
        <v>2</v>
      </c>
      <c r="BA49" s="239">
        <v>2</v>
      </c>
      <c r="BB49" s="239"/>
      <c r="BC49" s="239">
        <v>2</v>
      </c>
      <c r="BD49" s="239">
        <v>2</v>
      </c>
      <c r="BE49" s="1">
        <v>2</v>
      </c>
      <c r="BF49" s="239">
        <v>2</v>
      </c>
      <c r="BG49" s="1">
        <v>2</v>
      </c>
      <c r="BH49" s="1">
        <v>2</v>
      </c>
      <c r="BI49" s="1">
        <v>2</v>
      </c>
      <c r="BJ49" s="1"/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/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83">
        <v>142.10000000000002</v>
      </c>
      <c r="CB49" s="80">
        <v>8</v>
      </c>
      <c r="CC49" s="127"/>
    </row>
    <row r="50" spans="1:81" ht="15" customHeight="1" x14ac:dyDescent="0.25">
      <c r="A50" s="129">
        <v>22</v>
      </c>
      <c r="B50" s="67">
        <v>11405215</v>
      </c>
      <c r="C50" s="62">
        <v>3</v>
      </c>
      <c r="D50" s="80" t="s">
        <v>79</v>
      </c>
      <c r="E50" s="80" t="s">
        <v>80</v>
      </c>
      <c r="F50" s="80" t="s">
        <v>81</v>
      </c>
      <c r="G50" s="26">
        <v>18</v>
      </c>
      <c r="H50" s="52">
        <v>6.76</v>
      </c>
      <c r="I50" s="52">
        <v>5.2</v>
      </c>
      <c r="J50" s="52">
        <v>5.38</v>
      </c>
      <c r="K50" s="28">
        <v>4.7</v>
      </c>
      <c r="L50" s="28">
        <v>8.58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/>
      <c r="AD50" s="16">
        <v>2</v>
      </c>
      <c r="AE50" s="65">
        <v>2</v>
      </c>
      <c r="AF50" s="65"/>
      <c r="AG50" s="65">
        <v>2</v>
      </c>
      <c r="AH50" s="244">
        <v>2</v>
      </c>
      <c r="AI50" s="244">
        <v>2</v>
      </c>
      <c r="AJ50" s="244">
        <v>2</v>
      </c>
      <c r="AK50" s="65">
        <v>2</v>
      </c>
      <c r="AL50" s="65"/>
      <c r="AM50" s="65">
        <v>2</v>
      </c>
      <c r="AN50" s="65">
        <v>2</v>
      </c>
      <c r="AO50" s="244">
        <v>2</v>
      </c>
      <c r="AP50" s="65">
        <v>2</v>
      </c>
      <c r="AQ50" s="244">
        <v>2</v>
      </c>
      <c r="AR50" s="244"/>
      <c r="AS50" s="244">
        <v>2</v>
      </c>
      <c r="AT50" s="65">
        <v>2</v>
      </c>
      <c r="AU50" s="244">
        <v>2</v>
      </c>
      <c r="AV50" s="65"/>
      <c r="AW50" s="65"/>
      <c r="AX50" s="65"/>
      <c r="AY50" s="65">
        <v>2</v>
      </c>
      <c r="AZ50" s="244">
        <v>2</v>
      </c>
      <c r="BA50" s="244">
        <v>2</v>
      </c>
      <c r="BB50" s="244"/>
      <c r="BC50" s="244">
        <v>2</v>
      </c>
      <c r="BD50" s="244">
        <v>2</v>
      </c>
      <c r="BE50" s="239">
        <v>2</v>
      </c>
      <c r="BF50" s="244">
        <v>2</v>
      </c>
      <c r="BG50" s="239">
        <v>2</v>
      </c>
      <c r="BH50" s="239">
        <v>2</v>
      </c>
      <c r="BI50" s="239">
        <v>2</v>
      </c>
      <c r="BJ50" s="239"/>
      <c r="BK50" s="239">
        <v>2</v>
      </c>
      <c r="BL50" s="239">
        <v>2</v>
      </c>
      <c r="BM50" s="239">
        <v>2</v>
      </c>
      <c r="BN50" s="239">
        <v>2</v>
      </c>
      <c r="BO50" s="239">
        <v>2</v>
      </c>
      <c r="BP50" s="239">
        <v>2</v>
      </c>
      <c r="BQ50" s="239">
        <v>2</v>
      </c>
      <c r="BR50" s="239">
        <v>2</v>
      </c>
      <c r="BS50" s="239">
        <v>2</v>
      </c>
      <c r="BT50" s="239">
        <v>2</v>
      </c>
      <c r="BU50" s="239"/>
      <c r="BV50" s="239">
        <v>2</v>
      </c>
      <c r="BW50" s="239">
        <v>2</v>
      </c>
      <c r="BX50" s="239">
        <v>2</v>
      </c>
      <c r="BY50" s="239">
        <v>2</v>
      </c>
      <c r="BZ50" s="239">
        <v>2</v>
      </c>
      <c r="CA50" s="83">
        <v>128.62</v>
      </c>
      <c r="CB50" s="80">
        <v>7.144805709754162</v>
      </c>
      <c r="CC50" s="127"/>
    </row>
    <row r="51" spans="1:81" ht="15" customHeight="1" x14ac:dyDescent="0.25">
      <c r="A51" s="129">
        <v>26</v>
      </c>
      <c r="B51" s="67">
        <v>11405215</v>
      </c>
      <c r="C51" s="62">
        <v>3</v>
      </c>
      <c r="D51" s="80" t="s">
        <v>89</v>
      </c>
      <c r="E51" s="80" t="s">
        <v>26</v>
      </c>
      <c r="F51" s="80" t="s">
        <v>90</v>
      </c>
      <c r="G51" s="26">
        <v>0</v>
      </c>
      <c r="H51" s="52">
        <v>6.65</v>
      </c>
      <c r="I51" s="52">
        <v>6.27</v>
      </c>
      <c r="J51" s="52">
        <v>5.55</v>
      </c>
      <c r="K51" s="28">
        <v>5.57</v>
      </c>
      <c r="L51" s="28">
        <v>8.8699999999999992</v>
      </c>
      <c r="M51" s="53">
        <v>5.31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26">
        <v>2</v>
      </c>
      <c r="AE51" s="65">
        <v>2</v>
      </c>
      <c r="AF51" s="65"/>
      <c r="AG51" s="65">
        <v>2</v>
      </c>
      <c r="AH51" s="107">
        <v>2</v>
      </c>
      <c r="AI51" s="107">
        <v>2</v>
      </c>
      <c r="AJ51" s="107">
        <v>2</v>
      </c>
      <c r="AK51" s="65">
        <v>2</v>
      </c>
      <c r="AL51" s="65"/>
      <c r="AM51" s="65">
        <v>2</v>
      </c>
      <c r="AN51" s="65">
        <v>4</v>
      </c>
      <c r="AO51" s="107">
        <v>2</v>
      </c>
      <c r="AP51" s="65">
        <v>1</v>
      </c>
      <c r="AQ51" s="107">
        <v>4</v>
      </c>
      <c r="AR51" s="107"/>
      <c r="AS51" s="107">
        <v>2</v>
      </c>
      <c r="AT51" s="65">
        <v>2</v>
      </c>
      <c r="AU51" s="107">
        <v>2</v>
      </c>
      <c r="AV51" s="65"/>
      <c r="AW51" s="65"/>
      <c r="AX51" s="65"/>
      <c r="AY51" s="65">
        <v>2</v>
      </c>
      <c r="AZ51" s="107">
        <v>2</v>
      </c>
      <c r="BA51" s="107">
        <v>2</v>
      </c>
      <c r="BB51" s="107"/>
      <c r="BC51" s="107" t="s">
        <v>141</v>
      </c>
      <c r="BD51" s="107">
        <v>2</v>
      </c>
      <c r="BE51" s="239">
        <v>2</v>
      </c>
      <c r="BF51" s="107">
        <v>2</v>
      </c>
      <c r="BG51" s="239">
        <v>2</v>
      </c>
      <c r="BH51" s="239">
        <v>2</v>
      </c>
      <c r="BI51" s="239">
        <v>2</v>
      </c>
      <c r="BJ51" s="239"/>
      <c r="BK51" s="239">
        <v>2</v>
      </c>
      <c r="BL51" s="239">
        <v>2</v>
      </c>
      <c r="BM51" s="239">
        <v>2</v>
      </c>
      <c r="BN51" s="239">
        <v>2</v>
      </c>
      <c r="BO51" s="239">
        <v>2</v>
      </c>
      <c r="BP51" s="239">
        <v>2</v>
      </c>
      <c r="BQ51" s="239">
        <v>2</v>
      </c>
      <c r="BR51" s="239">
        <v>2</v>
      </c>
      <c r="BS51" s="239">
        <v>2</v>
      </c>
      <c r="BT51" s="239">
        <v>2</v>
      </c>
      <c r="BU51" s="239"/>
      <c r="BV51" s="239">
        <v>2</v>
      </c>
      <c r="BW51" s="239">
        <v>2</v>
      </c>
      <c r="BX51" s="239">
        <v>2</v>
      </c>
      <c r="BY51" s="239">
        <v>2</v>
      </c>
      <c r="BZ51" s="239">
        <v>2</v>
      </c>
      <c r="CA51" s="83">
        <v>119.22</v>
      </c>
      <c r="CB51" s="80">
        <v>6.5484536082474216</v>
      </c>
      <c r="CC51" s="127"/>
    </row>
    <row r="52" spans="1:81" ht="15" customHeight="1" x14ac:dyDescent="0.25">
      <c r="A52" s="129">
        <v>35</v>
      </c>
      <c r="B52" s="67">
        <v>11405215</v>
      </c>
      <c r="C52" s="62">
        <v>4</v>
      </c>
      <c r="D52" s="80" t="s">
        <v>102</v>
      </c>
      <c r="E52" s="80" t="s">
        <v>41</v>
      </c>
      <c r="F52" s="80" t="s">
        <v>103</v>
      </c>
      <c r="G52" s="26">
        <v>0</v>
      </c>
      <c r="H52" s="52">
        <v>6.48</v>
      </c>
      <c r="I52" s="52">
        <v>4.92</v>
      </c>
      <c r="J52" s="52">
        <v>5.38</v>
      </c>
      <c r="K52" s="28">
        <v>5.55</v>
      </c>
      <c r="L52" s="28">
        <v>7.69</v>
      </c>
      <c r="M52" s="53">
        <v>5.12</v>
      </c>
      <c r="N52" s="20"/>
      <c r="O52" s="93"/>
      <c r="P52" s="17">
        <v>0</v>
      </c>
      <c r="Q52" s="17"/>
      <c r="R52" s="93"/>
      <c r="S52" s="17">
        <v>0</v>
      </c>
      <c r="T52" s="17"/>
      <c r="U52" s="93"/>
      <c r="V52" s="17">
        <v>0</v>
      </c>
      <c r="W52" s="17"/>
      <c r="X52" s="93"/>
      <c r="Y52" s="17">
        <v>0</v>
      </c>
      <c r="Z52" s="17"/>
      <c r="AA52" s="93"/>
      <c r="AB52" s="17"/>
      <c r="AC52" s="24"/>
      <c r="AD52" s="126">
        <v>4</v>
      </c>
      <c r="AE52" s="65">
        <v>2</v>
      </c>
      <c r="AF52" s="65"/>
      <c r="AG52" s="65">
        <v>2</v>
      </c>
      <c r="AH52" s="238">
        <v>2</v>
      </c>
      <c r="AI52" s="238">
        <v>2</v>
      </c>
      <c r="AJ52" s="238">
        <v>2</v>
      </c>
      <c r="AK52" s="65">
        <v>2</v>
      </c>
      <c r="AL52" s="65"/>
      <c r="AM52" s="65">
        <v>2</v>
      </c>
      <c r="AN52" s="65">
        <v>2</v>
      </c>
      <c r="AO52" s="238">
        <v>2</v>
      </c>
      <c r="AP52" s="65">
        <v>1</v>
      </c>
      <c r="AQ52" s="238">
        <v>2</v>
      </c>
      <c r="AR52" s="238"/>
      <c r="AS52" s="238">
        <v>2</v>
      </c>
      <c r="AT52" s="65">
        <v>2</v>
      </c>
      <c r="AU52" s="238">
        <v>2</v>
      </c>
      <c r="AV52" s="65"/>
      <c r="AW52" s="65"/>
      <c r="AX52" s="65"/>
      <c r="AY52" s="65">
        <v>2</v>
      </c>
      <c r="AZ52" s="238">
        <v>2</v>
      </c>
      <c r="BA52" s="238">
        <v>2</v>
      </c>
      <c r="BB52" s="238"/>
      <c r="BC52" s="238">
        <v>2</v>
      </c>
      <c r="BD52" s="238">
        <v>2</v>
      </c>
      <c r="BE52" s="1">
        <v>2</v>
      </c>
      <c r="BF52" s="238">
        <v>2</v>
      </c>
      <c r="BG52" s="1">
        <v>2</v>
      </c>
      <c r="BH52" s="1">
        <v>2</v>
      </c>
      <c r="BI52" s="1">
        <v>2</v>
      </c>
      <c r="BJ52" s="1"/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2</v>
      </c>
      <c r="BU52" s="1"/>
      <c r="BV52" s="1">
        <v>2</v>
      </c>
      <c r="BW52" s="1">
        <v>2</v>
      </c>
      <c r="BX52" s="1">
        <v>2</v>
      </c>
      <c r="BY52" s="1">
        <v>2</v>
      </c>
      <c r="BZ52" s="1">
        <v>2</v>
      </c>
      <c r="CA52" s="83">
        <v>116.14</v>
      </c>
      <c r="CB52" s="80">
        <v>6.3530531324345745</v>
      </c>
      <c r="CC52" s="127"/>
    </row>
    <row r="53" spans="1:81" ht="15" customHeight="1" x14ac:dyDescent="0.25">
      <c r="A53" s="129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0</v>
      </c>
      <c r="H53" s="52">
        <v>6.96</v>
      </c>
      <c r="I53" s="52">
        <v>6.42</v>
      </c>
      <c r="J53" s="52">
        <v>4.57</v>
      </c>
      <c r="K53" s="28">
        <v>3.21</v>
      </c>
      <c r="L53" s="28">
        <v>8.49</v>
      </c>
      <c r="M53" s="53">
        <v>1.88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26">
        <v>2</v>
      </c>
      <c r="AE53" s="65">
        <v>2</v>
      </c>
      <c r="AF53" s="65">
        <v>2</v>
      </c>
      <c r="AG53" s="65">
        <v>2</v>
      </c>
      <c r="AH53" s="236">
        <v>2</v>
      </c>
      <c r="AI53" s="236"/>
      <c r="AJ53" s="236">
        <v>2</v>
      </c>
      <c r="AK53" s="65">
        <v>2</v>
      </c>
      <c r="AL53" s="65">
        <v>2</v>
      </c>
      <c r="AM53" s="65">
        <v>2</v>
      </c>
      <c r="AN53" s="65">
        <v>4</v>
      </c>
      <c r="AO53" s="236"/>
      <c r="AP53" s="65">
        <v>2</v>
      </c>
      <c r="AQ53" s="236">
        <v>2</v>
      </c>
      <c r="AR53" s="236" t="s">
        <v>141</v>
      </c>
      <c r="AS53" s="236">
        <v>2</v>
      </c>
      <c r="AT53" s="65">
        <v>2</v>
      </c>
      <c r="AU53" s="236"/>
      <c r="AV53" s="65">
        <v>2</v>
      </c>
      <c r="AW53" s="65"/>
      <c r="AX53" s="65">
        <v>2</v>
      </c>
      <c r="AY53" s="65">
        <v>2</v>
      </c>
      <c r="AZ53" s="236">
        <v>2</v>
      </c>
      <c r="BA53" s="236"/>
      <c r="BB53" s="102">
        <v>2</v>
      </c>
      <c r="BC53" s="102">
        <v>2</v>
      </c>
      <c r="BD53" s="102">
        <v>2</v>
      </c>
      <c r="BE53" s="1">
        <v>2</v>
      </c>
      <c r="BF53" s="102">
        <v>2</v>
      </c>
      <c r="BG53" s="1"/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/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>
        <v>2</v>
      </c>
      <c r="BV53" s="1">
        <v>2</v>
      </c>
      <c r="BW53" s="1">
        <v>2</v>
      </c>
      <c r="BX53" s="1"/>
      <c r="BY53" s="1">
        <v>2</v>
      </c>
      <c r="BZ53" s="1">
        <v>2</v>
      </c>
      <c r="CA53" s="83">
        <v>113.53</v>
      </c>
      <c r="CB53" s="80">
        <v>6.1874702616970652</v>
      </c>
      <c r="CC53" s="127"/>
    </row>
    <row r="54" spans="1:81" ht="15" customHeight="1" x14ac:dyDescent="0.25">
      <c r="A54" s="129">
        <v>29</v>
      </c>
      <c r="B54" s="67">
        <v>11405215</v>
      </c>
      <c r="C54" s="62">
        <v>4</v>
      </c>
      <c r="D54" s="80" t="s">
        <v>93</v>
      </c>
      <c r="E54" s="80" t="s">
        <v>94</v>
      </c>
      <c r="F54" s="80" t="s">
        <v>23</v>
      </c>
      <c r="G54" s="26">
        <v>0</v>
      </c>
      <c r="H54" s="52">
        <v>6.54</v>
      </c>
      <c r="I54" s="52">
        <v>6.28</v>
      </c>
      <c r="J54" s="52">
        <v>4.79</v>
      </c>
      <c r="K54" s="28">
        <v>4.79</v>
      </c>
      <c r="L54" s="28">
        <v>8.42</v>
      </c>
      <c r="M54" s="53">
        <v>0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/>
      <c r="AD54" s="16">
        <v>2</v>
      </c>
      <c r="AE54" s="65">
        <v>2</v>
      </c>
      <c r="AF54" s="65"/>
      <c r="AG54" s="65">
        <v>2</v>
      </c>
      <c r="AH54" s="162">
        <v>2</v>
      </c>
      <c r="AI54" s="162">
        <v>2</v>
      </c>
      <c r="AJ54" s="162">
        <v>2</v>
      </c>
      <c r="AK54" s="65">
        <v>2</v>
      </c>
      <c r="AL54" s="65"/>
      <c r="AM54" s="65">
        <v>2</v>
      </c>
      <c r="AN54" s="65">
        <v>2</v>
      </c>
      <c r="AO54" s="162">
        <v>2</v>
      </c>
      <c r="AP54" s="65">
        <v>2</v>
      </c>
      <c r="AQ54" s="162">
        <v>2</v>
      </c>
      <c r="AR54" s="162"/>
      <c r="AS54" s="162">
        <v>2</v>
      </c>
      <c r="AT54" s="65">
        <v>2</v>
      </c>
      <c r="AU54" s="162">
        <v>2</v>
      </c>
      <c r="AV54" s="65"/>
      <c r="AW54" s="65"/>
      <c r="AX54" s="65"/>
      <c r="AY54" s="65">
        <v>2</v>
      </c>
      <c r="AZ54" s="162">
        <v>2</v>
      </c>
      <c r="BA54" s="162">
        <v>2</v>
      </c>
      <c r="BB54" s="122"/>
      <c r="BC54" s="122">
        <v>2</v>
      </c>
      <c r="BD54" s="122">
        <v>2</v>
      </c>
      <c r="BE54" s="1">
        <v>2</v>
      </c>
      <c r="BF54" s="122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110.82</v>
      </c>
      <c r="CB54" s="80">
        <v>6.0155432196669292</v>
      </c>
      <c r="CC54" s="127"/>
    </row>
    <row r="55" spans="1:81" ht="15" customHeight="1" x14ac:dyDescent="0.25">
      <c r="A55" s="129">
        <v>6</v>
      </c>
      <c r="B55" s="67">
        <v>11405115</v>
      </c>
      <c r="C55" s="62">
        <v>1</v>
      </c>
      <c r="D55" s="80" t="s">
        <v>48</v>
      </c>
      <c r="E55" s="80" t="s">
        <v>49</v>
      </c>
      <c r="F55" s="80" t="s">
        <v>50</v>
      </c>
      <c r="G55" s="26">
        <v>0</v>
      </c>
      <c r="H55" s="52">
        <v>6.71</v>
      </c>
      <c r="I55" s="52">
        <v>5.31</v>
      </c>
      <c r="J55" s="52">
        <v>5.55</v>
      </c>
      <c r="K55" s="28">
        <v>5.57</v>
      </c>
      <c r="L55" s="28">
        <v>8.49</v>
      </c>
      <c r="M55" s="53">
        <v>0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6">
        <v>2</v>
      </c>
      <c r="AE55" s="65">
        <v>2</v>
      </c>
      <c r="AF55" s="65">
        <v>2</v>
      </c>
      <c r="AG55" s="65">
        <v>2</v>
      </c>
      <c r="AH55" s="236">
        <v>2</v>
      </c>
      <c r="AI55" s="236"/>
      <c r="AJ55" s="236" t="s">
        <v>141</v>
      </c>
      <c r="AK55" s="65">
        <v>2</v>
      </c>
      <c r="AL55" s="65">
        <v>2</v>
      </c>
      <c r="AM55" s="65" t="s">
        <v>141</v>
      </c>
      <c r="AN55" s="65">
        <v>4</v>
      </c>
      <c r="AO55" s="236"/>
      <c r="AP55" s="65">
        <v>2</v>
      </c>
      <c r="AQ55" s="236">
        <v>2</v>
      </c>
      <c r="AR55" s="236" t="s">
        <v>141</v>
      </c>
      <c r="AS55" s="236">
        <v>2</v>
      </c>
      <c r="AT55" s="65">
        <v>2</v>
      </c>
      <c r="AU55" s="236"/>
      <c r="AV55" s="65">
        <v>2</v>
      </c>
      <c r="AW55" s="65"/>
      <c r="AX55" s="65">
        <v>2</v>
      </c>
      <c r="AY55" s="65">
        <v>2</v>
      </c>
      <c r="AZ55" s="236">
        <v>2</v>
      </c>
      <c r="BA55" s="236"/>
      <c r="BB55" s="189">
        <v>2</v>
      </c>
      <c r="BC55" s="189">
        <v>2</v>
      </c>
      <c r="BD55" s="189">
        <v>2</v>
      </c>
      <c r="BE55" s="239">
        <v>2</v>
      </c>
      <c r="BF55" s="189">
        <v>2</v>
      </c>
      <c r="BG55" s="239"/>
      <c r="BH55" s="239">
        <v>2</v>
      </c>
      <c r="BI55" s="239">
        <v>2</v>
      </c>
      <c r="BJ55" s="239">
        <v>2</v>
      </c>
      <c r="BK55" s="239">
        <v>2</v>
      </c>
      <c r="BL55" s="239">
        <v>2</v>
      </c>
      <c r="BM55" s="239"/>
      <c r="BN55" s="239">
        <v>2</v>
      </c>
      <c r="BO55" s="239">
        <v>2</v>
      </c>
      <c r="BP55" s="239">
        <v>2</v>
      </c>
      <c r="BQ55" s="239">
        <v>2</v>
      </c>
      <c r="BR55" s="239">
        <v>2</v>
      </c>
      <c r="BS55" s="239">
        <v>2</v>
      </c>
      <c r="BT55" s="239">
        <v>2</v>
      </c>
      <c r="BU55" s="239">
        <v>2</v>
      </c>
      <c r="BV55" s="239">
        <v>2</v>
      </c>
      <c r="BW55" s="239">
        <v>2</v>
      </c>
      <c r="BX55" s="239"/>
      <c r="BY55" s="239">
        <v>2</v>
      </c>
      <c r="BZ55" s="239">
        <v>2</v>
      </c>
      <c r="CA55" s="83">
        <v>109.63</v>
      </c>
      <c r="CB55" s="80">
        <v>5.9400475812846931</v>
      </c>
      <c r="CC55" s="127"/>
    </row>
    <row r="56" spans="1:81" ht="15" customHeight="1" x14ac:dyDescent="0.25">
      <c r="A56" s="129">
        <v>28</v>
      </c>
      <c r="B56" s="67">
        <v>11405215</v>
      </c>
      <c r="C56" s="62">
        <v>3</v>
      </c>
      <c r="D56" s="80" t="s">
        <v>92</v>
      </c>
      <c r="E56" s="80" t="s">
        <v>56</v>
      </c>
      <c r="F56" s="80" t="s">
        <v>23</v>
      </c>
      <c r="G56" s="26">
        <v>0</v>
      </c>
      <c r="H56" s="52">
        <v>5.62</v>
      </c>
      <c r="I56" s="52">
        <v>5.55</v>
      </c>
      <c r="J56" s="52">
        <v>4.59</v>
      </c>
      <c r="K56" s="28">
        <v>4.79</v>
      </c>
      <c r="L56" s="28">
        <v>7.32</v>
      </c>
      <c r="M56" s="53">
        <v>1.89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/>
      <c r="AD56" s="126">
        <v>2</v>
      </c>
      <c r="AE56" s="65">
        <v>2</v>
      </c>
      <c r="AF56" s="65"/>
      <c r="AG56" s="65">
        <v>2</v>
      </c>
      <c r="AH56" s="139">
        <v>2</v>
      </c>
      <c r="AI56" s="139">
        <v>2</v>
      </c>
      <c r="AJ56" s="139">
        <v>2</v>
      </c>
      <c r="AK56" s="65">
        <v>2</v>
      </c>
      <c r="AL56" s="65"/>
      <c r="AM56" s="65">
        <v>2</v>
      </c>
      <c r="AN56" s="65">
        <v>2</v>
      </c>
      <c r="AO56" s="139">
        <v>2</v>
      </c>
      <c r="AP56" s="65">
        <v>2</v>
      </c>
      <c r="AQ56" s="139">
        <v>2</v>
      </c>
      <c r="AR56" s="139"/>
      <c r="AS56" s="139">
        <v>2</v>
      </c>
      <c r="AT56" s="65">
        <v>2</v>
      </c>
      <c r="AU56" s="139">
        <v>2</v>
      </c>
      <c r="AV56" s="65"/>
      <c r="AW56" s="65"/>
      <c r="AX56" s="65"/>
      <c r="AY56" s="65">
        <v>2</v>
      </c>
      <c r="AZ56" s="139">
        <v>2</v>
      </c>
      <c r="BA56" s="139">
        <v>2</v>
      </c>
      <c r="BB56" s="124"/>
      <c r="BC56" s="124" t="s">
        <v>141</v>
      </c>
      <c r="BD56" s="124">
        <v>2</v>
      </c>
      <c r="BE56" s="1">
        <v>2</v>
      </c>
      <c r="BF56" s="124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/>
      <c r="BV56" s="1">
        <v>2</v>
      </c>
      <c r="BW56" s="1">
        <v>2</v>
      </c>
      <c r="BX56" s="1">
        <v>2</v>
      </c>
      <c r="BY56" s="1">
        <v>2</v>
      </c>
      <c r="BZ56" s="1">
        <v>2</v>
      </c>
      <c r="CA56" s="83">
        <v>107.76</v>
      </c>
      <c r="CB56" s="80">
        <v>5.8214115781126079</v>
      </c>
      <c r="CC56" s="127"/>
    </row>
    <row r="57" spans="1:81" ht="15" customHeight="1" x14ac:dyDescent="0.25">
      <c r="A57" s="129">
        <v>10</v>
      </c>
      <c r="B57" s="67">
        <v>11405115</v>
      </c>
      <c r="C57" s="62">
        <v>1</v>
      </c>
      <c r="D57" s="80" t="s">
        <v>57</v>
      </c>
      <c r="E57" s="80" t="s">
        <v>58</v>
      </c>
      <c r="F57" s="80" t="s">
        <v>18</v>
      </c>
      <c r="G57" s="26">
        <v>0</v>
      </c>
      <c r="H57" s="52">
        <v>6.65</v>
      </c>
      <c r="I57" s="52">
        <v>2.84</v>
      </c>
      <c r="J57" s="54">
        <v>4.68</v>
      </c>
      <c r="K57" s="55">
        <v>0</v>
      </c>
      <c r="L57" s="55">
        <v>6.99</v>
      </c>
      <c r="M57" s="56">
        <v>4.34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43">
        <v>2</v>
      </c>
      <c r="AI57" s="243"/>
      <c r="AJ57" s="243">
        <v>2</v>
      </c>
      <c r="AK57" s="65">
        <v>2</v>
      </c>
      <c r="AL57" s="65">
        <v>2</v>
      </c>
      <c r="AM57" s="65">
        <v>2</v>
      </c>
      <c r="AN57" s="65">
        <v>4</v>
      </c>
      <c r="AO57" s="243"/>
      <c r="AP57" s="65">
        <v>2</v>
      </c>
      <c r="AQ57" s="243">
        <v>2</v>
      </c>
      <c r="AR57" s="243" t="s">
        <v>141</v>
      </c>
      <c r="AS57" s="243">
        <v>2</v>
      </c>
      <c r="AT57" s="65">
        <v>2</v>
      </c>
      <c r="AU57" s="243"/>
      <c r="AV57" s="65">
        <v>2</v>
      </c>
      <c r="AW57" s="65"/>
      <c r="AX57" s="65">
        <v>2</v>
      </c>
      <c r="AY57" s="65">
        <v>2</v>
      </c>
      <c r="AZ57" s="243">
        <v>2</v>
      </c>
      <c r="BA57" s="243"/>
      <c r="BB57" s="243">
        <v>2</v>
      </c>
      <c r="BC57" s="243">
        <v>2</v>
      </c>
      <c r="BD57" s="243">
        <v>2</v>
      </c>
      <c r="BE57" s="239">
        <v>2</v>
      </c>
      <c r="BF57" s="243">
        <v>2</v>
      </c>
      <c r="BG57" s="239"/>
      <c r="BH57" s="239">
        <v>2</v>
      </c>
      <c r="BI57" s="239">
        <v>2</v>
      </c>
      <c r="BJ57" s="239">
        <v>2</v>
      </c>
      <c r="BK57" s="239">
        <v>2</v>
      </c>
      <c r="BL57" s="239">
        <v>2</v>
      </c>
      <c r="BM57" s="239"/>
      <c r="BN57" s="239">
        <v>2</v>
      </c>
      <c r="BO57" s="239">
        <v>2</v>
      </c>
      <c r="BP57" s="239">
        <v>2</v>
      </c>
      <c r="BQ57" s="239">
        <v>2</v>
      </c>
      <c r="BR57" s="239">
        <v>2</v>
      </c>
      <c r="BS57" s="239">
        <v>2</v>
      </c>
      <c r="BT57" s="239">
        <v>2</v>
      </c>
      <c r="BU57" s="239">
        <v>2</v>
      </c>
      <c r="BV57" s="239">
        <v>2</v>
      </c>
      <c r="BW57" s="239">
        <v>2</v>
      </c>
      <c r="BX57" s="239"/>
      <c r="BY57" s="239">
        <v>2</v>
      </c>
      <c r="BZ57" s="239">
        <v>2</v>
      </c>
      <c r="CA57" s="83">
        <v>107.5</v>
      </c>
      <c r="CB57" s="80">
        <v>5.8049167327517832</v>
      </c>
      <c r="CC57" s="127"/>
    </row>
    <row r="58" spans="1:81" ht="15" customHeight="1" x14ac:dyDescent="0.25">
      <c r="A58" s="129">
        <v>23</v>
      </c>
      <c r="B58" s="67">
        <v>11405215</v>
      </c>
      <c r="C58" s="62">
        <v>3</v>
      </c>
      <c r="D58" s="80" t="s">
        <v>82</v>
      </c>
      <c r="E58" s="80" t="s">
        <v>83</v>
      </c>
      <c r="F58" s="80" t="s">
        <v>25</v>
      </c>
      <c r="G58" s="26">
        <v>10</v>
      </c>
      <c r="H58" s="52">
        <v>5.38</v>
      </c>
      <c r="I58" s="52">
        <v>5.25</v>
      </c>
      <c r="J58" s="52">
        <v>5.21</v>
      </c>
      <c r="K58" s="28">
        <v>4.34</v>
      </c>
      <c r="L58" s="28">
        <v>6.55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244">
        <v>2</v>
      </c>
      <c r="AI58" s="244">
        <v>2</v>
      </c>
      <c r="AJ58" s="244">
        <v>2</v>
      </c>
      <c r="AK58" s="65">
        <v>2</v>
      </c>
      <c r="AL58" s="65"/>
      <c r="AM58" s="65">
        <v>2</v>
      </c>
      <c r="AN58" s="65">
        <v>2</v>
      </c>
      <c r="AO58" s="244">
        <v>2</v>
      </c>
      <c r="AP58" s="65">
        <v>1</v>
      </c>
      <c r="AQ58" s="244">
        <v>2</v>
      </c>
      <c r="AR58" s="244"/>
      <c r="AS58" s="244">
        <v>2</v>
      </c>
      <c r="AT58" s="65" t="s">
        <v>141</v>
      </c>
      <c r="AU58" s="244">
        <v>2</v>
      </c>
      <c r="AV58" s="65"/>
      <c r="AW58" s="65"/>
      <c r="AX58" s="65"/>
      <c r="AY58" s="65">
        <v>1</v>
      </c>
      <c r="AZ58" s="244" t="s">
        <v>141</v>
      </c>
      <c r="BA58" s="244">
        <v>2</v>
      </c>
      <c r="BB58" s="244"/>
      <c r="BC58" s="244" t="s">
        <v>141</v>
      </c>
      <c r="BD58" s="244" t="s">
        <v>141</v>
      </c>
      <c r="BE58" s="238">
        <v>2</v>
      </c>
      <c r="BF58" s="244">
        <v>2</v>
      </c>
      <c r="BG58" s="238">
        <v>2</v>
      </c>
      <c r="BH58" s="238">
        <v>2</v>
      </c>
      <c r="BI58" s="238">
        <v>2</v>
      </c>
      <c r="BJ58" s="238"/>
      <c r="BK58" s="238">
        <v>2</v>
      </c>
      <c r="BL58" s="238">
        <v>2</v>
      </c>
      <c r="BM58" s="238">
        <v>2</v>
      </c>
      <c r="BN58" s="238">
        <v>2</v>
      </c>
      <c r="BO58" s="238">
        <v>2</v>
      </c>
      <c r="BP58" s="238">
        <v>2</v>
      </c>
      <c r="BQ58" s="238">
        <v>2</v>
      </c>
      <c r="BR58" s="238" t="s">
        <v>141</v>
      </c>
      <c r="BS58" s="238">
        <v>2</v>
      </c>
      <c r="BT58" s="238">
        <v>2</v>
      </c>
      <c r="BU58" s="238"/>
      <c r="BV58" s="238">
        <v>2</v>
      </c>
      <c r="BW58" s="238">
        <v>2</v>
      </c>
      <c r="BX58" s="238">
        <v>2</v>
      </c>
      <c r="BY58" s="238">
        <v>2</v>
      </c>
      <c r="BZ58" s="238">
        <v>2</v>
      </c>
      <c r="CA58" s="83">
        <v>104.72999999999999</v>
      </c>
      <c r="CB58" s="80">
        <v>5.6291831879460732</v>
      </c>
      <c r="CC58" s="127"/>
    </row>
    <row r="59" spans="1:81" ht="15" customHeight="1" x14ac:dyDescent="0.25">
      <c r="A59" s="129">
        <v>32</v>
      </c>
      <c r="B59" s="67">
        <v>11405215</v>
      </c>
      <c r="C59" s="62">
        <v>4</v>
      </c>
      <c r="D59" s="80" t="s">
        <v>99</v>
      </c>
      <c r="E59" s="80" t="s">
        <v>13</v>
      </c>
      <c r="F59" s="80" t="s">
        <v>53</v>
      </c>
      <c r="G59" s="26">
        <v>0</v>
      </c>
      <c r="H59" s="52">
        <v>6.37</v>
      </c>
      <c r="I59" s="52">
        <v>2.65</v>
      </c>
      <c r="J59" s="52">
        <v>5.42</v>
      </c>
      <c r="K59" s="28">
        <v>1.8</v>
      </c>
      <c r="L59" s="28">
        <v>7.93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24">
        <v>2</v>
      </c>
      <c r="AI59" s="124">
        <v>2</v>
      </c>
      <c r="AJ59" s="124">
        <v>2</v>
      </c>
      <c r="AK59" s="65">
        <v>2</v>
      </c>
      <c r="AL59" s="65"/>
      <c r="AM59" s="65">
        <v>2</v>
      </c>
      <c r="AN59" s="65">
        <v>4</v>
      </c>
      <c r="AO59" s="124">
        <v>2</v>
      </c>
      <c r="AP59" s="65">
        <v>2</v>
      </c>
      <c r="AQ59" s="124">
        <v>2</v>
      </c>
      <c r="AR59" s="124"/>
      <c r="AS59" s="124">
        <v>2</v>
      </c>
      <c r="AT59" s="65">
        <v>2</v>
      </c>
      <c r="AU59" s="124">
        <v>2</v>
      </c>
      <c r="AV59" s="65"/>
      <c r="AW59" s="65"/>
      <c r="AX59" s="65"/>
      <c r="AY59" s="65">
        <v>2</v>
      </c>
      <c r="AZ59" s="124">
        <v>2</v>
      </c>
      <c r="BA59" s="124">
        <v>2</v>
      </c>
      <c r="BB59" s="124"/>
      <c r="BC59" s="124">
        <v>2</v>
      </c>
      <c r="BD59" s="124">
        <v>2</v>
      </c>
      <c r="BE59" s="244">
        <v>2</v>
      </c>
      <c r="BF59" s="124">
        <v>2</v>
      </c>
      <c r="BG59" s="244">
        <v>2</v>
      </c>
      <c r="BH59" s="244">
        <v>2</v>
      </c>
      <c r="BI59" s="244">
        <v>2</v>
      </c>
      <c r="BJ59" s="244"/>
      <c r="BK59" s="244">
        <v>2</v>
      </c>
      <c r="BL59" s="244" t="s">
        <v>141</v>
      </c>
      <c r="BM59" s="244">
        <v>2</v>
      </c>
      <c r="BN59" s="244">
        <v>2</v>
      </c>
      <c r="BO59" s="244">
        <v>2</v>
      </c>
      <c r="BP59" s="244">
        <v>2</v>
      </c>
      <c r="BQ59" s="244">
        <v>2</v>
      </c>
      <c r="BR59" s="244">
        <v>2</v>
      </c>
      <c r="BS59" s="244">
        <v>2</v>
      </c>
      <c r="BT59" s="244">
        <v>2</v>
      </c>
      <c r="BU59" s="244"/>
      <c r="BV59" s="244">
        <v>2</v>
      </c>
      <c r="BW59" s="244">
        <v>2</v>
      </c>
      <c r="BX59" s="244">
        <v>2</v>
      </c>
      <c r="BY59" s="244">
        <v>2</v>
      </c>
      <c r="BZ59" s="244">
        <v>2</v>
      </c>
      <c r="CA59" s="83">
        <v>104.17</v>
      </c>
      <c r="CB59" s="80">
        <v>5.5936558287073739</v>
      </c>
      <c r="CC59" s="127"/>
    </row>
    <row r="60" spans="1:81" ht="15" customHeight="1" x14ac:dyDescent="0.25">
      <c r="A60" s="129">
        <v>30</v>
      </c>
      <c r="B60" s="67">
        <v>11405215</v>
      </c>
      <c r="C60" s="62">
        <v>4</v>
      </c>
      <c r="D60" s="80" t="s">
        <v>95</v>
      </c>
      <c r="E60" s="80" t="s">
        <v>41</v>
      </c>
      <c r="F60" s="80" t="s">
        <v>23</v>
      </c>
      <c r="G60" s="26">
        <v>0</v>
      </c>
      <c r="H60" s="52">
        <v>5.82</v>
      </c>
      <c r="I60" s="52">
        <v>6.04</v>
      </c>
      <c r="J60" s="52">
        <v>5.3</v>
      </c>
      <c r="K60" s="28">
        <v>4.79</v>
      </c>
      <c r="L60" s="28">
        <v>7.34</v>
      </c>
      <c r="M60" s="53">
        <v>0</v>
      </c>
      <c r="N60" s="38"/>
      <c r="O60" s="93"/>
      <c r="P60" s="18">
        <v>0</v>
      </c>
      <c r="Q60" s="18"/>
      <c r="R60" s="93"/>
      <c r="S60" s="18">
        <v>0</v>
      </c>
      <c r="T60" s="18"/>
      <c r="U60" s="93"/>
      <c r="V60" s="18">
        <v>0</v>
      </c>
      <c r="W60" s="18"/>
      <c r="X60" s="93"/>
      <c r="Y60" s="18">
        <v>0</v>
      </c>
      <c r="Z60" s="18"/>
      <c r="AA60" s="93"/>
      <c r="AB60" s="18"/>
      <c r="AC60" s="24"/>
      <c r="AD60" s="16">
        <v>2</v>
      </c>
      <c r="AE60" s="65">
        <v>2</v>
      </c>
      <c r="AF60" s="65"/>
      <c r="AG60" s="65">
        <v>2</v>
      </c>
      <c r="AH60" s="238">
        <v>2</v>
      </c>
      <c r="AI60" s="238">
        <v>2</v>
      </c>
      <c r="AJ60" s="238">
        <v>2</v>
      </c>
      <c r="AK60" s="65">
        <v>2</v>
      </c>
      <c r="AL60" s="65"/>
      <c r="AM60" s="65">
        <v>2</v>
      </c>
      <c r="AN60" s="65">
        <v>2</v>
      </c>
      <c r="AO60" s="238">
        <v>2</v>
      </c>
      <c r="AP60" s="65">
        <v>2</v>
      </c>
      <c r="AQ60" s="238">
        <v>2</v>
      </c>
      <c r="AR60" s="238"/>
      <c r="AS60" s="238">
        <v>2</v>
      </c>
      <c r="AT60" s="65">
        <v>2</v>
      </c>
      <c r="AU60" s="238">
        <v>2</v>
      </c>
      <c r="AV60" s="65"/>
      <c r="AW60" s="65"/>
      <c r="AX60" s="65"/>
      <c r="AY60" s="65">
        <v>2</v>
      </c>
      <c r="AZ60" s="238">
        <v>2</v>
      </c>
      <c r="BA60" s="238">
        <v>2</v>
      </c>
      <c r="BB60" s="225"/>
      <c r="BC60" s="225">
        <v>2</v>
      </c>
      <c r="BD60" s="225">
        <v>2</v>
      </c>
      <c r="BE60" s="239">
        <v>2</v>
      </c>
      <c r="BF60" s="225">
        <v>2</v>
      </c>
      <c r="BG60" s="239">
        <v>2</v>
      </c>
      <c r="BH60" s="239">
        <v>2</v>
      </c>
      <c r="BI60" s="239">
        <v>2</v>
      </c>
      <c r="BJ60" s="239"/>
      <c r="BK60" s="239">
        <v>0</v>
      </c>
      <c r="BL60" s="239">
        <v>2</v>
      </c>
      <c r="BM60" s="239" t="s">
        <v>141</v>
      </c>
      <c r="BN60" s="239">
        <v>2</v>
      </c>
      <c r="BO60" s="239">
        <v>2</v>
      </c>
      <c r="BP60" s="239" t="s">
        <v>141</v>
      </c>
      <c r="BQ60" s="239" t="s">
        <v>141</v>
      </c>
      <c r="BR60" s="239">
        <v>2</v>
      </c>
      <c r="BS60" s="239">
        <v>2</v>
      </c>
      <c r="BT60" s="239">
        <v>2</v>
      </c>
      <c r="BU60" s="239"/>
      <c r="BV60" s="239">
        <v>2</v>
      </c>
      <c r="BW60" s="239">
        <v>2</v>
      </c>
      <c r="BX60" s="239">
        <v>2</v>
      </c>
      <c r="BY60" s="239">
        <v>2</v>
      </c>
      <c r="BZ60" s="239">
        <v>2</v>
      </c>
      <c r="CA60" s="83">
        <v>101.28999999999999</v>
      </c>
      <c r="CB60" s="80">
        <v>5.4109436954797765</v>
      </c>
      <c r="CC60" s="127"/>
    </row>
    <row r="61" spans="1:81" ht="15" customHeight="1" x14ac:dyDescent="0.25">
      <c r="A61" s="129">
        <v>34</v>
      </c>
      <c r="B61" s="67">
        <v>11405215</v>
      </c>
      <c r="C61" s="62">
        <v>4</v>
      </c>
      <c r="D61" s="80" t="s">
        <v>101</v>
      </c>
      <c r="E61" s="80" t="s">
        <v>11</v>
      </c>
      <c r="F61" s="80" t="s">
        <v>12</v>
      </c>
      <c r="G61" s="26">
        <v>0</v>
      </c>
      <c r="H61" s="52">
        <v>6.21</v>
      </c>
      <c r="I61" s="52">
        <v>4.46</v>
      </c>
      <c r="J61" s="52">
        <v>5.1100000000000003</v>
      </c>
      <c r="K61" s="28">
        <v>4.57</v>
      </c>
      <c r="L61" s="28">
        <v>6.64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26" t="s">
        <v>141</v>
      </c>
      <c r="AE61" s="65" t="s">
        <v>141</v>
      </c>
      <c r="AF61" s="65"/>
      <c r="AG61" s="65" t="s">
        <v>141</v>
      </c>
      <c r="AH61" s="238" t="s">
        <v>141</v>
      </c>
      <c r="AI61" s="238" t="s">
        <v>141</v>
      </c>
      <c r="AJ61" s="238">
        <v>2</v>
      </c>
      <c r="AK61" s="65">
        <v>2</v>
      </c>
      <c r="AL61" s="65"/>
      <c r="AM61" s="65">
        <v>2</v>
      </c>
      <c r="AN61" s="65">
        <v>2</v>
      </c>
      <c r="AO61" s="238">
        <v>2</v>
      </c>
      <c r="AP61" s="65">
        <v>2</v>
      </c>
      <c r="AQ61" s="238">
        <v>2</v>
      </c>
      <c r="AR61" s="238"/>
      <c r="AS61" s="238">
        <v>2</v>
      </c>
      <c r="AT61" s="65">
        <v>2</v>
      </c>
      <c r="AU61" s="238">
        <v>2</v>
      </c>
      <c r="AV61" s="65"/>
      <c r="AW61" s="65"/>
      <c r="AX61" s="65"/>
      <c r="AY61" s="65">
        <v>2</v>
      </c>
      <c r="AZ61" s="238">
        <v>2</v>
      </c>
      <c r="BA61" s="238">
        <v>2</v>
      </c>
      <c r="BB61" s="232"/>
      <c r="BC61" s="232">
        <v>2</v>
      </c>
      <c r="BD61" s="232">
        <v>2</v>
      </c>
      <c r="BE61" s="244">
        <v>2</v>
      </c>
      <c r="BF61" s="232">
        <v>2</v>
      </c>
      <c r="BG61" s="244">
        <v>2</v>
      </c>
      <c r="BH61" s="244">
        <v>2</v>
      </c>
      <c r="BI61" s="244">
        <v>2</v>
      </c>
      <c r="BJ61" s="244"/>
      <c r="BK61" s="244">
        <v>2</v>
      </c>
      <c r="BL61" s="244">
        <v>2</v>
      </c>
      <c r="BM61" s="244">
        <v>2</v>
      </c>
      <c r="BN61" s="244">
        <v>2</v>
      </c>
      <c r="BO61" s="244">
        <v>2</v>
      </c>
      <c r="BP61" s="244">
        <v>2</v>
      </c>
      <c r="BQ61" s="244">
        <v>2</v>
      </c>
      <c r="BR61" s="244">
        <v>2</v>
      </c>
      <c r="BS61" s="244">
        <v>2</v>
      </c>
      <c r="BT61" s="244">
        <v>2</v>
      </c>
      <c r="BU61" s="244"/>
      <c r="BV61" s="244">
        <v>2</v>
      </c>
      <c r="BW61" s="244">
        <v>2</v>
      </c>
      <c r="BX61" s="244">
        <v>2</v>
      </c>
      <c r="BY61" s="244">
        <v>2</v>
      </c>
      <c r="BZ61" s="244">
        <v>2</v>
      </c>
      <c r="CA61" s="83">
        <v>96.990000000000009</v>
      </c>
      <c r="CB61" s="80">
        <v>5.1381443298969067</v>
      </c>
      <c r="CC61" s="127"/>
    </row>
    <row r="62" spans="1:81" ht="15" customHeight="1" x14ac:dyDescent="0.25">
      <c r="A62" s="129">
        <v>20</v>
      </c>
      <c r="B62" s="67">
        <v>11405215</v>
      </c>
      <c r="C62" s="62">
        <v>3</v>
      </c>
      <c r="D62" s="80" t="s">
        <v>74</v>
      </c>
      <c r="E62" s="80" t="s">
        <v>75</v>
      </c>
      <c r="F62" s="80" t="s">
        <v>76</v>
      </c>
      <c r="G62" s="26">
        <v>0</v>
      </c>
      <c r="H62" s="52">
        <v>5.92</v>
      </c>
      <c r="I62" s="57">
        <v>0.1</v>
      </c>
      <c r="J62" s="54">
        <v>5.08</v>
      </c>
      <c r="K62" s="55">
        <v>0</v>
      </c>
      <c r="L62" s="55">
        <v>6.64</v>
      </c>
      <c r="M62" s="56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 t="s">
        <v>141</v>
      </c>
      <c r="AF62" s="65"/>
      <c r="AG62" s="65">
        <v>2</v>
      </c>
      <c r="AH62" s="243">
        <v>2</v>
      </c>
      <c r="AI62" s="243">
        <v>2</v>
      </c>
      <c r="AJ62" s="243">
        <v>2</v>
      </c>
      <c r="AK62" s="65">
        <v>2</v>
      </c>
      <c r="AL62" s="65"/>
      <c r="AM62" s="65">
        <v>2</v>
      </c>
      <c r="AN62" s="65">
        <v>2</v>
      </c>
      <c r="AO62" s="243">
        <v>2</v>
      </c>
      <c r="AP62" s="65">
        <v>2</v>
      </c>
      <c r="AQ62" s="243">
        <v>2</v>
      </c>
      <c r="AR62" s="243"/>
      <c r="AS62" s="243">
        <v>2</v>
      </c>
      <c r="AT62" s="65">
        <v>2</v>
      </c>
      <c r="AU62" s="243">
        <v>2</v>
      </c>
      <c r="AV62" s="65"/>
      <c r="AW62" s="65"/>
      <c r="AX62" s="65"/>
      <c r="AY62" s="65">
        <v>2</v>
      </c>
      <c r="AZ62" s="243">
        <v>2</v>
      </c>
      <c r="BA62" s="243">
        <v>2</v>
      </c>
      <c r="BB62" s="236"/>
      <c r="BC62" s="236">
        <v>2</v>
      </c>
      <c r="BD62" s="236">
        <v>2</v>
      </c>
      <c r="BE62" s="239">
        <v>2</v>
      </c>
      <c r="BF62" s="236">
        <v>2</v>
      </c>
      <c r="BG62" s="239">
        <v>2</v>
      </c>
      <c r="BH62" s="239" t="s">
        <v>141</v>
      </c>
      <c r="BI62" s="239" t="s">
        <v>141</v>
      </c>
      <c r="BJ62" s="239"/>
      <c r="BK62" s="239">
        <v>2</v>
      </c>
      <c r="BL62" s="239">
        <v>2</v>
      </c>
      <c r="BM62" s="239">
        <v>2</v>
      </c>
      <c r="BN62" s="239">
        <v>2</v>
      </c>
      <c r="BO62" s="239">
        <v>2</v>
      </c>
      <c r="BP62" s="239">
        <v>4</v>
      </c>
      <c r="BQ62" s="239">
        <v>2</v>
      </c>
      <c r="BR62" s="239">
        <v>2</v>
      </c>
      <c r="BS62" s="239">
        <v>2</v>
      </c>
      <c r="BT62" s="239">
        <v>2</v>
      </c>
      <c r="BU62" s="239"/>
      <c r="BV62" s="239">
        <v>2</v>
      </c>
      <c r="BW62" s="239">
        <v>2</v>
      </c>
      <c r="BX62" s="239">
        <v>2</v>
      </c>
      <c r="BY62" s="239">
        <v>2</v>
      </c>
      <c r="BZ62" s="239">
        <v>2</v>
      </c>
      <c r="CA62" s="83">
        <v>93.74</v>
      </c>
      <c r="CB62" s="80">
        <v>4.9319587628865964</v>
      </c>
      <c r="CC62" s="127"/>
    </row>
    <row r="63" spans="1:81" ht="15" customHeight="1" x14ac:dyDescent="0.25">
      <c r="A63" s="129">
        <v>25</v>
      </c>
      <c r="B63" s="67">
        <v>11405215</v>
      </c>
      <c r="C63" s="62">
        <v>3</v>
      </c>
      <c r="D63" s="80" t="s">
        <v>88</v>
      </c>
      <c r="E63" s="80" t="s">
        <v>45</v>
      </c>
      <c r="F63" s="80" t="s">
        <v>21</v>
      </c>
      <c r="G63" s="26">
        <v>0</v>
      </c>
      <c r="H63" s="52">
        <v>5.92</v>
      </c>
      <c r="I63" s="52">
        <v>5.57</v>
      </c>
      <c r="J63" s="52">
        <v>4.57</v>
      </c>
      <c r="K63" s="28">
        <v>5.42</v>
      </c>
      <c r="L63" s="28">
        <v>7.2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26">
        <v>2</v>
      </c>
      <c r="AE63" s="65">
        <v>2</v>
      </c>
      <c r="AF63" s="65"/>
      <c r="AG63" s="65">
        <v>2</v>
      </c>
      <c r="AH63" s="208">
        <v>2</v>
      </c>
      <c r="AI63" s="208">
        <v>2</v>
      </c>
      <c r="AJ63" s="208">
        <v>2</v>
      </c>
      <c r="AK63" s="65">
        <v>2</v>
      </c>
      <c r="AL63" s="65"/>
      <c r="AM63" s="65">
        <v>2</v>
      </c>
      <c r="AN63" s="65">
        <v>2</v>
      </c>
      <c r="AO63" s="208">
        <v>2</v>
      </c>
      <c r="AP63" s="65">
        <v>2</v>
      </c>
      <c r="AQ63" s="208">
        <v>2</v>
      </c>
      <c r="AR63" s="208"/>
      <c r="AS63" s="208">
        <v>2</v>
      </c>
      <c r="AT63" s="65" t="s">
        <v>141</v>
      </c>
      <c r="AU63" s="208">
        <v>2</v>
      </c>
      <c r="AV63" s="65"/>
      <c r="AW63" s="65"/>
      <c r="AX63" s="65"/>
      <c r="AY63" s="65">
        <v>2</v>
      </c>
      <c r="AZ63" s="208">
        <v>2</v>
      </c>
      <c r="BA63" s="208">
        <v>2</v>
      </c>
      <c r="BB63" s="208"/>
      <c r="BC63" s="208" t="s">
        <v>141</v>
      </c>
      <c r="BD63" s="208">
        <v>2</v>
      </c>
      <c r="BE63" s="1">
        <v>2</v>
      </c>
      <c r="BF63" s="208">
        <v>2</v>
      </c>
      <c r="BG63" s="1">
        <v>2</v>
      </c>
      <c r="BH63" s="1" t="s">
        <v>141</v>
      </c>
      <c r="BI63" s="1" t="s">
        <v>141</v>
      </c>
      <c r="BJ63" s="1"/>
      <c r="BK63" s="1">
        <v>2</v>
      </c>
      <c r="BL63" s="1">
        <v>1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1</v>
      </c>
      <c r="BS63" s="1" t="s">
        <v>141</v>
      </c>
      <c r="BT63" s="1">
        <v>2</v>
      </c>
      <c r="BU63" s="1"/>
      <c r="BV63" s="1" t="s">
        <v>141</v>
      </c>
      <c r="BW63" s="1" t="s">
        <v>141</v>
      </c>
      <c r="BX63" s="1" t="s">
        <v>141</v>
      </c>
      <c r="BY63" s="1">
        <v>1</v>
      </c>
      <c r="BZ63" s="1">
        <v>2</v>
      </c>
      <c r="CA63" s="83">
        <v>89.68</v>
      </c>
      <c r="CB63" s="80">
        <v>4.6743854084060263</v>
      </c>
      <c r="CC63" s="127"/>
    </row>
    <row r="64" spans="1:81" ht="15" customHeight="1" x14ac:dyDescent="0.25">
      <c r="A64" s="129">
        <v>36</v>
      </c>
      <c r="B64" s="67">
        <v>11405215</v>
      </c>
      <c r="C64" s="62">
        <v>4</v>
      </c>
      <c r="D64" s="80" t="s">
        <v>104</v>
      </c>
      <c r="E64" s="80" t="s">
        <v>105</v>
      </c>
      <c r="F64" s="80" t="s">
        <v>18</v>
      </c>
      <c r="G64" s="26">
        <v>0</v>
      </c>
      <c r="H64" s="52">
        <v>5.38</v>
      </c>
      <c r="I64" s="52">
        <v>2.2400000000000002</v>
      </c>
      <c r="J64" s="52">
        <v>4.79</v>
      </c>
      <c r="K64" s="28">
        <v>0</v>
      </c>
      <c r="L64" s="28">
        <v>6.99</v>
      </c>
      <c r="M64" s="53">
        <v>0</v>
      </c>
      <c r="N64" s="20"/>
      <c r="O64" s="93"/>
      <c r="P64" s="17">
        <v>0</v>
      </c>
      <c r="Q64" s="17"/>
      <c r="R64" s="93"/>
      <c r="S64" s="17">
        <v>0</v>
      </c>
      <c r="T64" s="17"/>
      <c r="U64" s="93"/>
      <c r="V64" s="17">
        <v>0</v>
      </c>
      <c r="W64" s="17"/>
      <c r="X64" s="93"/>
      <c r="Y64" s="17">
        <v>0</v>
      </c>
      <c r="Z64" s="17"/>
      <c r="AA64" s="93"/>
      <c r="AB64" s="17"/>
      <c r="AC64" s="24"/>
      <c r="AD64" s="16">
        <v>2</v>
      </c>
      <c r="AE64" s="65">
        <v>2</v>
      </c>
      <c r="AF64" s="65"/>
      <c r="AG64" s="65">
        <v>2</v>
      </c>
      <c r="AH64" s="235">
        <v>2</v>
      </c>
      <c r="AI64" s="235" t="s">
        <v>141</v>
      </c>
      <c r="AJ64" s="235">
        <v>2</v>
      </c>
      <c r="AK64" s="65">
        <v>2</v>
      </c>
      <c r="AL64" s="65"/>
      <c r="AM64" s="65">
        <v>2</v>
      </c>
      <c r="AN64" s="65" t="s">
        <v>141</v>
      </c>
      <c r="AO64" s="235">
        <v>2</v>
      </c>
      <c r="AP64" s="65">
        <v>2</v>
      </c>
      <c r="AQ64" s="235">
        <v>2</v>
      </c>
      <c r="AR64" s="235"/>
      <c r="AS64" s="235">
        <v>2</v>
      </c>
      <c r="AT64" s="65">
        <v>2</v>
      </c>
      <c r="AU64" s="235">
        <v>2</v>
      </c>
      <c r="AV64" s="65"/>
      <c r="AW64" s="65"/>
      <c r="AX64" s="65"/>
      <c r="AY64" s="65">
        <v>2</v>
      </c>
      <c r="AZ64" s="235" t="s">
        <v>141</v>
      </c>
      <c r="BA64" s="235">
        <v>2</v>
      </c>
      <c r="BB64" s="235"/>
      <c r="BC64" s="235">
        <v>2</v>
      </c>
      <c r="BD64" s="235">
        <v>2</v>
      </c>
      <c r="BE64" s="1" t="s">
        <v>141</v>
      </c>
      <c r="BF64" s="235">
        <v>2</v>
      </c>
      <c r="BG64" s="1" t="s">
        <v>141</v>
      </c>
      <c r="BH64" s="1">
        <v>2</v>
      </c>
      <c r="BI64" s="1">
        <v>2</v>
      </c>
      <c r="BJ64" s="1"/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/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83">
        <v>89.4</v>
      </c>
      <c r="CB64" s="80">
        <v>4.6566217287866767</v>
      </c>
      <c r="CC64" s="127"/>
    </row>
    <row r="65" spans="1:81" ht="15" customHeight="1" x14ac:dyDescent="0.25">
      <c r="A65" s="129">
        <v>16</v>
      </c>
      <c r="B65" s="67">
        <v>11405115</v>
      </c>
      <c r="C65" s="62">
        <v>2</v>
      </c>
      <c r="D65" s="80" t="s">
        <v>67</v>
      </c>
      <c r="E65" s="80" t="s">
        <v>68</v>
      </c>
      <c r="F65" s="80" t="s">
        <v>18</v>
      </c>
      <c r="G65" s="26">
        <v>0</v>
      </c>
      <c r="H65" s="52">
        <v>4.57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26">
        <v>2</v>
      </c>
      <c r="AE65" s="65">
        <v>2</v>
      </c>
      <c r="AF65" s="65">
        <v>2</v>
      </c>
      <c r="AG65" s="65">
        <v>2</v>
      </c>
      <c r="AH65" s="151">
        <v>2</v>
      </c>
      <c r="AI65" s="151"/>
      <c r="AJ65" s="151">
        <v>2</v>
      </c>
      <c r="AK65" s="65">
        <v>2</v>
      </c>
      <c r="AL65" s="65">
        <v>2</v>
      </c>
      <c r="AM65" s="65">
        <v>2</v>
      </c>
      <c r="AN65" s="65">
        <v>4</v>
      </c>
      <c r="AO65" s="151"/>
      <c r="AP65" s="65">
        <v>2</v>
      </c>
      <c r="AQ65" s="151">
        <v>2</v>
      </c>
      <c r="AR65" s="151">
        <v>2</v>
      </c>
      <c r="AS65" s="151">
        <v>2</v>
      </c>
      <c r="AT65" s="65">
        <v>2</v>
      </c>
      <c r="AU65" s="151"/>
      <c r="AV65" s="65">
        <v>2</v>
      </c>
      <c r="AW65" s="65"/>
      <c r="AX65" s="65">
        <v>2</v>
      </c>
      <c r="AY65" s="65">
        <v>2</v>
      </c>
      <c r="AZ65" s="151">
        <v>2</v>
      </c>
      <c r="BA65" s="151"/>
      <c r="BB65" s="151">
        <v>2</v>
      </c>
      <c r="BC65" s="151">
        <v>2</v>
      </c>
      <c r="BD65" s="151">
        <v>2</v>
      </c>
      <c r="BE65" s="244">
        <v>2</v>
      </c>
      <c r="BF65" s="151">
        <v>2</v>
      </c>
      <c r="BG65" s="244"/>
      <c r="BH65" s="244">
        <v>2</v>
      </c>
      <c r="BI65" s="244">
        <v>2</v>
      </c>
      <c r="BJ65" s="244">
        <v>2</v>
      </c>
      <c r="BK65" s="244">
        <v>2</v>
      </c>
      <c r="BL65" s="244">
        <v>2</v>
      </c>
      <c r="BM65" s="244"/>
      <c r="BN65" s="244">
        <v>2</v>
      </c>
      <c r="BO65" s="244">
        <v>2</v>
      </c>
      <c r="BP65" s="244">
        <v>2</v>
      </c>
      <c r="BQ65" s="244">
        <v>2</v>
      </c>
      <c r="BR65" s="244">
        <v>2</v>
      </c>
      <c r="BS65" s="244">
        <v>2</v>
      </c>
      <c r="BT65" s="244">
        <v>2</v>
      </c>
      <c r="BU65" s="244">
        <v>2</v>
      </c>
      <c r="BV65" s="244">
        <v>2</v>
      </c>
      <c r="BW65" s="244">
        <v>2</v>
      </c>
      <c r="BX65" s="244"/>
      <c r="BY65" s="244">
        <v>2</v>
      </c>
      <c r="BZ65" s="244">
        <v>2</v>
      </c>
      <c r="CA65" s="83">
        <v>88.57</v>
      </c>
      <c r="CB65" s="80">
        <v>4.6039651070578893</v>
      </c>
      <c r="CC65" s="127"/>
    </row>
    <row r="66" spans="1:81" ht="15" customHeight="1" x14ac:dyDescent="0.25">
      <c r="A66" s="129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5.34</v>
      </c>
      <c r="I66" s="52">
        <v>2.84</v>
      </c>
      <c r="J66" s="52">
        <v>5.34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26">
        <v>2</v>
      </c>
      <c r="AE66" s="65">
        <v>2</v>
      </c>
      <c r="AF66" s="65"/>
      <c r="AG66" s="65">
        <v>2</v>
      </c>
      <c r="AH66" s="244">
        <v>2</v>
      </c>
      <c r="AI66" s="244">
        <v>2</v>
      </c>
      <c r="AJ66" s="244">
        <v>2</v>
      </c>
      <c r="AK66" s="65">
        <v>2</v>
      </c>
      <c r="AL66" s="65"/>
      <c r="AM66" s="65">
        <v>2</v>
      </c>
      <c r="AN66" s="65">
        <v>2</v>
      </c>
      <c r="AO66" s="244">
        <v>2</v>
      </c>
      <c r="AP66" s="65">
        <v>1</v>
      </c>
      <c r="AQ66" s="244">
        <v>2</v>
      </c>
      <c r="AR66" s="244"/>
      <c r="AS66" s="244">
        <v>2</v>
      </c>
      <c r="AT66" s="65">
        <v>2</v>
      </c>
      <c r="AU66" s="244">
        <v>2</v>
      </c>
      <c r="AV66" s="65"/>
      <c r="AW66" s="65"/>
      <c r="AX66" s="65"/>
      <c r="AY66" s="65">
        <v>2</v>
      </c>
      <c r="AZ66" s="244">
        <v>2</v>
      </c>
      <c r="BA66" s="244">
        <v>2</v>
      </c>
      <c r="BB66" s="232"/>
      <c r="BC66" s="232">
        <v>2</v>
      </c>
      <c r="BD66" s="232">
        <v>2</v>
      </c>
      <c r="BE66" s="239">
        <v>2</v>
      </c>
      <c r="BF66" s="232">
        <v>1</v>
      </c>
      <c r="BG66" s="239">
        <v>2</v>
      </c>
      <c r="BH66" s="239">
        <v>2</v>
      </c>
      <c r="BI66" s="239">
        <v>2</v>
      </c>
      <c r="BJ66" s="239"/>
      <c r="BK66" s="239">
        <v>0</v>
      </c>
      <c r="BL66" s="239">
        <v>2</v>
      </c>
      <c r="BM66" s="239">
        <v>2</v>
      </c>
      <c r="BN66" s="239">
        <v>2</v>
      </c>
      <c r="BO66" s="239">
        <v>2</v>
      </c>
      <c r="BP66" s="239">
        <v>2</v>
      </c>
      <c r="BQ66" s="239">
        <v>2</v>
      </c>
      <c r="BR66" s="239">
        <v>2</v>
      </c>
      <c r="BS66" s="239">
        <v>2</v>
      </c>
      <c r="BT66" s="239">
        <v>2</v>
      </c>
      <c r="BU66" s="239"/>
      <c r="BV66" s="239">
        <v>2</v>
      </c>
      <c r="BW66" s="239">
        <v>2</v>
      </c>
      <c r="BX66" s="239">
        <v>2</v>
      </c>
      <c r="BY66" s="239" t="s">
        <v>141</v>
      </c>
      <c r="BZ66" s="239">
        <v>2</v>
      </c>
      <c r="CA66" s="83">
        <v>87.52</v>
      </c>
      <c r="CB66" s="80">
        <v>4.5373513084853281</v>
      </c>
      <c r="CC66" s="127"/>
    </row>
    <row r="67" spans="1:81" ht="15" customHeight="1" x14ac:dyDescent="0.25">
      <c r="A67" s="129">
        <v>5</v>
      </c>
      <c r="B67" s="67">
        <v>11405115</v>
      </c>
      <c r="C67" s="62">
        <v>1</v>
      </c>
      <c r="D67" s="80" t="s">
        <v>46</v>
      </c>
      <c r="E67" s="80" t="s">
        <v>16</v>
      </c>
      <c r="F67" s="80" t="s">
        <v>47</v>
      </c>
      <c r="G67" s="26">
        <v>0</v>
      </c>
      <c r="H67" s="52">
        <v>6.13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20"/>
      <c r="O67" s="93"/>
      <c r="P67" s="17">
        <v>0</v>
      </c>
      <c r="Q67" s="17"/>
      <c r="R67" s="93"/>
      <c r="S67" s="17">
        <v>0</v>
      </c>
      <c r="T67" s="17"/>
      <c r="U67" s="93"/>
      <c r="V67" s="17">
        <v>0</v>
      </c>
      <c r="W67" s="17"/>
      <c r="X67" s="93"/>
      <c r="Y67" s="17">
        <v>0</v>
      </c>
      <c r="Z67" s="17"/>
      <c r="AA67" s="93"/>
      <c r="AB67" s="17"/>
      <c r="AC67" s="24"/>
      <c r="AD67" s="126">
        <v>2</v>
      </c>
      <c r="AE67" s="65">
        <v>2</v>
      </c>
      <c r="AF67" s="65">
        <v>2</v>
      </c>
      <c r="AG67" s="65">
        <v>2</v>
      </c>
      <c r="AH67" s="238">
        <v>2</v>
      </c>
      <c r="AI67" s="238"/>
      <c r="AJ67" s="238" t="s">
        <v>141</v>
      </c>
      <c r="AK67" s="65">
        <v>1</v>
      </c>
      <c r="AL67" s="65">
        <v>2</v>
      </c>
      <c r="AM67" s="65">
        <v>2</v>
      </c>
      <c r="AN67" s="65">
        <v>2</v>
      </c>
      <c r="AO67" s="238"/>
      <c r="AP67" s="65">
        <v>2</v>
      </c>
      <c r="AQ67" s="238">
        <v>2</v>
      </c>
      <c r="AR67" s="238">
        <v>2</v>
      </c>
      <c r="AS67" s="238">
        <v>2</v>
      </c>
      <c r="AT67" s="65">
        <v>2</v>
      </c>
      <c r="AU67" s="238"/>
      <c r="AV67" s="65">
        <v>2</v>
      </c>
      <c r="AW67" s="65"/>
      <c r="AX67" s="65">
        <v>2</v>
      </c>
      <c r="AY67" s="65">
        <v>2</v>
      </c>
      <c r="AZ67" s="238">
        <v>2</v>
      </c>
      <c r="BA67" s="238"/>
      <c r="BB67" s="238">
        <v>2</v>
      </c>
      <c r="BC67" s="238">
        <v>2</v>
      </c>
      <c r="BD67" s="238">
        <v>2</v>
      </c>
      <c r="BE67" s="1">
        <v>2</v>
      </c>
      <c r="BF67" s="238">
        <v>2</v>
      </c>
      <c r="BG67" s="1"/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/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/>
      <c r="BY67" s="1">
        <v>2</v>
      </c>
      <c r="BZ67" s="1">
        <v>2</v>
      </c>
      <c r="CA67" s="83">
        <v>85.13</v>
      </c>
      <c r="CB67" s="80">
        <v>4.3857256145915926</v>
      </c>
      <c r="CC67" s="127"/>
    </row>
    <row r="68" spans="1:81" ht="15" customHeight="1" x14ac:dyDescent="0.25">
      <c r="A68" s="129">
        <v>7</v>
      </c>
      <c r="B68" s="67">
        <v>11405115</v>
      </c>
      <c r="C68" s="62">
        <v>1</v>
      </c>
      <c r="D68" s="80" t="s">
        <v>51</v>
      </c>
      <c r="E68" s="80" t="s">
        <v>52</v>
      </c>
      <c r="F68" s="80" t="s">
        <v>53</v>
      </c>
      <c r="G68" s="26">
        <v>0</v>
      </c>
      <c r="H68" s="52">
        <v>1.0900000000000001</v>
      </c>
      <c r="I68" s="52">
        <v>0</v>
      </c>
      <c r="J68" s="52">
        <v>0</v>
      </c>
      <c r="K68" s="28">
        <v>0</v>
      </c>
      <c r="L68" s="28">
        <v>8.14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6">
        <v>2</v>
      </c>
      <c r="AE68" s="65">
        <v>2</v>
      </c>
      <c r="AF68" s="65">
        <v>2</v>
      </c>
      <c r="AG68" s="65">
        <v>2</v>
      </c>
      <c r="AH68" s="244">
        <v>2</v>
      </c>
      <c r="AI68" s="244"/>
      <c r="AJ68" s="244">
        <v>2</v>
      </c>
      <c r="AK68" s="65">
        <v>2</v>
      </c>
      <c r="AL68" s="65">
        <v>2</v>
      </c>
      <c r="AM68" s="65">
        <v>2</v>
      </c>
      <c r="AN68" s="65" t="s">
        <v>141</v>
      </c>
      <c r="AO68" s="244"/>
      <c r="AP68" s="65">
        <v>2</v>
      </c>
      <c r="AQ68" s="244">
        <v>2</v>
      </c>
      <c r="AR68" s="244">
        <v>2</v>
      </c>
      <c r="AS68" s="244">
        <v>2</v>
      </c>
      <c r="AT68" s="65">
        <v>2</v>
      </c>
      <c r="AU68" s="244"/>
      <c r="AV68" s="65">
        <v>2</v>
      </c>
      <c r="AW68" s="65"/>
      <c r="AX68" s="65">
        <v>2</v>
      </c>
      <c r="AY68" s="65">
        <v>2</v>
      </c>
      <c r="AZ68" s="244">
        <v>2</v>
      </c>
      <c r="BA68" s="244"/>
      <c r="BB68" s="208" t="s">
        <v>141</v>
      </c>
      <c r="BC68" s="208" t="s">
        <v>141</v>
      </c>
      <c r="BD68" s="208">
        <v>2</v>
      </c>
      <c r="BE68" s="239">
        <v>2</v>
      </c>
      <c r="BF68" s="208">
        <v>2</v>
      </c>
      <c r="BG68" s="239"/>
      <c r="BH68" s="239">
        <v>2</v>
      </c>
      <c r="BI68" s="239">
        <v>2</v>
      </c>
      <c r="BJ68" s="239" t="s">
        <v>141</v>
      </c>
      <c r="BK68" s="239">
        <v>2</v>
      </c>
      <c r="BL68" s="239">
        <v>2</v>
      </c>
      <c r="BM68" s="239"/>
      <c r="BN68" s="239">
        <v>2</v>
      </c>
      <c r="BO68" s="239">
        <v>2</v>
      </c>
      <c r="BP68" s="239">
        <v>2</v>
      </c>
      <c r="BQ68" s="239">
        <v>2</v>
      </c>
      <c r="BR68" s="239">
        <v>2</v>
      </c>
      <c r="BS68" s="239">
        <v>2</v>
      </c>
      <c r="BT68" s="239">
        <v>2</v>
      </c>
      <c r="BU68" s="239">
        <v>2</v>
      </c>
      <c r="BV68" s="239">
        <v>0</v>
      </c>
      <c r="BW68" s="239">
        <v>2</v>
      </c>
      <c r="BX68" s="239"/>
      <c r="BY68" s="239">
        <v>2</v>
      </c>
      <c r="BZ68" s="239">
        <v>2</v>
      </c>
      <c r="CA68" s="83">
        <v>81.23</v>
      </c>
      <c r="CB68" s="80">
        <v>4.1383029341792223</v>
      </c>
      <c r="CC68" s="127"/>
    </row>
    <row r="69" spans="1:81" ht="15" customHeight="1" x14ac:dyDescent="0.25">
      <c r="A69" s="129">
        <v>2</v>
      </c>
      <c r="B69" s="67">
        <v>11405115</v>
      </c>
      <c r="C69" s="62">
        <v>1</v>
      </c>
      <c r="D69" s="80" t="s">
        <v>40</v>
      </c>
      <c r="E69" s="80" t="s">
        <v>41</v>
      </c>
      <c r="F69" s="80" t="s">
        <v>42</v>
      </c>
      <c r="G69" s="26">
        <v>0</v>
      </c>
      <c r="H69" s="52">
        <v>6.24</v>
      </c>
      <c r="I69" s="57">
        <v>0</v>
      </c>
      <c r="J69" s="54">
        <v>0</v>
      </c>
      <c r="K69" s="55">
        <v>0</v>
      </c>
      <c r="L69" s="55">
        <v>8.27</v>
      </c>
      <c r="M69" s="56">
        <v>0</v>
      </c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6">
        <v>2</v>
      </c>
      <c r="AE69" s="65">
        <v>2</v>
      </c>
      <c r="AF69" s="65">
        <v>2</v>
      </c>
      <c r="AG69" s="65">
        <v>2</v>
      </c>
      <c r="AH69" s="243">
        <v>2</v>
      </c>
      <c r="AI69" s="243"/>
      <c r="AJ69" s="243">
        <v>2</v>
      </c>
      <c r="AK69" s="65">
        <v>2</v>
      </c>
      <c r="AL69" s="65" t="s">
        <v>141</v>
      </c>
      <c r="AM69" s="65">
        <v>2</v>
      </c>
      <c r="AN69" s="65">
        <v>2</v>
      </c>
      <c r="AO69" s="243"/>
      <c r="AP69" s="65">
        <v>2</v>
      </c>
      <c r="AQ69" s="243">
        <v>2</v>
      </c>
      <c r="AR69" s="243" t="s">
        <v>141</v>
      </c>
      <c r="AS69" s="243">
        <v>2</v>
      </c>
      <c r="AT69" s="65">
        <v>2</v>
      </c>
      <c r="AU69" s="243"/>
      <c r="AV69" s="65">
        <v>2</v>
      </c>
      <c r="AW69" s="65"/>
      <c r="AX69" s="65" t="s">
        <v>141</v>
      </c>
      <c r="AY69" s="65">
        <v>2</v>
      </c>
      <c r="AZ69" s="243">
        <v>2</v>
      </c>
      <c r="BA69" s="243"/>
      <c r="BB69" s="243">
        <v>2</v>
      </c>
      <c r="BC69" s="243">
        <v>2</v>
      </c>
      <c r="BD69" s="243">
        <v>2</v>
      </c>
      <c r="BE69" s="244" t="s">
        <v>141</v>
      </c>
      <c r="BF69" s="243" t="s">
        <v>141</v>
      </c>
      <c r="BG69" s="244"/>
      <c r="BH69" s="244">
        <v>2</v>
      </c>
      <c r="BI69" s="244">
        <v>2</v>
      </c>
      <c r="BJ69" s="244" t="s">
        <v>141</v>
      </c>
      <c r="BK69" s="244">
        <v>2</v>
      </c>
      <c r="BL69" s="244">
        <v>2</v>
      </c>
      <c r="BM69" s="244"/>
      <c r="BN69" s="244">
        <v>2</v>
      </c>
      <c r="BO69" s="244">
        <v>2</v>
      </c>
      <c r="BP69" s="244">
        <v>2</v>
      </c>
      <c r="BQ69" s="244" t="s">
        <v>141</v>
      </c>
      <c r="BR69" s="244" t="s">
        <v>141</v>
      </c>
      <c r="BS69" s="244">
        <v>2</v>
      </c>
      <c r="BT69" s="244">
        <v>2</v>
      </c>
      <c r="BU69" s="244">
        <v>2</v>
      </c>
      <c r="BV69" s="244">
        <v>2</v>
      </c>
      <c r="BW69" s="244">
        <v>2</v>
      </c>
      <c r="BX69" s="244"/>
      <c r="BY69" s="244">
        <v>2</v>
      </c>
      <c r="BZ69" s="244">
        <v>2</v>
      </c>
      <c r="CA69" s="83">
        <v>80.510000000000005</v>
      </c>
      <c r="CB69" s="80">
        <v>4.0926249008723232</v>
      </c>
      <c r="CC69" s="127"/>
    </row>
    <row r="70" spans="1:81" ht="15" customHeight="1" x14ac:dyDescent="0.25">
      <c r="A70" s="129">
        <v>15</v>
      </c>
      <c r="B70" s="67">
        <v>11405115</v>
      </c>
      <c r="C70" s="62">
        <v>2</v>
      </c>
      <c r="D70" s="80" t="s">
        <v>66</v>
      </c>
      <c r="E70" s="80" t="s">
        <v>22</v>
      </c>
      <c r="F70" s="80" t="s">
        <v>23</v>
      </c>
      <c r="G70" s="26">
        <v>0</v>
      </c>
      <c r="H70" s="52">
        <v>5.3</v>
      </c>
      <c r="I70" s="52">
        <v>6.21</v>
      </c>
      <c r="J70" s="52">
        <v>4.9800000000000004</v>
      </c>
      <c r="K70" s="28">
        <v>5.34</v>
      </c>
      <c r="L70" s="28">
        <v>7.5</v>
      </c>
      <c r="M70" s="53">
        <v>0.97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39">
        <v>2</v>
      </c>
      <c r="AI70" s="239"/>
      <c r="AJ70" s="239" t="s">
        <v>141</v>
      </c>
      <c r="AK70" s="65" t="s">
        <v>141</v>
      </c>
      <c r="AL70" s="65">
        <v>2</v>
      </c>
      <c r="AM70" s="65">
        <v>2</v>
      </c>
      <c r="AN70" s="65">
        <v>2</v>
      </c>
      <c r="AO70" s="239"/>
      <c r="AP70" s="65" t="s">
        <v>141</v>
      </c>
      <c r="AQ70" s="239" t="s">
        <v>141</v>
      </c>
      <c r="AR70" s="239">
        <v>2</v>
      </c>
      <c r="AS70" s="239" t="s">
        <v>141</v>
      </c>
      <c r="AT70" s="65" t="s">
        <v>141</v>
      </c>
      <c r="AU70" s="239"/>
      <c r="AV70" s="65">
        <v>2</v>
      </c>
      <c r="AW70" s="65"/>
      <c r="AX70" s="65">
        <v>2</v>
      </c>
      <c r="AY70" s="65">
        <v>2</v>
      </c>
      <c r="AZ70" s="239">
        <v>2</v>
      </c>
      <c r="BA70" s="239"/>
      <c r="BB70" s="239">
        <v>2</v>
      </c>
      <c r="BC70" s="239" t="s">
        <v>141</v>
      </c>
      <c r="BD70" s="239">
        <v>2</v>
      </c>
      <c r="BE70" s="236" t="s">
        <v>141</v>
      </c>
      <c r="BF70" s="239" t="s">
        <v>141</v>
      </c>
      <c r="BG70" s="236"/>
      <c r="BH70" s="236" t="s">
        <v>141</v>
      </c>
      <c r="BI70" s="236" t="s">
        <v>141</v>
      </c>
      <c r="BJ70" s="236">
        <v>2</v>
      </c>
      <c r="BK70" s="236">
        <v>2</v>
      </c>
      <c r="BL70" s="236">
        <v>2</v>
      </c>
      <c r="BM70" s="236"/>
      <c r="BN70" s="236" t="s">
        <v>141</v>
      </c>
      <c r="BO70" s="236" t="s">
        <v>141</v>
      </c>
      <c r="BP70" s="236">
        <v>2</v>
      </c>
      <c r="BQ70" s="236">
        <v>2</v>
      </c>
      <c r="BR70" s="236">
        <v>2</v>
      </c>
      <c r="BS70" s="236" t="s">
        <v>141</v>
      </c>
      <c r="BT70" s="236" t="s">
        <v>141</v>
      </c>
      <c r="BU70" s="236">
        <v>2</v>
      </c>
      <c r="BV70" s="236" t="s">
        <v>141</v>
      </c>
      <c r="BW70" s="236">
        <v>2</v>
      </c>
      <c r="BX70" s="236"/>
      <c r="BY70" s="236">
        <v>2</v>
      </c>
      <c r="BZ70" s="236">
        <v>2</v>
      </c>
      <c r="CA70" s="83">
        <v>80.3</v>
      </c>
      <c r="CB70" s="80">
        <v>4.0793021411578101</v>
      </c>
      <c r="CC70" s="127"/>
    </row>
    <row r="71" spans="1:81" ht="15" customHeight="1" x14ac:dyDescent="0.25">
      <c r="A71" s="129">
        <v>21</v>
      </c>
      <c r="B71" s="67">
        <v>11405215</v>
      </c>
      <c r="C71" s="62">
        <v>3</v>
      </c>
      <c r="D71" s="80" t="s">
        <v>77</v>
      </c>
      <c r="E71" s="80" t="s">
        <v>78</v>
      </c>
      <c r="F71" s="80" t="s">
        <v>17</v>
      </c>
      <c r="G71" s="26">
        <v>0</v>
      </c>
      <c r="H71" s="52">
        <v>5.85</v>
      </c>
      <c r="I71" s="52">
        <v>0</v>
      </c>
      <c r="J71" s="52">
        <v>4.46</v>
      </c>
      <c r="K71" s="28">
        <v>0</v>
      </c>
      <c r="L71" s="28">
        <v>6.55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26">
        <v>2</v>
      </c>
      <c r="AE71" s="65">
        <v>2</v>
      </c>
      <c r="AF71" s="65"/>
      <c r="AG71" s="65">
        <v>2</v>
      </c>
      <c r="AH71" s="232">
        <v>2</v>
      </c>
      <c r="AI71" s="232" t="s">
        <v>141</v>
      </c>
      <c r="AJ71" s="232">
        <v>2</v>
      </c>
      <c r="AK71" s="65">
        <v>2</v>
      </c>
      <c r="AL71" s="65"/>
      <c r="AM71" s="65">
        <v>2</v>
      </c>
      <c r="AN71" s="65" t="s">
        <v>141</v>
      </c>
      <c r="AO71" s="232">
        <v>2</v>
      </c>
      <c r="AP71" s="65" t="s">
        <v>141</v>
      </c>
      <c r="AQ71" s="232">
        <v>2</v>
      </c>
      <c r="AR71" s="232"/>
      <c r="AS71" s="232">
        <v>2</v>
      </c>
      <c r="AT71" s="65">
        <v>2</v>
      </c>
      <c r="AU71" s="232">
        <v>2</v>
      </c>
      <c r="AV71" s="65"/>
      <c r="AW71" s="65"/>
      <c r="AX71" s="65"/>
      <c r="AY71" s="65">
        <v>2</v>
      </c>
      <c r="AZ71" s="232" t="s">
        <v>141</v>
      </c>
      <c r="BA71" s="232">
        <v>2</v>
      </c>
      <c r="BB71" s="139"/>
      <c r="BC71" s="139">
        <v>2</v>
      </c>
      <c r="BD71" s="139">
        <v>2</v>
      </c>
      <c r="BE71" s="1" t="s">
        <v>141</v>
      </c>
      <c r="BF71" s="139">
        <v>2</v>
      </c>
      <c r="BG71" s="1" t="s">
        <v>141</v>
      </c>
      <c r="BH71" s="1" t="s">
        <v>141</v>
      </c>
      <c r="BI71" s="1">
        <v>2</v>
      </c>
      <c r="BJ71" s="1"/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/>
      <c r="BV71" s="1">
        <v>2</v>
      </c>
      <c r="BW71" s="1" t="s">
        <v>141</v>
      </c>
      <c r="BX71" s="1">
        <v>2</v>
      </c>
      <c r="BY71" s="1" t="s">
        <v>141</v>
      </c>
      <c r="BZ71" s="1">
        <v>2</v>
      </c>
      <c r="CA71" s="83">
        <v>78.86</v>
      </c>
      <c r="CB71" s="80">
        <v>3.9879460745440118</v>
      </c>
      <c r="CC71" s="127"/>
    </row>
    <row r="72" spans="1:81" ht="15" customHeight="1" x14ac:dyDescent="0.25">
      <c r="A72" s="129">
        <v>27</v>
      </c>
      <c r="B72" s="67">
        <v>11405215</v>
      </c>
      <c r="C72" s="62">
        <v>3</v>
      </c>
      <c r="D72" s="80" t="s">
        <v>91</v>
      </c>
      <c r="E72" s="80" t="s">
        <v>15</v>
      </c>
      <c r="F72" s="80" t="s">
        <v>24</v>
      </c>
      <c r="G72" s="26">
        <v>0</v>
      </c>
      <c r="H72" s="52">
        <v>0</v>
      </c>
      <c r="I72" s="57">
        <v>0</v>
      </c>
      <c r="J72" s="54">
        <v>0</v>
      </c>
      <c r="K72" s="55">
        <v>0</v>
      </c>
      <c r="L72" s="55">
        <v>0</v>
      </c>
      <c r="M72" s="56">
        <v>0</v>
      </c>
      <c r="N72" s="38"/>
      <c r="O72" s="93"/>
      <c r="P72" s="18">
        <v>0</v>
      </c>
      <c r="Q72" s="18"/>
      <c r="R72" s="93"/>
      <c r="S72" s="18">
        <v>0</v>
      </c>
      <c r="T72" s="18"/>
      <c r="U72" s="93"/>
      <c r="V72" s="18">
        <v>0</v>
      </c>
      <c r="W72" s="18"/>
      <c r="X72" s="93"/>
      <c r="Y72" s="18">
        <v>0</v>
      </c>
      <c r="Z72" s="18"/>
      <c r="AA72" s="93"/>
      <c r="AB72" s="18"/>
      <c r="AC72" s="24"/>
      <c r="AD72" s="16">
        <v>2</v>
      </c>
      <c r="AE72" s="65">
        <v>2</v>
      </c>
      <c r="AF72" s="65"/>
      <c r="AG72" s="65">
        <v>2</v>
      </c>
      <c r="AH72" s="243">
        <v>2</v>
      </c>
      <c r="AI72" s="243">
        <v>2</v>
      </c>
      <c r="AJ72" s="243">
        <v>2</v>
      </c>
      <c r="AK72" s="65">
        <v>2</v>
      </c>
      <c r="AL72" s="65"/>
      <c r="AM72" s="65">
        <v>2</v>
      </c>
      <c r="AN72" s="65">
        <v>2</v>
      </c>
      <c r="AO72" s="243">
        <v>2</v>
      </c>
      <c r="AP72" s="65">
        <v>1</v>
      </c>
      <c r="AQ72" s="243">
        <v>2</v>
      </c>
      <c r="AR72" s="243"/>
      <c r="AS72" s="243">
        <v>2</v>
      </c>
      <c r="AT72" s="65">
        <v>2</v>
      </c>
      <c r="AU72" s="243">
        <v>2</v>
      </c>
      <c r="AV72" s="65"/>
      <c r="AW72" s="65"/>
      <c r="AX72" s="65"/>
      <c r="AY72" s="65">
        <v>2</v>
      </c>
      <c r="AZ72" s="243">
        <v>2</v>
      </c>
      <c r="BA72" s="243">
        <v>2</v>
      </c>
      <c r="BB72" s="243"/>
      <c r="BC72" s="243" t="s">
        <v>141</v>
      </c>
      <c r="BD72" s="243">
        <v>2</v>
      </c>
      <c r="BE72" s="238">
        <v>2</v>
      </c>
      <c r="BF72" s="243">
        <v>2</v>
      </c>
      <c r="BG72" s="238">
        <v>2</v>
      </c>
      <c r="BH72" s="238">
        <v>2</v>
      </c>
      <c r="BI72" s="238">
        <v>2</v>
      </c>
      <c r="BJ72" s="238"/>
      <c r="BK72" s="238">
        <v>2</v>
      </c>
      <c r="BL72" s="238">
        <v>2</v>
      </c>
      <c r="BM72" s="238">
        <v>2</v>
      </c>
      <c r="BN72" s="238">
        <v>4</v>
      </c>
      <c r="BO72" s="238">
        <v>2</v>
      </c>
      <c r="BP72" s="238">
        <v>2</v>
      </c>
      <c r="BQ72" s="238">
        <v>2</v>
      </c>
      <c r="BR72" s="238">
        <v>2</v>
      </c>
      <c r="BS72" s="238">
        <v>2</v>
      </c>
      <c r="BT72" s="238">
        <v>2</v>
      </c>
      <c r="BU72" s="238"/>
      <c r="BV72" s="238">
        <v>2</v>
      </c>
      <c r="BW72" s="238">
        <v>2</v>
      </c>
      <c r="BX72" s="238">
        <v>2</v>
      </c>
      <c r="BY72" s="238" t="s">
        <v>141</v>
      </c>
      <c r="BZ72" s="238" t="s">
        <v>141</v>
      </c>
      <c r="CA72" s="83">
        <v>75</v>
      </c>
      <c r="CB72" s="80">
        <v>3.7430610626486907</v>
      </c>
      <c r="CC72" s="127"/>
    </row>
    <row r="73" spans="1:81" ht="15" customHeight="1" x14ac:dyDescent="0.25">
      <c r="A73" s="129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0</v>
      </c>
      <c r="H73" s="52">
        <v>6.54</v>
      </c>
      <c r="I73" s="52">
        <v>0</v>
      </c>
      <c r="J73" s="52">
        <v>0</v>
      </c>
      <c r="K73" s="28">
        <v>0</v>
      </c>
      <c r="L73" s="28">
        <v>7.8</v>
      </c>
      <c r="M73" s="53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5">
        <v>2</v>
      </c>
      <c r="AI73" s="235"/>
      <c r="AJ73" s="235">
        <v>2</v>
      </c>
      <c r="AK73" s="65">
        <v>2</v>
      </c>
      <c r="AL73" s="65">
        <v>2</v>
      </c>
      <c r="AM73" s="65">
        <v>2</v>
      </c>
      <c r="AN73" s="65">
        <v>2</v>
      </c>
      <c r="AO73" s="235"/>
      <c r="AP73" s="65">
        <v>2</v>
      </c>
      <c r="AQ73" s="235">
        <v>2</v>
      </c>
      <c r="AR73" s="235">
        <v>2</v>
      </c>
      <c r="AS73" s="235" t="s">
        <v>141</v>
      </c>
      <c r="AT73" s="65" t="s">
        <v>141</v>
      </c>
      <c r="AU73" s="235"/>
      <c r="AV73" s="65">
        <v>2</v>
      </c>
      <c r="AW73" s="65"/>
      <c r="AX73" s="65">
        <v>2</v>
      </c>
      <c r="AY73" s="65" t="s">
        <v>141</v>
      </c>
      <c r="AZ73" s="235" t="s">
        <v>141</v>
      </c>
      <c r="BA73" s="235"/>
      <c r="BB73" s="235">
        <v>2</v>
      </c>
      <c r="BC73" s="235">
        <v>2</v>
      </c>
      <c r="BD73" s="235" t="s">
        <v>141</v>
      </c>
      <c r="BE73" s="244" t="s">
        <v>141</v>
      </c>
      <c r="BF73" s="235" t="s">
        <v>141</v>
      </c>
      <c r="BG73" s="244"/>
      <c r="BH73" s="244" t="s">
        <v>141</v>
      </c>
      <c r="BI73" s="244" t="s">
        <v>141</v>
      </c>
      <c r="BJ73" s="244">
        <v>2</v>
      </c>
      <c r="BK73" s="244">
        <v>2</v>
      </c>
      <c r="BL73" s="244">
        <v>2</v>
      </c>
      <c r="BM73" s="244"/>
      <c r="BN73" s="244">
        <v>2</v>
      </c>
      <c r="BO73" s="244">
        <v>2</v>
      </c>
      <c r="BP73" s="244">
        <v>2</v>
      </c>
      <c r="BQ73" s="244">
        <v>2</v>
      </c>
      <c r="BR73" s="244">
        <v>2</v>
      </c>
      <c r="BS73" s="244">
        <v>2</v>
      </c>
      <c r="BT73" s="244">
        <v>2</v>
      </c>
      <c r="BU73" s="244">
        <v>2</v>
      </c>
      <c r="BV73" s="244" t="s">
        <v>141</v>
      </c>
      <c r="BW73" s="244">
        <v>2</v>
      </c>
      <c r="BX73" s="244"/>
      <c r="BY73" s="244">
        <v>2</v>
      </c>
      <c r="BZ73" s="244" t="s">
        <v>141</v>
      </c>
      <c r="CA73" s="83">
        <v>74.34</v>
      </c>
      <c r="CB73" s="80">
        <v>3.7011895321173669</v>
      </c>
      <c r="CC73" s="127"/>
    </row>
    <row r="74" spans="1:81" ht="15" customHeight="1" x14ac:dyDescent="0.25">
      <c r="A74" s="129">
        <v>38</v>
      </c>
      <c r="B74" s="67">
        <v>11405215</v>
      </c>
      <c r="C74" s="62">
        <v>4</v>
      </c>
      <c r="D74" s="80" t="s">
        <v>108</v>
      </c>
      <c r="E74" s="80" t="s">
        <v>109</v>
      </c>
      <c r="F74" s="80" t="s">
        <v>110</v>
      </c>
      <c r="G74" s="26">
        <v>0</v>
      </c>
      <c r="H74" s="52">
        <v>5.34</v>
      </c>
      <c r="I74" s="52">
        <v>0</v>
      </c>
      <c r="J74" s="52">
        <v>4.57</v>
      </c>
      <c r="K74" s="28">
        <v>0</v>
      </c>
      <c r="L74" s="28">
        <v>3.2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>
        <v>2</v>
      </c>
      <c r="AE74" s="65" t="s">
        <v>141</v>
      </c>
      <c r="AF74" s="65"/>
      <c r="AG74" s="65">
        <v>2</v>
      </c>
      <c r="AH74" s="208">
        <v>2</v>
      </c>
      <c r="AI74" s="208">
        <v>2</v>
      </c>
      <c r="AJ74" s="208">
        <v>2</v>
      </c>
      <c r="AK74" s="65">
        <v>2</v>
      </c>
      <c r="AL74" s="65"/>
      <c r="AM74" s="65">
        <v>2</v>
      </c>
      <c r="AN74" s="65">
        <v>2</v>
      </c>
      <c r="AO74" s="208">
        <v>2</v>
      </c>
      <c r="AP74" s="65">
        <v>2</v>
      </c>
      <c r="AQ74" s="208">
        <v>2</v>
      </c>
      <c r="AR74" s="208"/>
      <c r="AS74" s="208">
        <v>2</v>
      </c>
      <c r="AT74" s="65">
        <v>2</v>
      </c>
      <c r="AU74" s="208">
        <v>2</v>
      </c>
      <c r="AV74" s="65"/>
      <c r="AW74" s="65"/>
      <c r="AX74" s="65"/>
      <c r="AY74" s="65">
        <v>2</v>
      </c>
      <c r="AZ74" s="208">
        <v>2</v>
      </c>
      <c r="BA74" s="208">
        <v>2</v>
      </c>
      <c r="BB74" s="109"/>
      <c r="BC74" s="109">
        <v>2</v>
      </c>
      <c r="BD74" s="109">
        <v>2</v>
      </c>
      <c r="BE74" s="239" t="s">
        <v>141</v>
      </c>
      <c r="BF74" s="109" t="s">
        <v>141</v>
      </c>
      <c r="BG74" s="239" t="s">
        <v>141</v>
      </c>
      <c r="BH74" s="239" t="s">
        <v>141</v>
      </c>
      <c r="BI74" s="239" t="s">
        <v>141</v>
      </c>
      <c r="BJ74" s="239"/>
      <c r="BK74" s="239" t="s">
        <v>141</v>
      </c>
      <c r="BL74" s="239" t="s">
        <v>141</v>
      </c>
      <c r="BM74" s="239">
        <v>2</v>
      </c>
      <c r="BN74" s="239">
        <v>2</v>
      </c>
      <c r="BO74" s="239">
        <v>2</v>
      </c>
      <c r="BP74" s="239">
        <v>2</v>
      </c>
      <c r="BQ74" s="239">
        <v>2</v>
      </c>
      <c r="BR74" s="239" t="s">
        <v>141</v>
      </c>
      <c r="BS74" s="239">
        <v>2</v>
      </c>
      <c r="BT74" s="239">
        <v>2</v>
      </c>
      <c r="BU74" s="239"/>
      <c r="BV74" s="239">
        <v>2</v>
      </c>
      <c r="BW74" s="239">
        <v>2</v>
      </c>
      <c r="BX74" s="239">
        <v>2</v>
      </c>
      <c r="BY74" s="239" t="s">
        <v>141</v>
      </c>
      <c r="BZ74" s="239">
        <v>2</v>
      </c>
      <c r="CA74" s="83">
        <v>73.11</v>
      </c>
      <c r="CB74" s="80">
        <v>3.62315622521808</v>
      </c>
      <c r="CC74" s="127"/>
    </row>
    <row r="75" spans="1:81" ht="15" customHeight="1" x14ac:dyDescent="0.25">
      <c r="A75" s="129">
        <v>37</v>
      </c>
      <c r="B75" s="67">
        <v>11405215</v>
      </c>
      <c r="C75" s="62">
        <v>4</v>
      </c>
      <c r="D75" s="80" t="s">
        <v>106</v>
      </c>
      <c r="E75" s="80" t="s">
        <v>107</v>
      </c>
      <c r="F75" s="80" t="s">
        <v>23</v>
      </c>
      <c r="G75" s="26">
        <v>0</v>
      </c>
      <c r="H75" s="52">
        <v>5.21</v>
      </c>
      <c r="I75" s="52">
        <v>6.04</v>
      </c>
      <c r="J75" s="52">
        <v>5.21</v>
      </c>
      <c r="K75" s="28">
        <v>4.8899999999999997</v>
      </c>
      <c r="L75" s="28">
        <v>7.34</v>
      </c>
      <c r="M75" s="53">
        <v>0</v>
      </c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26">
        <v>2</v>
      </c>
      <c r="AE75" s="65">
        <v>2</v>
      </c>
      <c r="AF75" s="65"/>
      <c r="AG75" s="65">
        <v>2</v>
      </c>
      <c r="AH75" s="244" t="s">
        <v>141</v>
      </c>
      <c r="AI75" s="244">
        <v>2</v>
      </c>
      <c r="AJ75" s="244" t="s">
        <v>141</v>
      </c>
      <c r="AK75" s="65" t="s">
        <v>141</v>
      </c>
      <c r="AL75" s="65"/>
      <c r="AM75" s="65">
        <v>2</v>
      </c>
      <c r="AN75" s="65">
        <v>2</v>
      </c>
      <c r="AO75" s="244">
        <v>2</v>
      </c>
      <c r="AP75" s="65" t="s">
        <v>141</v>
      </c>
      <c r="AQ75" s="244" t="s">
        <v>141</v>
      </c>
      <c r="AR75" s="244"/>
      <c r="AS75" s="244">
        <v>2</v>
      </c>
      <c r="AT75" s="65">
        <v>2</v>
      </c>
      <c r="AU75" s="244">
        <v>2</v>
      </c>
      <c r="AV75" s="65"/>
      <c r="AW75" s="65"/>
      <c r="AX75" s="65"/>
      <c r="AY75" s="65" t="s">
        <v>141</v>
      </c>
      <c r="AZ75" s="244" t="s">
        <v>141</v>
      </c>
      <c r="BA75" s="244" t="s">
        <v>141</v>
      </c>
      <c r="BB75" s="244"/>
      <c r="BC75" s="244">
        <v>2</v>
      </c>
      <c r="BD75" s="244">
        <v>2</v>
      </c>
      <c r="BE75" s="1" t="s">
        <v>141</v>
      </c>
      <c r="BF75" s="244" t="s">
        <v>141</v>
      </c>
      <c r="BG75" s="1" t="s">
        <v>141</v>
      </c>
      <c r="BH75" s="1" t="s">
        <v>141</v>
      </c>
      <c r="BI75" s="1" t="s">
        <v>141</v>
      </c>
      <c r="BJ75" s="1"/>
      <c r="BK75" s="1">
        <v>0</v>
      </c>
      <c r="BL75" s="1">
        <v>2</v>
      </c>
      <c r="BM75" s="1" t="s">
        <v>141</v>
      </c>
      <c r="BN75" s="1">
        <v>2</v>
      </c>
      <c r="BO75" s="1">
        <v>2</v>
      </c>
      <c r="BP75" s="1" t="s">
        <v>141</v>
      </c>
      <c r="BQ75" s="1" t="s">
        <v>141</v>
      </c>
      <c r="BR75" s="1" t="s">
        <v>141</v>
      </c>
      <c r="BS75" s="1">
        <v>2</v>
      </c>
      <c r="BT75" s="1">
        <v>2</v>
      </c>
      <c r="BU75" s="1"/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83">
        <v>72.69</v>
      </c>
      <c r="CB75" s="80">
        <v>3.5965107057890555</v>
      </c>
      <c r="CC75" s="127"/>
    </row>
    <row r="76" spans="1:81" ht="15" customHeight="1" x14ac:dyDescent="0.25">
      <c r="A76" s="129">
        <v>12</v>
      </c>
      <c r="B76" s="67">
        <v>11405115</v>
      </c>
      <c r="C76" s="62">
        <v>2</v>
      </c>
      <c r="D76" s="80" t="s">
        <v>59</v>
      </c>
      <c r="E76" s="80" t="s">
        <v>60</v>
      </c>
      <c r="F76" s="80" t="s">
        <v>61</v>
      </c>
      <c r="G76" s="26">
        <v>0</v>
      </c>
      <c r="H76" s="52">
        <v>0.4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6">
        <v>2</v>
      </c>
      <c r="AE76" s="65">
        <v>2</v>
      </c>
      <c r="AF76" s="65">
        <v>2</v>
      </c>
      <c r="AG76" s="65">
        <v>2</v>
      </c>
      <c r="AH76" s="123">
        <v>2</v>
      </c>
      <c r="AI76" s="123"/>
      <c r="AJ76" s="123">
        <v>2</v>
      </c>
      <c r="AK76" s="65">
        <v>2</v>
      </c>
      <c r="AL76" s="65" t="s">
        <v>141</v>
      </c>
      <c r="AM76" s="65" t="s">
        <v>141</v>
      </c>
      <c r="AN76" s="65" t="s">
        <v>141</v>
      </c>
      <c r="AO76" s="123"/>
      <c r="AP76" s="65">
        <v>2</v>
      </c>
      <c r="AQ76" s="123">
        <v>2</v>
      </c>
      <c r="AR76" s="123">
        <v>2</v>
      </c>
      <c r="AS76" s="123">
        <v>2</v>
      </c>
      <c r="AT76" s="65">
        <v>2</v>
      </c>
      <c r="AU76" s="123"/>
      <c r="AV76" s="65">
        <v>2</v>
      </c>
      <c r="AW76" s="65"/>
      <c r="AX76" s="65">
        <v>2</v>
      </c>
      <c r="AY76" s="65">
        <v>2</v>
      </c>
      <c r="AZ76" s="123">
        <v>2</v>
      </c>
      <c r="BA76" s="123"/>
      <c r="BB76" s="123">
        <v>2</v>
      </c>
      <c r="BC76" s="123">
        <v>2</v>
      </c>
      <c r="BD76" s="123">
        <v>2</v>
      </c>
      <c r="BE76" s="244">
        <v>2</v>
      </c>
      <c r="BF76" s="123">
        <v>2</v>
      </c>
      <c r="BG76" s="244"/>
      <c r="BH76" s="244">
        <v>2</v>
      </c>
      <c r="BI76" s="244">
        <v>2</v>
      </c>
      <c r="BJ76" s="244">
        <v>2</v>
      </c>
      <c r="BK76" s="244">
        <v>2</v>
      </c>
      <c r="BL76" s="244">
        <v>2</v>
      </c>
      <c r="BM76" s="244"/>
      <c r="BN76" s="244">
        <v>2</v>
      </c>
      <c r="BO76" s="244">
        <v>2</v>
      </c>
      <c r="BP76" s="244">
        <v>2</v>
      </c>
      <c r="BQ76" s="244">
        <v>2</v>
      </c>
      <c r="BR76" s="244">
        <v>2</v>
      </c>
      <c r="BS76" s="244">
        <v>2</v>
      </c>
      <c r="BT76" s="244">
        <v>2</v>
      </c>
      <c r="BU76" s="244">
        <v>2</v>
      </c>
      <c r="BV76" s="244">
        <v>2</v>
      </c>
      <c r="BW76" s="244">
        <v>2</v>
      </c>
      <c r="BX76" s="244"/>
      <c r="BY76" s="244" t="s">
        <v>141</v>
      </c>
      <c r="BZ76" s="244" t="s">
        <v>141</v>
      </c>
      <c r="CA76" s="83">
        <v>72.400000000000006</v>
      </c>
      <c r="CB76" s="80">
        <v>3.5781126090404438</v>
      </c>
      <c r="CC76" s="127"/>
    </row>
    <row r="77" spans="1:81" ht="15" customHeight="1" x14ac:dyDescent="0.25">
      <c r="A77" s="231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0</v>
      </c>
      <c r="J77" s="52">
        <v>0</v>
      </c>
      <c r="K77" s="28">
        <v>0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26">
        <v>2</v>
      </c>
      <c r="AE77" s="232">
        <v>2</v>
      </c>
      <c r="AF77" s="232">
        <v>2</v>
      </c>
      <c r="AG77" s="232">
        <v>2</v>
      </c>
      <c r="AH77" s="236">
        <v>2</v>
      </c>
      <c r="AI77" s="236"/>
      <c r="AJ77" s="236">
        <v>2</v>
      </c>
      <c r="AK77" s="232">
        <v>2</v>
      </c>
      <c r="AL77" s="232">
        <v>2</v>
      </c>
      <c r="AM77" s="232">
        <v>2</v>
      </c>
      <c r="AN77" s="232">
        <v>2</v>
      </c>
      <c r="AO77" s="236"/>
      <c r="AP77" s="232">
        <v>2</v>
      </c>
      <c r="AQ77" s="236">
        <v>2</v>
      </c>
      <c r="AR77" s="236" t="s">
        <v>141</v>
      </c>
      <c r="AS77" s="236" t="s">
        <v>141</v>
      </c>
      <c r="AT77" s="232" t="s">
        <v>141</v>
      </c>
      <c r="AU77" s="236"/>
      <c r="AV77" s="232">
        <v>2</v>
      </c>
      <c r="AW77" s="232"/>
      <c r="AX77" s="232">
        <v>2</v>
      </c>
      <c r="AY77" s="232">
        <v>2</v>
      </c>
      <c r="AZ77" s="236">
        <v>2</v>
      </c>
      <c r="BA77" s="236"/>
      <c r="BB77" s="236">
        <v>2</v>
      </c>
      <c r="BC77" s="236">
        <v>2</v>
      </c>
      <c r="BD77" s="236" t="s">
        <v>141</v>
      </c>
      <c r="BE77" s="244" t="s">
        <v>141</v>
      </c>
      <c r="BF77" s="236" t="s">
        <v>141</v>
      </c>
      <c r="BG77" s="244"/>
      <c r="BH77" s="244" t="s">
        <v>141</v>
      </c>
      <c r="BI77" s="244" t="s">
        <v>141</v>
      </c>
      <c r="BJ77" s="244">
        <v>2</v>
      </c>
      <c r="BK77" s="244">
        <v>2</v>
      </c>
      <c r="BL77" s="244">
        <v>2</v>
      </c>
      <c r="BM77" s="244"/>
      <c r="BN77" s="244" t="s">
        <v>141</v>
      </c>
      <c r="BO77" s="244" t="s">
        <v>141</v>
      </c>
      <c r="BP77" s="244">
        <v>2</v>
      </c>
      <c r="BQ77" s="244">
        <v>2</v>
      </c>
      <c r="BR77" s="244">
        <v>2</v>
      </c>
      <c r="BS77" s="244">
        <v>2</v>
      </c>
      <c r="BT77" s="244">
        <v>2</v>
      </c>
      <c r="BU77" s="244" t="s">
        <v>141</v>
      </c>
      <c r="BV77" s="244">
        <v>0</v>
      </c>
      <c r="BW77" s="244">
        <v>2</v>
      </c>
      <c r="BX77" s="244"/>
      <c r="BY77" s="244">
        <v>2</v>
      </c>
      <c r="BZ77" s="244">
        <v>2</v>
      </c>
      <c r="CA77" s="83">
        <v>72.34</v>
      </c>
      <c r="CB77" s="80">
        <v>3.5743061062648689</v>
      </c>
      <c r="CC77" s="127"/>
    </row>
    <row r="78" spans="1:81" ht="15" customHeight="1" x14ac:dyDescent="0.25">
      <c r="A78" s="237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8.14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6" t="s">
        <v>141</v>
      </c>
      <c r="AE78" s="236" t="s">
        <v>141</v>
      </c>
      <c r="AF78" s="236">
        <v>2</v>
      </c>
      <c r="AG78" s="236">
        <v>2</v>
      </c>
      <c r="AH78" s="236">
        <v>2</v>
      </c>
      <c r="AI78" s="236"/>
      <c r="AJ78" s="236">
        <v>2</v>
      </c>
      <c r="AK78" s="236">
        <v>2</v>
      </c>
      <c r="AL78" s="236" t="s">
        <v>141</v>
      </c>
      <c r="AM78" s="236" t="s">
        <v>141</v>
      </c>
      <c r="AN78" s="236" t="s">
        <v>141</v>
      </c>
      <c r="AO78" s="236"/>
      <c r="AP78" s="236">
        <v>2</v>
      </c>
      <c r="AQ78" s="236">
        <v>2</v>
      </c>
      <c r="AR78" s="236" t="s">
        <v>141</v>
      </c>
      <c r="AS78" s="236" t="s">
        <v>141</v>
      </c>
      <c r="AT78" s="236" t="s">
        <v>141</v>
      </c>
      <c r="AU78" s="236"/>
      <c r="AV78" s="236">
        <v>2</v>
      </c>
      <c r="AW78" s="236"/>
      <c r="AX78" s="236" t="s">
        <v>141</v>
      </c>
      <c r="AY78" s="236">
        <v>2</v>
      </c>
      <c r="AZ78" s="236">
        <v>2</v>
      </c>
      <c r="BA78" s="236"/>
      <c r="BB78" s="236">
        <v>2</v>
      </c>
      <c r="BC78" s="236">
        <v>2</v>
      </c>
      <c r="BD78" s="236" t="s">
        <v>141</v>
      </c>
      <c r="BE78" s="239" t="s">
        <v>141</v>
      </c>
      <c r="BF78" s="236" t="s">
        <v>141</v>
      </c>
      <c r="BG78" s="239"/>
      <c r="BH78" s="239">
        <v>2</v>
      </c>
      <c r="BI78" s="239">
        <v>2</v>
      </c>
      <c r="BJ78" s="239">
        <v>2</v>
      </c>
      <c r="BK78" s="239">
        <v>2</v>
      </c>
      <c r="BL78" s="239">
        <v>2</v>
      </c>
      <c r="BM78" s="239"/>
      <c r="BN78" s="239">
        <v>2</v>
      </c>
      <c r="BO78" s="239">
        <v>2</v>
      </c>
      <c r="BP78" s="239">
        <v>2</v>
      </c>
      <c r="BQ78" s="239">
        <v>2</v>
      </c>
      <c r="BR78" s="239" t="s">
        <v>141</v>
      </c>
      <c r="BS78" s="239">
        <v>2</v>
      </c>
      <c r="BT78" s="239">
        <v>2</v>
      </c>
      <c r="BU78" s="239">
        <v>2</v>
      </c>
      <c r="BV78" s="239">
        <v>2</v>
      </c>
      <c r="BW78" s="239">
        <v>2</v>
      </c>
      <c r="BX78" s="239"/>
      <c r="BY78" s="239">
        <v>2</v>
      </c>
      <c r="BZ78" s="239">
        <v>2</v>
      </c>
      <c r="CA78" s="83">
        <v>65.23</v>
      </c>
      <c r="CB78" s="80">
        <v>3.1232355273592383</v>
      </c>
      <c r="CC78" s="127"/>
    </row>
    <row r="79" spans="1:81" ht="15" customHeight="1" x14ac:dyDescent="0.25">
      <c r="A79" s="129">
        <v>18</v>
      </c>
      <c r="B79" s="67">
        <v>11405115</v>
      </c>
      <c r="C79" s="62">
        <v>2</v>
      </c>
      <c r="D79" s="80" t="s">
        <v>70</v>
      </c>
      <c r="E79" s="80" t="s">
        <v>15</v>
      </c>
      <c r="F79" s="80" t="s">
        <v>10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>
        <v>2</v>
      </c>
      <c r="AH79" s="243">
        <v>2</v>
      </c>
      <c r="AI79" s="243"/>
      <c r="AJ79" s="243">
        <v>2</v>
      </c>
      <c r="AK79" s="65">
        <v>2</v>
      </c>
      <c r="AL79" s="65">
        <v>2</v>
      </c>
      <c r="AM79" s="65" t="s">
        <v>141</v>
      </c>
      <c r="AN79" s="65">
        <v>2</v>
      </c>
      <c r="AO79" s="243"/>
      <c r="AP79" s="65">
        <v>2</v>
      </c>
      <c r="AQ79" s="243" t="s">
        <v>141</v>
      </c>
      <c r="AR79" s="243">
        <v>2</v>
      </c>
      <c r="AS79" s="243">
        <v>2</v>
      </c>
      <c r="AT79" s="65">
        <v>2</v>
      </c>
      <c r="AU79" s="243"/>
      <c r="AV79" s="65">
        <v>2</v>
      </c>
      <c r="AW79" s="65"/>
      <c r="AX79" s="65">
        <v>2</v>
      </c>
      <c r="AY79" s="65">
        <v>2</v>
      </c>
      <c r="AZ79" s="243">
        <v>2</v>
      </c>
      <c r="BA79" s="243"/>
      <c r="BB79" s="239">
        <v>2</v>
      </c>
      <c r="BC79" s="239">
        <v>2</v>
      </c>
      <c r="BD79" s="239">
        <v>2</v>
      </c>
      <c r="BE79" s="244">
        <v>2</v>
      </c>
      <c r="BF79" s="239">
        <v>2</v>
      </c>
      <c r="BG79" s="244"/>
      <c r="BH79" s="244">
        <v>2</v>
      </c>
      <c r="BI79" s="244">
        <v>2</v>
      </c>
      <c r="BJ79" s="244">
        <v>2</v>
      </c>
      <c r="BK79" s="244">
        <v>2</v>
      </c>
      <c r="BL79" s="244">
        <v>2</v>
      </c>
      <c r="BM79" s="244"/>
      <c r="BN79" s="244" t="s">
        <v>141</v>
      </c>
      <c r="BO79" s="244" t="s">
        <v>141</v>
      </c>
      <c r="BP79" s="244">
        <v>2</v>
      </c>
      <c r="BQ79" s="244" t="s">
        <v>141</v>
      </c>
      <c r="BR79" s="244">
        <v>2</v>
      </c>
      <c r="BS79" s="244" t="s">
        <v>141</v>
      </c>
      <c r="BT79" s="244">
        <v>2</v>
      </c>
      <c r="BU79" s="244">
        <v>0</v>
      </c>
      <c r="BV79" s="244" t="s">
        <v>141</v>
      </c>
      <c r="BW79" s="244" t="s">
        <v>141</v>
      </c>
      <c r="BX79" s="244"/>
      <c r="BY79" s="244">
        <v>2</v>
      </c>
      <c r="BZ79" s="244">
        <v>2</v>
      </c>
      <c r="CA79" s="83">
        <v>64</v>
      </c>
      <c r="CB79" s="80">
        <v>3.0452022204599518</v>
      </c>
    </row>
    <row r="80" spans="1:81" ht="15" customHeight="1" x14ac:dyDescent="0.25">
      <c r="A80" s="129">
        <v>33</v>
      </c>
      <c r="B80" s="67">
        <v>11405215</v>
      </c>
      <c r="C80" s="62">
        <v>4</v>
      </c>
      <c r="D80" s="80" t="s">
        <v>100</v>
      </c>
      <c r="E80" s="80" t="s">
        <v>15</v>
      </c>
      <c r="F80" s="80" t="s">
        <v>20</v>
      </c>
      <c r="G80" s="26">
        <v>0</v>
      </c>
      <c r="H80" s="52">
        <v>6.04</v>
      </c>
      <c r="I80" s="52">
        <v>5.98</v>
      </c>
      <c r="J80" s="52">
        <v>0.1</v>
      </c>
      <c r="K80" s="28">
        <v>2.02</v>
      </c>
      <c r="L80" s="28">
        <v>0</v>
      </c>
      <c r="M80" s="53">
        <v>1.89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 t="s">
        <v>141</v>
      </c>
      <c r="AE80" s="65">
        <v>2</v>
      </c>
      <c r="AF80" s="65"/>
      <c r="AG80" s="65">
        <v>2</v>
      </c>
      <c r="AH80" s="239">
        <v>2</v>
      </c>
      <c r="AI80" s="239">
        <v>2</v>
      </c>
      <c r="AJ80" s="239">
        <v>1</v>
      </c>
      <c r="AK80" s="65">
        <v>2</v>
      </c>
      <c r="AL80" s="65"/>
      <c r="AM80" s="65">
        <v>2</v>
      </c>
      <c r="AN80" s="65">
        <v>2</v>
      </c>
      <c r="AO80" s="239">
        <v>2</v>
      </c>
      <c r="AP80" s="65" t="s">
        <v>141</v>
      </c>
      <c r="AQ80" s="239" t="s">
        <v>141</v>
      </c>
      <c r="AR80" s="239"/>
      <c r="AS80" s="239">
        <v>2</v>
      </c>
      <c r="AT80" s="65">
        <v>2</v>
      </c>
      <c r="AU80" s="239">
        <v>2</v>
      </c>
      <c r="AV80" s="65"/>
      <c r="AW80" s="65"/>
      <c r="AX80" s="65"/>
      <c r="AY80" s="65" t="s">
        <v>141</v>
      </c>
      <c r="AZ80" s="239" t="s">
        <v>141</v>
      </c>
      <c r="BA80" s="239" t="s">
        <v>141</v>
      </c>
      <c r="BB80" s="239"/>
      <c r="BC80" s="239">
        <v>2</v>
      </c>
      <c r="BD80" s="239">
        <v>2</v>
      </c>
      <c r="BE80" s="239" t="s">
        <v>141</v>
      </c>
      <c r="BF80" s="239" t="s">
        <v>141</v>
      </c>
      <c r="BG80" s="239" t="s">
        <v>141</v>
      </c>
      <c r="BH80" s="239" t="s">
        <v>141</v>
      </c>
      <c r="BI80" s="239" t="s">
        <v>141</v>
      </c>
      <c r="BJ80" s="239"/>
      <c r="BK80" s="239">
        <v>0</v>
      </c>
      <c r="BL80" s="239">
        <v>2</v>
      </c>
      <c r="BM80" s="239" t="s">
        <v>141</v>
      </c>
      <c r="BN80" s="239">
        <v>2</v>
      </c>
      <c r="BO80" s="239">
        <v>2</v>
      </c>
      <c r="BP80" s="239" t="s">
        <v>141</v>
      </c>
      <c r="BQ80" s="239" t="s">
        <v>141</v>
      </c>
      <c r="BR80" s="239" t="s">
        <v>141</v>
      </c>
      <c r="BS80" s="239">
        <v>2</v>
      </c>
      <c r="BT80" s="239">
        <v>2</v>
      </c>
      <c r="BU80" s="239"/>
      <c r="BV80" s="239">
        <v>2</v>
      </c>
      <c r="BW80" s="239">
        <v>2</v>
      </c>
      <c r="BX80" s="239">
        <v>2</v>
      </c>
      <c r="BY80" s="239">
        <v>2</v>
      </c>
      <c r="BZ80" s="239">
        <v>2</v>
      </c>
      <c r="CA80" s="83">
        <v>63.03</v>
      </c>
      <c r="CB80" s="80">
        <v>2.9836637589214905</v>
      </c>
    </row>
    <row r="81" spans="1:80" ht="15" customHeight="1" x14ac:dyDescent="0.25">
      <c r="A81" s="129">
        <v>17</v>
      </c>
      <c r="B81" s="67">
        <v>11405115</v>
      </c>
      <c r="C81" s="62">
        <v>2</v>
      </c>
      <c r="D81" s="80" t="s">
        <v>69</v>
      </c>
      <c r="E81" s="80" t="s">
        <v>19</v>
      </c>
      <c r="F81" s="80" t="s">
        <v>23</v>
      </c>
      <c r="G81" s="26">
        <v>0</v>
      </c>
      <c r="H81" s="52">
        <v>0</v>
      </c>
      <c r="I81" s="52">
        <v>0.14000000000000001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26" t="s">
        <v>141</v>
      </c>
      <c r="AE81" s="65" t="s">
        <v>141</v>
      </c>
      <c r="AF81" s="65">
        <v>2</v>
      </c>
      <c r="AG81" s="65">
        <v>2</v>
      </c>
      <c r="AH81" s="239">
        <v>2</v>
      </c>
      <c r="AI81" s="239"/>
      <c r="AJ81" s="239" t="s">
        <v>141</v>
      </c>
      <c r="AK81" s="65">
        <v>2</v>
      </c>
      <c r="AL81" s="65">
        <v>2</v>
      </c>
      <c r="AM81" s="65">
        <v>2</v>
      </c>
      <c r="AN81" s="65">
        <v>2</v>
      </c>
      <c r="AO81" s="239"/>
      <c r="AP81" s="65">
        <v>2</v>
      </c>
      <c r="AQ81" s="239">
        <v>2</v>
      </c>
      <c r="AR81" s="239" t="s">
        <v>141</v>
      </c>
      <c r="AS81" s="239">
        <v>2</v>
      </c>
      <c r="AT81" s="65">
        <v>2</v>
      </c>
      <c r="AU81" s="239"/>
      <c r="AV81" s="65">
        <v>2</v>
      </c>
      <c r="AW81" s="65"/>
      <c r="AX81" s="65">
        <v>2</v>
      </c>
      <c r="AY81" s="65">
        <v>2</v>
      </c>
      <c r="AZ81" s="239">
        <v>2</v>
      </c>
      <c r="BA81" s="239"/>
      <c r="BB81" s="239">
        <v>2</v>
      </c>
      <c r="BC81" s="239">
        <v>2</v>
      </c>
      <c r="BD81" s="239">
        <v>2</v>
      </c>
      <c r="BE81" s="1">
        <v>2</v>
      </c>
      <c r="BF81" s="239">
        <v>2</v>
      </c>
      <c r="BG81" s="1"/>
      <c r="BH81" s="1" t="s">
        <v>141</v>
      </c>
      <c r="BI81" s="1" t="s">
        <v>141</v>
      </c>
      <c r="BJ81" s="1">
        <v>2</v>
      </c>
      <c r="BK81" s="1">
        <v>2</v>
      </c>
      <c r="BL81" s="1">
        <v>2</v>
      </c>
      <c r="BM81" s="1"/>
      <c r="BN81" s="1">
        <v>0</v>
      </c>
      <c r="BO81" s="1">
        <v>0</v>
      </c>
      <c r="BP81" s="1">
        <v>2</v>
      </c>
      <c r="BQ81" s="1">
        <v>2</v>
      </c>
      <c r="BR81" s="1">
        <v>2</v>
      </c>
      <c r="BS81" s="1">
        <v>0</v>
      </c>
      <c r="BT81" s="1">
        <v>2</v>
      </c>
      <c r="BU81" s="1">
        <v>2</v>
      </c>
      <c r="BV81" s="1">
        <v>0</v>
      </c>
      <c r="BW81" s="1">
        <v>2</v>
      </c>
      <c r="BX81" s="1"/>
      <c r="BY81" s="1">
        <v>2</v>
      </c>
      <c r="BZ81" s="1">
        <v>2</v>
      </c>
      <c r="CA81" s="83">
        <v>62.14</v>
      </c>
      <c r="CB81" s="80">
        <v>2.9272006344171286</v>
      </c>
    </row>
    <row r="82" spans="1:80" ht="15" customHeight="1" x14ac:dyDescent="0.25">
      <c r="A82" s="129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0</v>
      </c>
      <c r="H82" s="52">
        <v>6.24</v>
      </c>
      <c r="I82" s="52">
        <v>0</v>
      </c>
      <c r="J82" s="52">
        <v>0</v>
      </c>
      <c r="K82" s="28">
        <v>0</v>
      </c>
      <c r="L82" s="28">
        <v>8.09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>
        <v>2</v>
      </c>
      <c r="AE82" s="65">
        <v>2</v>
      </c>
      <c r="AF82" s="65">
        <v>2</v>
      </c>
      <c r="AG82" s="65" t="s">
        <v>141</v>
      </c>
      <c r="AH82" s="232" t="s">
        <v>141</v>
      </c>
      <c r="AI82" s="232"/>
      <c r="AJ82" s="232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32"/>
      <c r="AP82" s="65">
        <v>2</v>
      </c>
      <c r="AQ82" s="232">
        <v>2</v>
      </c>
      <c r="AR82" s="232" t="s">
        <v>141</v>
      </c>
      <c r="AS82" s="232" t="s">
        <v>141</v>
      </c>
      <c r="AT82" s="65" t="s">
        <v>141</v>
      </c>
      <c r="AU82" s="232"/>
      <c r="AV82" s="65">
        <v>2</v>
      </c>
      <c r="AW82" s="65"/>
      <c r="AX82" s="65" t="s">
        <v>141</v>
      </c>
      <c r="AY82" s="65">
        <v>2</v>
      </c>
      <c r="AZ82" s="232">
        <v>2</v>
      </c>
      <c r="BA82" s="232"/>
      <c r="BB82" s="232">
        <v>2</v>
      </c>
      <c r="BC82" s="232">
        <v>2</v>
      </c>
      <c r="BD82" s="232" t="s">
        <v>141</v>
      </c>
      <c r="BE82" s="235" t="s">
        <v>141</v>
      </c>
      <c r="BF82" s="232" t="s">
        <v>141</v>
      </c>
      <c r="BG82" s="235"/>
      <c r="BH82" s="235">
        <v>2</v>
      </c>
      <c r="BI82" s="235">
        <v>2</v>
      </c>
      <c r="BJ82" s="235" t="s">
        <v>141</v>
      </c>
      <c r="BK82" s="235" t="s">
        <v>141</v>
      </c>
      <c r="BL82" s="235" t="s">
        <v>141</v>
      </c>
      <c r="BM82" s="235"/>
      <c r="BN82" s="235" t="s">
        <v>141</v>
      </c>
      <c r="BO82" s="235" t="s">
        <v>141</v>
      </c>
      <c r="BP82" s="235" t="s">
        <v>141</v>
      </c>
      <c r="BQ82" s="235" t="s">
        <v>141</v>
      </c>
      <c r="BR82" s="235" t="s">
        <v>141</v>
      </c>
      <c r="BS82" s="235">
        <v>2</v>
      </c>
      <c r="BT82" s="235">
        <v>2</v>
      </c>
      <c r="BU82" s="235">
        <v>2</v>
      </c>
      <c r="BV82" s="235">
        <v>2</v>
      </c>
      <c r="BW82" s="235">
        <v>2</v>
      </c>
      <c r="BX82" s="235"/>
      <c r="BY82" s="235">
        <v>2</v>
      </c>
      <c r="BZ82" s="235">
        <v>2</v>
      </c>
      <c r="CA82" s="83">
        <v>56.33</v>
      </c>
      <c r="CB82" s="80">
        <v>2.5586042823156219</v>
      </c>
    </row>
    <row r="83" spans="1:80" ht="15" customHeight="1" x14ac:dyDescent="0.25">
      <c r="A83" s="129">
        <v>19</v>
      </c>
      <c r="B83" s="67">
        <v>11405115</v>
      </c>
      <c r="C83" s="62">
        <v>2</v>
      </c>
      <c r="D83" s="80" t="s">
        <v>71</v>
      </c>
      <c r="E83" s="80" t="s">
        <v>72</v>
      </c>
      <c r="F83" s="80" t="s">
        <v>20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38"/>
      <c r="O83" s="93"/>
      <c r="P83" s="18">
        <v>0</v>
      </c>
      <c r="Q83" s="18"/>
      <c r="R83" s="93"/>
      <c r="S83" s="18">
        <v>0</v>
      </c>
      <c r="T83" s="18"/>
      <c r="U83" s="93"/>
      <c r="V83" s="18">
        <v>0</v>
      </c>
      <c r="W83" s="18"/>
      <c r="X83" s="93"/>
      <c r="Y83" s="18">
        <v>0</v>
      </c>
      <c r="Z83" s="18"/>
      <c r="AA83" s="93"/>
      <c r="AB83" s="18"/>
      <c r="AC83" s="24"/>
      <c r="AD83" s="16" t="s">
        <v>141</v>
      </c>
      <c r="AE83" s="65" t="s">
        <v>141</v>
      </c>
      <c r="AF83" s="65">
        <v>2</v>
      </c>
      <c r="AG83" s="65">
        <v>2</v>
      </c>
      <c r="AH83" s="151">
        <v>2</v>
      </c>
      <c r="AI83" s="151"/>
      <c r="AJ83" s="151" t="s">
        <v>141</v>
      </c>
      <c r="AK83" s="65" t="s">
        <v>141</v>
      </c>
      <c r="AL83" s="65" t="s">
        <v>141</v>
      </c>
      <c r="AM83" s="65" t="s">
        <v>141</v>
      </c>
      <c r="AN83" s="65" t="s">
        <v>141</v>
      </c>
      <c r="AO83" s="151"/>
      <c r="AP83" s="65">
        <v>2</v>
      </c>
      <c r="AQ83" s="151">
        <v>2</v>
      </c>
      <c r="AR83" s="151">
        <v>2</v>
      </c>
      <c r="AS83" s="151" t="s">
        <v>141</v>
      </c>
      <c r="AT83" s="65" t="s">
        <v>141</v>
      </c>
      <c r="AU83" s="151"/>
      <c r="AV83" s="65">
        <v>2</v>
      </c>
      <c r="AW83" s="65"/>
      <c r="AX83" s="65">
        <v>2</v>
      </c>
      <c r="AY83" s="65">
        <v>2</v>
      </c>
      <c r="AZ83" s="151">
        <v>2</v>
      </c>
      <c r="BA83" s="151"/>
      <c r="BB83" s="151">
        <v>2</v>
      </c>
      <c r="BC83" s="151">
        <v>2</v>
      </c>
      <c r="BD83" s="151">
        <v>2</v>
      </c>
      <c r="BE83" s="244" t="s">
        <v>141</v>
      </c>
      <c r="BF83" s="151" t="s">
        <v>141</v>
      </c>
      <c r="BG83" s="244"/>
      <c r="BH83" s="244" t="s">
        <v>141</v>
      </c>
      <c r="BI83" s="244">
        <v>2</v>
      </c>
      <c r="BJ83" s="244">
        <v>2</v>
      </c>
      <c r="BK83" s="244">
        <v>2</v>
      </c>
      <c r="BL83" s="244">
        <v>2</v>
      </c>
      <c r="BM83" s="244"/>
      <c r="BN83" s="244" t="s">
        <v>141</v>
      </c>
      <c r="BO83" s="244" t="s">
        <v>141</v>
      </c>
      <c r="BP83" s="244">
        <v>2</v>
      </c>
      <c r="BQ83" s="244">
        <v>2</v>
      </c>
      <c r="BR83" s="244">
        <v>2</v>
      </c>
      <c r="BS83" s="244">
        <v>2</v>
      </c>
      <c r="BT83" s="244">
        <v>2</v>
      </c>
      <c r="BU83" s="244">
        <v>2</v>
      </c>
      <c r="BV83" s="244">
        <v>2</v>
      </c>
      <c r="BW83" s="244">
        <v>2</v>
      </c>
      <c r="BX83" s="244"/>
      <c r="BY83" s="244" t="s">
        <v>141</v>
      </c>
      <c r="BZ83" s="244" t="s">
        <v>141</v>
      </c>
      <c r="CA83" s="83">
        <v>50</v>
      </c>
      <c r="CB83" s="80">
        <v>2.1570182394924657</v>
      </c>
    </row>
    <row r="84" spans="1:80" ht="15" customHeight="1" x14ac:dyDescent="0.25">
      <c r="A84" s="129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26">
        <v>2</v>
      </c>
      <c r="AE84" s="65">
        <v>2</v>
      </c>
      <c r="AF84" s="65">
        <v>2</v>
      </c>
      <c r="AG84" s="65">
        <v>2</v>
      </c>
      <c r="AH84" s="238">
        <v>2</v>
      </c>
      <c r="AI84" s="238"/>
      <c r="AJ84" s="238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38"/>
      <c r="AP84" s="65">
        <v>2</v>
      </c>
      <c r="AQ84" s="238">
        <v>2</v>
      </c>
      <c r="AR84" s="238" t="s">
        <v>141</v>
      </c>
      <c r="AS84" s="238" t="s">
        <v>141</v>
      </c>
      <c r="AT84" s="65" t="s">
        <v>141</v>
      </c>
      <c r="AU84" s="238"/>
      <c r="AV84" s="65">
        <v>2</v>
      </c>
      <c r="AW84" s="65"/>
      <c r="AX84" s="65">
        <v>2</v>
      </c>
      <c r="AY84" s="65" t="s">
        <v>141</v>
      </c>
      <c r="AZ84" s="238" t="s">
        <v>141</v>
      </c>
      <c r="BA84" s="238"/>
      <c r="BB84" s="238">
        <v>2</v>
      </c>
      <c r="BC84" s="238">
        <v>2</v>
      </c>
      <c r="BD84" s="238" t="s">
        <v>141</v>
      </c>
      <c r="BE84" s="244" t="s">
        <v>141</v>
      </c>
      <c r="BF84" s="238" t="s">
        <v>141</v>
      </c>
      <c r="BG84" s="244"/>
      <c r="BH84" s="244" t="s">
        <v>141</v>
      </c>
      <c r="BI84" s="244" t="s">
        <v>141</v>
      </c>
      <c r="BJ84" s="244" t="s">
        <v>141</v>
      </c>
      <c r="BK84" s="244">
        <v>2</v>
      </c>
      <c r="BL84" s="244">
        <v>2</v>
      </c>
      <c r="BM84" s="244"/>
      <c r="BN84" s="244">
        <v>2</v>
      </c>
      <c r="BO84" s="244">
        <v>2</v>
      </c>
      <c r="BP84" s="244" t="s">
        <v>141</v>
      </c>
      <c r="BQ84" s="244" t="s">
        <v>141</v>
      </c>
      <c r="BR84" s="244" t="s">
        <v>141</v>
      </c>
      <c r="BS84" s="244" t="s">
        <v>141</v>
      </c>
      <c r="BT84" s="244" t="s">
        <v>141</v>
      </c>
      <c r="BU84" s="244">
        <v>0</v>
      </c>
      <c r="BV84" s="244" t="s">
        <v>141</v>
      </c>
      <c r="BW84" s="244" t="s">
        <v>141</v>
      </c>
      <c r="BX84" s="244"/>
      <c r="BY84" s="244">
        <v>2</v>
      </c>
      <c r="BZ84" s="244">
        <v>2</v>
      </c>
      <c r="CA84" s="83">
        <v>40</v>
      </c>
      <c r="CB84" s="80">
        <v>1.5226011102299759</v>
      </c>
    </row>
    <row r="85" spans="1:80" ht="15" customHeight="1" x14ac:dyDescent="0.25">
      <c r="A85" s="129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244" t="s">
        <v>141</v>
      </c>
      <c r="BF85" s="110" t="s">
        <v>141</v>
      </c>
      <c r="BG85" s="244"/>
      <c r="BH85" s="244" t="s">
        <v>141</v>
      </c>
      <c r="BI85" s="244" t="s">
        <v>141</v>
      </c>
      <c r="BJ85" s="244" t="s">
        <v>141</v>
      </c>
      <c r="BK85" s="244" t="s">
        <v>141</v>
      </c>
      <c r="BL85" s="244" t="s">
        <v>141</v>
      </c>
      <c r="BM85" s="244"/>
      <c r="BN85" s="244">
        <v>2</v>
      </c>
      <c r="BO85" s="244">
        <v>2</v>
      </c>
      <c r="BP85" s="244">
        <v>0</v>
      </c>
      <c r="BQ85" s="244" t="s">
        <v>141</v>
      </c>
      <c r="BR85" s="244" t="s">
        <v>141</v>
      </c>
      <c r="BS85" s="244" t="s">
        <v>141</v>
      </c>
      <c r="BT85" s="244" t="s">
        <v>141</v>
      </c>
      <c r="BU85" s="244" t="s">
        <v>141</v>
      </c>
      <c r="BV85" s="244" t="s">
        <v>141</v>
      </c>
      <c r="BW85" s="244">
        <v>2</v>
      </c>
      <c r="BX85" s="244"/>
      <c r="BY85" s="244" t="s">
        <v>141</v>
      </c>
      <c r="BZ85" s="244" t="s">
        <v>141</v>
      </c>
      <c r="CA85" s="83">
        <v>20</v>
      </c>
      <c r="CB85" s="80">
        <v>0.25376685170499597</v>
      </c>
    </row>
    <row r="86" spans="1:80" s="68" customFormat="1" ht="15" customHeight="1" x14ac:dyDescent="0.25">
      <c r="A86" s="209">
        <v>11</v>
      </c>
      <c r="B86" s="210">
        <v>11405115</v>
      </c>
      <c r="C86" s="211">
        <v>2</v>
      </c>
      <c r="D86" s="212" t="s">
        <v>117</v>
      </c>
      <c r="E86" s="212" t="s">
        <v>22</v>
      </c>
      <c r="F86" s="212" t="s">
        <v>24</v>
      </c>
      <c r="G86" s="213">
        <v>0</v>
      </c>
      <c r="H86" s="214">
        <v>0</v>
      </c>
      <c r="I86" s="214">
        <v>0</v>
      </c>
      <c r="J86" s="214">
        <v>0</v>
      </c>
      <c r="K86" s="215">
        <v>0</v>
      </c>
      <c r="L86" s="215">
        <v>0</v>
      </c>
      <c r="M86" s="216">
        <v>0</v>
      </c>
      <c r="N86" s="248"/>
      <c r="O86" s="217"/>
      <c r="P86" s="249">
        <v>0</v>
      </c>
      <c r="Q86" s="249"/>
      <c r="R86" s="217"/>
      <c r="S86" s="249">
        <v>0</v>
      </c>
      <c r="T86" s="249"/>
      <c r="U86" s="217"/>
      <c r="V86" s="249">
        <v>0</v>
      </c>
      <c r="W86" s="249"/>
      <c r="X86" s="217"/>
      <c r="Y86" s="249">
        <v>0</v>
      </c>
      <c r="Z86" s="249"/>
      <c r="AA86" s="217"/>
      <c r="AB86" s="249"/>
      <c r="AC86" s="218"/>
      <c r="AD86" s="250">
        <v>2</v>
      </c>
      <c r="AE86" s="219">
        <v>2</v>
      </c>
      <c r="AF86" s="219" t="s">
        <v>141</v>
      </c>
      <c r="AG86" s="219" t="s">
        <v>141</v>
      </c>
      <c r="AH86" s="219">
        <v>2</v>
      </c>
      <c r="AI86" s="219"/>
      <c r="AJ86" s="219">
        <v>2</v>
      </c>
      <c r="AK86" s="219">
        <v>2</v>
      </c>
      <c r="AL86" s="219" t="s">
        <v>141</v>
      </c>
      <c r="AM86" s="219" t="s">
        <v>141</v>
      </c>
      <c r="AN86" s="219" t="s">
        <v>141</v>
      </c>
      <c r="AO86" s="219"/>
      <c r="AP86" s="219" t="s">
        <v>141</v>
      </c>
      <c r="AQ86" s="219" t="s">
        <v>141</v>
      </c>
      <c r="AR86" s="219" t="s">
        <v>141</v>
      </c>
      <c r="AS86" s="219" t="s">
        <v>141</v>
      </c>
      <c r="AT86" s="219" t="s">
        <v>141</v>
      </c>
      <c r="AU86" s="219"/>
      <c r="AV86" s="219">
        <v>2</v>
      </c>
      <c r="AW86" s="219"/>
      <c r="AX86" s="219" t="s">
        <v>141</v>
      </c>
      <c r="AY86" s="219" t="s">
        <v>141</v>
      </c>
      <c r="AZ86" s="219" t="s">
        <v>141</v>
      </c>
      <c r="BA86" s="219"/>
      <c r="BB86" s="219" t="s">
        <v>141</v>
      </c>
      <c r="BC86" s="219" t="s">
        <v>141</v>
      </c>
      <c r="BD86" s="219" t="s">
        <v>141</v>
      </c>
      <c r="BE86" s="251">
        <v>2</v>
      </c>
      <c r="BF86" s="219">
        <v>2</v>
      </c>
      <c r="BG86" s="251"/>
      <c r="BH86" s="251" t="s">
        <v>141</v>
      </c>
      <c r="BI86" s="251" t="s">
        <v>141</v>
      </c>
      <c r="BJ86" s="251" t="s">
        <v>141</v>
      </c>
      <c r="BK86" s="251" t="s">
        <v>141</v>
      </c>
      <c r="BL86" s="251" t="s">
        <v>141</v>
      </c>
      <c r="BM86" s="251"/>
      <c r="BN86" s="251" t="s">
        <v>141</v>
      </c>
      <c r="BO86" s="251" t="s">
        <v>141</v>
      </c>
      <c r="BP86" s="251" t="s">
        <v>141</v>
      </c>
      <c r="BQ86" s="251" t="s">
        <v>141</v>
      </c>
      <c r="BR86" s="251" t="s">
        <v>141</v>
      </c>
      <c r="BS86" s="251" t="s">
        <v>141</v>
      </c>
      <c r="BT86" s="251" t="s">
        <v>141</v>
      </c>
      <c r="BU86" s="251" t="s">
        <v>141</v>
      </c>
      <c r="BV86" s="251" t="s">
        <v>141</v>
      </c>
      <c r="BW86" s="251" t="s">
        <v>141</v>
      </c>
      <c r="BX86" s="251"/>
      <c r="BY86" s="251" t="s">
        <v>141</v>
      </c>
      <c r="BZ86" s="251" t="s">
        <v>141</v>
      </c>
      <c r="CA86" s="220">
        <v>16</v>
      </c>
      <c r="CB86" s="212">
        <v>0</v>
      </c>
    </row>
    <row r="87" spans="1:80" s="221" customFormat="1" ht="15" hidden="1" customHeight="1" x14ac:dyDescent="0.25"/>
  </sheetData>
  <sortState ref="A49:CB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63" priority="31">
      <formula>CB49&lt;4</formula>
    </cfRule>
    <cfRule type="expression" dxfId="62" priority="34">
      <formula>CB49&gt;6</formula>
    </cfRule>
  </conditionalFormatting>
  <conditionalFormatting sqref="D49">
    <cfRule type="expression" dxfId="61" priority="21">
      <formula>CB49&lt;4</formula>
    </cfRule>
    <cfRule type="expression" dxfId="60" priority="22">
      <formula>CB49&gt;6</formula>
    </cfRule>
  </conditionalFormatting>
  <conditionalFormatting sqref="D50:D86">
    <cfRule type="expression" dxfId="59" priority="19">
      <formula>CB50&lt;4</formula>
    </cfRule>
    <cfRule type="expression" dxfId="58" priority="20">
      <formula>CB50&gt;6</formula>
    </cfRule>
  </conditionalFormatting>
  <conditionalFormatting sqref="E49">
    <cfRule type="expression" dxfId="57" priority="17">
      <formula>CB49&lt;4</formula>
    </cfRule>
    <cfRule type="expression" dxfId="56" priority="18">
      <formula>CB49&gt;6</formula>
    </cfRule>
  </conditionalFormatting>
  <conditionalFormatting sqref="E50:E86">
    <cfRule type="expression" dxfId="55" priority="15">
      <formula>CB50&lt;4</formula>
    </cfRule>
    <cfRule type="expression" dxfId="54" priority="16">
      <formula>CB50&gt;6</formula>
    </cfRule>
  </conditionalFormatting>
  <conditionalFormatting sqref="F49">
    <cfRule type="expression" dxfId="53" priority="13">
      <formula>CB49&lt;4</formula>
    </cfRule>
    <cfRule type="expression" dxfId="52" priority="14">
      <formula>CB49&gt;6</formula>
    </cfRule>
  </conditionalFormatting>
  <conditionalFormatting sqref="F50:F86">
    <cfRule type="expression" dxfId="51" priority="11">
      <formula>CB50&lt;4</formula>
    </cfRule>
    <cfRule type="expression" dxfId="50" priority="12">
      <formula>CB50&gt;6</formula>
    </cfRule>
  </conditionalFormatting>
  <conditionalFormatting sqref="B49:B86">
    <cfRule type="cellIs" dxfId="49" priority="9" operator="equal">
      <formula>11405215</formula>
    </cfRule>
    <cfRule type="cellIs" dxfId="48" priority="10" operator="equal">
      <formula>11405115</formula>
    </cfRule>
  </conditionalFormatting>
  <conditionalFormatting sqref="H5">
    <cfRule type="expression" dxfId="47" priority="5">
      <formula>H5&lt;=0</formula>
    </cfRule>
    <cfRule type="expression" dxfId="46" priority="6">
      <formula>H5&gt;0</formula>
    </cfRule>
  </conditionalFormatting>
  <conditionalFormatting sqref="H6:H42">
    <cfRule type="expression" dxfId="45" priority="3">
      <formula>H6&lt;=0</formula>
    </cfRule>
    <cfRule type="expression" dxfId="44" priority="4">
      <formula>H6&gt;0</formula>
    </cfRule>
  </conditionalFormatting>
  <conditionalFormatting sqref="I5:L42">
    <cfRule type="expression" dxfId="43" priority="1">
      <formula>I5&lt;=0</formula>
    </cfRule>
    <cfRule type="expression" dxfId="42" priority="2">
      <formula>I5&gt;0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72"/>
    <col min="2" max="2" width="8.85546875" style="144" customWidth="1"/>
    <col min="3" max="6" width="8.85546875" style="145" customWidth="1"/>
    <col min="7" max="7" width="8.85546875" style="146" customWidth="1"/>
    <col min="8" max="16384" width="9.140625" style="172"/>
  </cols>
  <sheetData>
    <row r="1" spans="1:256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 t="s">
        <v>154</v>
      </c>
      <c r="I1" s="261"/>
      <c r="J1" s="261"/>
      <c r="K1" s="261"/>
      <c r="L1" s="261"/>
      <c r="M1" s="261"/>
      <c r="N1" s="261"/>
      <c r="O1" s="261" t="s">
        <v>155</v>
      </c>
      <c r="P1" s="261"/>
      <c r="Q1" s="261"/>
      <c r="R1" s="261"/>
      <c r="S1" s="261"/>
      <c r="T1" s="261"/>
      <c r="U1" s="261"/>
      <c r="V1" s="261" t="s">
        <v>156</v>
      </c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x14ac:dyDescent="0.25">
      <c r="A2" s="173">
        <v>1</v>
      </c>
      <c r="B2" s="175" t="s">
        <v>157</v>
      </c>
      <c r="C2" s="176" t="s">
        <v>158</v>
      </c>
      <c r="D2" s="176" t="s">
        <v>144</v>
      </c>
      <c r="E2" s="176"/>
      <c r="F2" s="176"/>
      <c r="G2" s="177"/>
      <c r="H2" s="174">
        <v>1</v>
      </c>
      <c r="I2" s="175"/>
      <c r="J2" s="176"/>
      <c r="K2" s="176"/>
      <c r="L2" s="176"/>
      <c r="M2" s="176"/>
      <c r="N2" s="177"/>
      <c r="O2" s="174">
        <v>1</v>
      </c>
      <c r="P2" s="175"/>
      <c r="Q2" s="176"/>
      <c r="R2" s="176"/>
      <c r="S2" s="176"/>
      <c r="T2" s="176"/>
      <c r="U2" s="177"/>
      <c r="V2" s="174">
        <v>1</v>
      </c>
      <c r="W2" s="175"/>
      <c r="X2" s="176"/>
      <c r="Y2" s="176"/>
      <c r="Z2" s="176"/>
      <c r="AA2" s="176"/>
      <c r="AB2" s="177"/>
    </row>
    <row r="3" spans="1:256" x14ac:dyDescent="0.25">
      <c r="A3" s="173">
        <v>2</v>
      </c>
      <c r="B3" s="175" t="s">
        <v>143</v>
      </c>
      <c r="C3" s="176" t="s">
        <v>159</v>
      </c>
      <c r="D3" s="176" t="s">
        <v>144</v>
      </c>
      <c r="E3" s="176"/>
      <c r="F3" s="176"/>
      <c r="G3" s="177"/>
      <c r="H3" s="174">
        <v>2</v>
      </c>
      <c r="I3" s="175"/>
      <c r="J3" s="176"/>
      <c r="K3" s="176"/>
      <c r="L3" s="176"/>
      <c r="M3" s="176"/>
      <c r="N3" s="177"/>
      <c r="O3" s="174">
        <v>2</v>
      </c>
      <c r="P3" s="175"/>
      <c r="Q3" s="176"/>
      <c r="R3" s="176"/>
      <c r="S3" s="176"/>
      <c r="T3" s="176"/>
      <c r="U3" s="177"/>
      <c r="V3" s="174">
        <v>2</v>
      </c>
      <c r="W3" s="175"/>
      <c r="X3" s="176"/>
      <c r="Y3" s="176"/>
      <c r="Z3" s="176"/>
      <c r="AA3" s="176"/>
      <c r="AB3" s="177"/>
    </row>
    <row r="4" spans="1:256" x14ac:dyDescent="0.25">
      <c r="A4" s="173">
        <v>3</v>
      </c>
      <c r="B4" s="175" t="s">
        <v>143</v>
      </c>
      <c r="C4" s="176" t="s">
        <v>160</v>
      </c>
      <c r="D4" s="176" t="s">
        <v>144</v>
      </c>
      <c r="E4" s="176"/>
      <c r="F4" s="176"/>
      <c r="G4" s="177"/>
      <c r="H4" s="174">
        <v>3</v>
      </c>
      <c r="I4" s="175" t="s">
        <v>161</v>
      </c>
      <c r="J4" s="176">
        <v>0.79733437006009233</v>
      </c>
      <c r="K4" s="176"/>
      <c r="L4" s="176"/>
      <c r="M4" s="176"/>
      <c r="N4" s="177"/>
      <c r="O4" s="174">
        <v>3</v>
      </c>
      <c r="P4" s="175"/>
      <c r="Q4" s="176"/>
      <c r="R4" s="176"/>
      <c r="S4" s="176"/>
      <c r="T4" s="176"/>
      <c r="U4" s="177"/>
      <c r="V4" s="174">
        <v>3</v>
      </c>
      <c r="W4" s="175" t="s">
        <v>162</v>
      </c>
      <c r="X4" s="176"/>
      <c r="Y4" s="176"/>
      <c r="Z4" s="176"/>
      <c r="AA4" s="176"/>
      <c r="AB4" s="177"/>
    </row>
    <row r="5" spans="1:256" x14ac:dyDescent="0.25">
      <c r="A5" s="173">
        <v>4</v>
      </c>
      <c r="B5" s="175" t="s">
        <v>163</v>
      </c>
      <c r="C5" s="178">
        <v>1730.85</v>
      </c>
      <c r="D5" s="176" t="s">
        <v>143</v>
      </c>
      <c r="E5" s="179" t="s">
        <v>164</v>
      </c>
      <c r="F5" s="176"/>
      <c r="G5" s="177"/>
      <c r="H5" s="174">
        <v>4</v>
      </c>
      <c r="I5" s="175"/>
      <c r="J5" s="176"/>
      <c r="K5" s="176"/>
      <c r="L5" s="176"/>
      <c r="M5" s="176"/>
      <c r="N5" s="177"/>
      <c r="O5" s="174">
        <v>4</v>
      </c>
      <c r="P5" s="175"/>
      <c r="Q5" s="176"/>
      <c r="R5" s="176"/>
      <c r="S5" s="176"/>
      <c r="T5" s="176"/>
      <c r="U5" s="177"/>
      <c r="V5" s="174">
        <v>4</v>
      </c>
      <c r="W5" s="175"/>
      <c r="X5" s="176"/>
      <c r="Y5" s="176"/>
      <c r="Z5" s="176"/>
      <c r="AA5" s="176"/>
      <c r="AB5" s="177"/>
    </row>
    <row r="6" spans="1:256" x14ac:dyDescent="0.25">
      <c r="A6" s="173">
        <v>5</v>
      </c>
      <c r="B6" s="175" t="s">
        <v>163</v>
      </c>
      <c r="C6" s="176">
        <v>3196.32</v>
      </c>
      <c r="D6" s="176" t="s">
        <v>143</v>
      </c>
      <c r="E6" s="176" t="s">
        <v>165</v>
      </c>
      <c r="F6" s="176"/>
      <c r="G6" s="177"/>
      <c r="H6" s="174">
        <v>5</v>
      </c>
      <c r="I6" s="175"/>
      <c r="J6" s="176"/>
      <c r="K6" s="176"/>
      <c r="L6" s="176"/>
      <c r="M6" s="176"/>
      <c r="N6" s="177"/>
      <c r="O6" s="174">
        <v>5</v>
      </c>
      <c r="P6" s="175"/>
      <c r="Q6" s="176"/>
      <c r="R6" s="176"/>
      <c r="S6" s="176"/>
      <c r="T6" s="176"/>
      <c r="U6" s="177"/>
      <c r="V6" s="174">
        <v>5</v>
      </c>
      <c r="W6" s="175"/>
      <c r="X6" s="176"/>
      <c r="Y6" s="176"/>
      <c r="Z6" s="176"/>
      <c r="AA6" s="176"/>
      <c r="AB6" s="177"/>
    </row>
    <row r="7" spans="1:256" x14ac:dyDescent="0.25">
      <c r="A7" s="173">
        <v>6</v>
      </c>
      <c r="B7" s="175"/>
      <c r="C7" s="176"/>
      <c r="D7" s="176"/>
      <c r="E7" s="176"/>
      <c r="F7" s="176"/>
      <c r="G7" s="177"/>
      <c r="H7" s="174">
        <v>6</v>
      </c>
      <c r="I7" s="175"/>
      <c r="J7" s="176"/>
      <c r="K7" s="176"/>
      <c r="L7" s="176"/>
      <c r="M7" s="176"/>
      <c r="N7" s="177"/>
      <c r="O7" s="174">
        <v>6</v>
      </c>
      <c r="P7" s="175"/>
      <c r="Q7" s="176"/>
      <c r="R7" s="176"/>
      <c r="S7" s="176"/>
      <c r="T7" s="176"/>
      <c r="U7" s="177"/>
      <c r="V7" s="174">
        <v>6</v>
      </c>
      <c r="W7" s="175"/>
      <c r="X7" s="176"/>
      <c r="Y7" s="176"/>
      <c r="Z7" s="176"/>
      <c r="AA7" s="176"/>
      <c r="AB7" s="177"/>
    </row>
    <row r="8" spans="1:256" x14ac:dyDescent="0.25">
      <c r="A8" s="173">
        <v>7</v>
      </c>
      <c r="B8" s="175"/>
      <c r="C8" s="176"/>
      <c r="D8" s="176"/>
      <c r="E8" s="176"/>
      <c r="F8" s="176"/>
      <c r="G8" s="177"/>
      <c r="H8" s="174">
        <v>7</v>
      </c>
      <c r="I8" s="175" t="s">
        <v>166</v>
      </c>
      <c r="J8" s="176">
        <v>-1</v>
      </c>
      <c r="K8" s="176"/>
      <c r="L8" s="176"/>
      <c r="M8" s="176"/>
      <c r="N8" s="177"/>
      <c r="O8" s="174">
        <v>7</v>
      </c>
      <c r="P8" s="175" t="s">
        <v>167</v>
      </c>
      <c r="Q8" s="176">
        <v>0.05</v>
      </c>
      <c r="R8" s="176" t="s">
        <v>168</v>
      </c>
      <c r="S8" s="176">
        <v>7.0000000000000007E-2</v>
      </c>
      <c r="T8" s="176" t="s">
        <v>157</v>
      </c>
      <c r="U8" s="177">
        <v>7.0000000000000001E-3</v>
      </c>
      <c r="V8" s="174">
        <v>7</v>
      </c>
      <c r="W8" s="175"/>
      <c r="X8" s="176"/>
      <c r="Y8" s="176"/>
      <c r="Z8" s="176"/>
      <c r="AA8" s="176"/>
      <c r="AB8" s="177"/>
    </row>
    <row r="9" spans="1:256" x14ac:dyDescent="0.25">
      <c r="A9" s="173">
        <v>8</v>
      </c>
      <c r="B9" s="175"/>
      <c r="C9" s="176"/>
      <c r="D9" s="176"/>
      <c r="E9" s="176"/>
      <c r="F9" s="176"/>
      <c r="G9" s="177"/>
      <c r="H9" s="174">
        <v>8</v>
      </c>
      <c r="I9" s="175"/>
      <c r="J9" s="176"/>
      <c r="K9" s="176"/>
      <c r="L9" s="176"/>
      <c r="M9" s="176"/>
      <c r="N9" s="177"/>
      <c r="O9" s="174">
        <v>8</v>
      </c>
      <c r="P9" s="175"/>
      <c r="Q9" s="176"/>
      <c r="R9" s="176"/>
      <c r="S9" s="176"/>
      <c r="T9" s="176"/>
      <c r="U9" s="177"/>
      <c r="V9" s="174">
        <v>8</v>
      </c>
      <c r="W9" s="175"/>
      <c r="X9" s="176"/>
      <c r="Y9" s="176"/>
      <c r="Z9" s="176"/>
      <c r="AA9" s="176"/>
      <c r="AB9" s="177"/>
    </row>
    <row r="10" spans="1:256" x14ac:dyDescent="0.25">
      <c r="A10" s="173">
        <v>9</v>
      </c>
      <c r="B10" s="175"/>
      <c r="C10" s="176"/>
      <c r="D10" s="176"/>
      <c r="E10" s="176"/>
      <c r="F10" s="176"/>
      <c r="G10" s="177"/>
      <c r="H10" s="174">
        <v>9</v>
      </c>
      <c r="I10" s="175"/>
      <c r="J10" s="176"/>
      <c r="K10" s="176"/>
      <c r="L10" s="176"/>
      <c r="M10" s="176"/>
      <c r="N10" s="177"/>
      <c r="O10" s="174">
        <v>9</v>
      </c>
      <c r="P10" s="175"/>
      <c r="Q10" s="176"/>
      <c r="R10" s="176"/>
      <c r="S10" s="176"/>
      <c r="T10" s="176"/>
      <c r="U10" s="177"/>
      <c r="V10" s="174">
        <v>9</v>
      </c>
      <c r="W10" s="175"/>
      <c r="X10" s="176"/>
      <c r="Y10" s="176"/>
      <c r="Z10" s="176"/>
      <c r="AA10" s="176"/>
      <c r="AB10" s="177"/>
    </row>
    <row r="11" spans="1:256" x14ac:dyDescent="0.25">
      <c r="A11" s="173">
        <v>10</v>
      </c>
      <c r="B11" s="175"/>
      <c r="C11" s="176"/>
      <c r="D11" s="176"/>
      <c r="E11" s="176"/>
      <c r="F11" s="176"/>
      <c r="G11" s="177"/>
      <c r="H11" s="174">
        <v>10</v>
      </c>
      <c r="I11" s="175"/>
      <c r="J11" s="176"/>
      <c r="K11" s="176"/>
      <c r="L11" s="176"/>
      <c r="M11" s="176"/>
      <c r="N11" s="177"/>
      <c r="O11" s="174">
        <v>10</v>
      </c>
      <c r="P11" s="175"/>
      <c r="Q11" s="176"/>
      <c r="R11" s="176"/>
      <c r="S11" s="176"/>
      <c r="T11" s="176"/>
      <c r="U11" s="177"/>
      <c r="V11" s="174">
        <v>10</v>
      </c>
      <c r="W11" s="175" t="s">
        <v>169</v>
      </c>
      <c r="X11" s="180" t="s">
        <v>170</v>
      </c>
      <c r="Y11" s="176" t="s">
        <v>171</v>
      </c>
      <c r="Z11" s="180" t="s">
        <v>172</v>
      </c>
      <c r="AA11" s="176" t="s">
        <v>173</v>
      </c>
      <c r="AB11" s="181" t="s">
        <v>174</v>
      </c>
    </row>
    <row r="12" spans="1:256" x14ac:dyDescent="0.25">
      <c r="A12" s="173">
        <v>11</v>
      </c>
      <c r="B12" s="175" t="s">
        <v>175</v>
      </c>
      <c r="C12" s="176" t="s">
        <v>144</v>
      </c>
      <c r="D12" s="176"/>
      <c r="E12" s="176"/>
      <c r="F12" s="176"/>
      <c r="G12" s="177"/>
      <c r="H12" s="174">
        <v>11</v>
      </c>
      <c r="I12" s="175"/>
      <c r="J12" s="176"/>
      <c r="K12" s="176"/>
      <c r="L12" s="176"/>
      <c r="M12" s="176"/>
      <c r="N12" s="177"/>
      <c r="O12" s="174">
        <v>11</v>
      </c>
      <c r="P12" s="175"/>
      <c r="Q12" s="176"/>
      <c r="R12" s="176"/>
      <c r="S12" s="176"/>
      <c r="T12" s="176"/>
      <c r="U12" s="177"/>
      <c r="V12" s="174">
        <v>11</v>
      </c>
      <c r="W12" s="175" t="s">
        <v>176</v>
      </c>
      <c r="X12" s="180">
        <v>2.04</v>
      </c>
      <c r="Y12" s="176"/>
      <c r="Z12" s="176"/>
      <c r="AA12" s="176"/>
      <c r="AB12" s="177"/>
    </row>
    <row r="13" spans="1:256" x14ac:dyDescent="0.25">
      <c r="A13" s="173">
        <v>12</v>
      </c>
      <c r="B13" s="175"/>
      <c r="C13" s="176"/>
      <c r="D13" s="176"/>
      <c r="E13" s="176"/>
      <c r="F13" s="176"/>
      <c r="G13" s="177"/>
      <c r="H13" s="174">
        <v>12</v>
      </c>
      <c r="I13" s="175"/>
      <c r="J13" s="176"/>
      <c r="K13" s="176"/>
      <c r="L13" s="176"/>
      <c r="M13" s="176"/>
      <c r="N13" s="177"/>
      <c r="O13" s="174">
        <v>12</v>
      </c>
      <c r="P13" s="175"/>
      <c r="Q13" s="176"/>
      <c r="R13" s="176"/>
      <c r="S13" s="176"/>
      <c r="T13" s="176"/>
      <c r="U13" s="177"/>
      <c r="V13" s="174">
        <v>12</v>
      </c>
      <c r="W13" s="175" t="s">
        <v>177</v>
      </c>
      <c r="X13" s="180">
        <v>3</v>
      </c>
      <c r="Y13" s="176"/>
      <c r="Z13" s="176"/>
      <c r="AA13" s="176"/>
      <c r="AB13" s="177"/>
    </row>
    <row r="14" spans="1:256" x14ac:dyDescent="0.25">
      <c r="A14" s="173">
        <v>13</v>
      </c>
      <c r="B14" s="175" t="s">
        <v>178</v>
      </c>
      <c r="C14" s="176">
        <v>123.586</v>
      </c>
      <c r="D14" s="176" t="s">
        <v>167</v>
      </c>
      <c r="E14" s="176">
        <v>4.9000000000000002E-2</v>
      </c>
      <c r="F14" s="176" t="s">
        <v>179</v>
      </c>
      <c r="G14" s="182" t="s">
        <v>180</v>
      </c>
      <c r="H14" s="174">
        <v>13</v>
      </c>
      <c r="I14" s="175"/>
      <c r="J14" s="176"/>
      <c r="K14" s="176"/>
      <c r="L14" s="176"/>
      <c r="M14" s="176"/>
      <c r="N14" s="177"/>
      <c r="O14" s="174">
        <v>13</v>
      </c>
      <c r="P14" s="175"/>
      <c r="Q14" s="176"/>
      <c r="R14" s="176"/>
      <c r="S14" s="176"/>
      <c r="T14" s="176"/>
      <c r="U14" s="177"/>
      <c r="V14" s="174">
        <v>13</v>
      </c>
      <c r="W14" s="175">
        <v>0.397819946692127</v>
      </c>
      <c r="X14" s="176">
        <v>0.50360074532910304</v>
      </c>
      <c r="Y14" s="176">
        <v>0.43746445601294887</v>
      </c>
      <c r="Z14" s="176">
        <v>0.36148062463851932</v>
      </c>
      <c r="AA14" s="176">
        <v>0.32200933827080974</v>
      </c>
      <c r="AB14" s="177"/>
    </row>
    <row r="15" spans="1:256" x14ac:dyDescent="0.25">
      <c r="A15" s="173">
        <v>14</v>
      </c>
      <c r="H15" s="174">
        <v>14</v>
      </c>
      <c r="I15" s="175"/>
      <c r="J15" s="176"/>
      <c r="K15" s="176"/>
      <c r="L15" s="176"/>
      <c r="M15" s="176"/>
      <c r="N15" s="177"/>
      <c r="O15" s="174">
        <v>14</v>
      </c>
      <c r="P15" s="175"/>
      <c r="Q15" s="176"/>
      <c r="R15" s="176"/>
      <c r="S15" s="176"/>
      <c r="T15" s="176"/>
      <c r="U15" s="177"/>
      <c r="V15" s="174">
        <v>14</v>
      </c>
      <c r="W15" s="175"/>
      <c r="X15" s="176"/>
      <c r="Y15" s="176"/>
      <c r="Z15" s="176"/>
      <c r="AA15" s="176"/>
      <c r="AB15" s="177"/>
    </row>
    <row r="16" spans="1:256" x14ac:dyDescent="0.25">
      <c r="A16" s="173">
        <v>15</v>
      </c>
      <c r="B16" s="144" t="s">
        <v>181</v>
      </c>
      <c r="C16" s="145" t="s">
        <v>182</v>
      </c>
      <c r="H16" s="174">
        <v>15</v>
      </c>
      <c r="I16" s="175"/>
      <c r="J16" s="176"/>
      <c r="K16" s="176"/>
      <c r="L16" s="176"/>
      <c r="M16" s="176"/>
      <c r="N16" s="177"/>
      <c r="O16" s="174">
        <v>15</v>
      </c>
      <c r="P16" s="175"/>
      <c r="Q16" s="176"/>
      <c r="R16" s="176"/>
      <c r="S16" s="176"/>
      <c r="T16" s="176"/>
      <c r="U16" s="177"/>
      <c r="V16" s="174">
        <v>15</v>
      </c>
      <c r="W16" s="175"/>
      <c r="X16" s="176"/>
      <c r="Y16" s="176"/>
      <c r="Z16" s="176"/>
      <c r="AA16" s="176"/>
      <c r="AB16" s="177"/>
    </row>
    <row r="17" spans="1:28" x14ac:dyDescent="0.25">
      <c r="A17" s="173">
        <v>16</v>
      </c>
      <c r="H17" s="174">
        <v>16</v>
      </c>
      <c r="I17" s="175"/>
      <c r="J17" s="176"/>
      <c r="K17" s="176"/>
      <c r="L17" s="176"/>
      <c r="M17" s="176"/>
      <c r="N17" s="177"/>
      <c r="O17" s="174">
        <v>16</v>
      </c>
      <c r="P17" s="175"/>
      <c r="Q17" s="176"/>
      <c r="R17" s="176"/>
      <c r="S17" s="176"/>
      <c r="T17" s="176"/>
      <c r="U17" s="177"/>
      <c r="V17" s="174">
        <v>16</v>
      </c>
      <c r="W17" s="175"/>
      <c r="X17" s="176"/>
      <c r="Y17" s="176"/>
      <c r="Z17" s="176"/>
      <c r="AA17" s="176"/>
      <c r="AB17" s="177"/>
    </row>
    <row r="18" spans="1:28" x14ac:dyDescent="0.25">
      <c r="A18" s="173">
        <v>17</v>
      </c>
      <c r="H18" s="174">
        <v>17</v>
      </c>
      <c r="I18" s="175"/>
      <c r="J18" s="176"/>
      <c r="K18" s="176"/>
      <c r="L18" s="176"/>
      <c r="M18" s="176"/>
      <c r="N18" s="177"/>
      <c r="O18" s="174">
        <v>17</v>
      </c>
      <c r="P18" s="175" t="s">
        <v>167</v>
      </c>
      <c r="Q18" s="176">
        <v>0.16408746141521455</v>
      </c>
      <c r="R18" s="176"/>
      <c r="S18" s="176"/>
      <c r="T18" s="176"/>
      <c r="U18" s="177"/>
      <c r="V18" s="174">
        <v>17</v>
      </c>
      <c r="W18" s="175"/>
      <c r="X18" s="176"/>
      <c r="Y18" s="176"/>
      <c r="Z18" s="176"/>
      <c r="AA18" s="176"/>
      <c r="AB18" s="177"/>
    </row>
    <row r="19" spans="1:28" x14ac:dyDescent="0.25">
      <c r="A19" s="173">
        <v>18</v>
      </c>
      <c r="B19" s="144" t="s">
        <v>183</v>
      </c>
      <c r="C19" s="145">
        <v>14.142135623730951</v>
      </c>
      <c r="H19" s="174">
        <v>18</v>
      </c>
      <c r="I19" s="175"/>
      <c r="J19" s="176"/>
      <c r="K19" s="176"/>
      <c r="L19" s="176"/>
      <c r="M19" s="176"/>
      <c r="N19" s="177"/>
      <c r="O19" s="174">
        <v>18</v>
      </c>
      <c r="P19" s="175"/>
      <c r="Q19" s="176"/>
      <c r="R19" s="176"/>
      <c r="S19" s="176"/>
      <c r="T19" s="176"/>
      <c r="U19" s="177"/>
      <c r="V19" s="174">
        <v>18</v>
      </c>
      <c r="W19" s="175" t="s">
        <v>184</v>
      </c>
      <c r="X19" s="180">
        <v>5</v>
      </c>
      <c r="Y19" s="176"/>
      <c r="Z19" s="176"/>
      <c r="AA19" s="176"/>
      <c r="AB19" s="177"/>
    </row>
    <row r="20" spans="1:28" x14ac:dyDescent="0.25">
      <c r="A20" s="173">
        <v>19</v>
      </c>
      <c r="H20" s="174">
        <v>19</v>
      </c>
      <c r="I20" s="175"/>
      <c r="J20" s="176"/>
      <c r="K20" s="176"/>
      <c r="L20" s="176"/>
      <c r="M20" s="176"/>
      <c r="N20" s="177"/>
      <c r="O20" s="174">
        <v>19</v>
      </c>
      <c r="P20" s="175" t="s">
        <v>167</v>
      </c>
      <c r="Q20" s="176">
        <v>0.189</v>
      </c>
      <c r="R20" s="176" t="s">
        <v>185</v>
      </c>
      <c r="S20" s="176">
        <v>7.0999999999999994E-2</v>
      </c>
      <c r="T20" s="176"/>
      <c r="U20" s="177"/>
      <c r="V20" s="174">
        <v>19</v>
      </c>
      <c r="W20" s="175"/>
      <c r="X20" s="176"/>
      <c r="Y20" s="176"/>
      <c r="Z20" s="176"/>
      <c r="AA20" s="176"/>
      <c r="AB20" s="177"/>
    </row>
    <row r="21" spans="1:28" x14ac:dyDescent="0.25">
      <c r="A21" s="173">
        <v>20</v>
      </c>
      <c r="H21" s="174">
        <v>20</v>
      </c>
      <c r="I21" s="175"/>
      <c r="J21" s="176"/>
      <c r="K21" s="176"/>
      <c r="L21" s="176"/>
      <c r="M21" s="176"/>
      <c r="N21" s="177"/>
      <c r="O21" s="174">
        <v>20</v>
      </c>
      <c r="P21" s="175"/>
      <c r="Q21" s="176"/>
      <c r="R21" s="176"/>
      <c r="S21" s="176"/>
      <c r="T21" s="176"/>
      <c r="U21" s="177"/>
      <c r="V21" s="174">
        <v>20</v>
      </c>
      <c r="W21" s="175"/>
      <c r="X21" s="176"/>
      <c r="Y21" s="176"/>
      <c r="Z21" s="176"/>
      <c r="AA21" s="176"/>
      <c r="AB21" s="177"/>
    </row>
    <row r="22" spans="1:28" x14ac:dyDescent="0.25">
      <c r="A22" s="173">
        <v>21</v>
      </c>
      <c r="B22" s="175" t="s">
        <v>186</v>
      </c>
      <c r="H22" s="174">
        <v>21</v>
      </c>
      <c r="I22" s="175"/>
      <c r="J22" s="176"/>
      <c r="K22" s="176"/>
      <c r="L22" s="176"/>
      <c r="M22" s="176"/>
      <c r="N22" s="177"/>
      <c r="O22" s="174">
        <v>21</v>
      </c>
      <c r="P22" s="175"/>
      <c r="Q22" s="176"/>
      <c r="R22" s="176"/>
      <c r="S22" s="176"/>
      <c r="T22" s="176"/>
      <c r="U22" s="177"/>
      <c r="V22" s="174">
        <v>21</v>
      </c>
      <c r="W22" s="175"/>
      <c r="X22" s="176"/>
      <c r="Y22" s="176"/>
      <c r="Z22" s="176"/>
      <c r="AA22" s="176"/>
      <c r="AB22" s="177"/>
    </row>
    <row r="23" spans="1:28" x14ac:dyDescent="0.25">
      <c r="A23" s="173">
        <v>22</v>
      </c>
      <c r="H23" s="174">
        <v>22</v>
      </c>
      <c r="I23" s="175"/>
      <c r="J23" s="176"/>
      <c r="K23" s="176"/>
      <c r="L23" s="176"/>
      <c r="M23" s="176"/>
      <c r="N23" s="177"/>
      <c r="O23" s="174">
        <v>22</v>
      </c>
      <c r="P23" s="175"/>
      <c r="Q23" s="176"/>
      <c r="R23" s="176"/>
      <c r="S23" s="176"/>
      <c r="T23" s="176"/>
      <c r="U23" s="177"/>
      <c r="V23" s="174">
        <v>22</v>
      </c>
      <c r="W23" s="175" t="s">
        <v>187</v>
      </c>
      <c r="X23" s="176" t="s">
        <v>188</v>
      </c>
      <c r="Y23" s="176"/>
      <c r="Z23" s="176"/>
      <c r="AA23" s="176"/>
      <c r="AB23" s="177"/>
    </row>
    <row r="24" spans="1:28" x14ac:dyDescent="0.25">
      <c r="A24" s="173">
        <v>23</v>
      </c>
      <c r="H24" s="174">
        <v>23</v>
      </c>
      <c r="I24" s="175"/>
      <c r="J24" s="176"/>
      <c r="K24" s="176"/>
      <c r="L24" s="176"/>
      <c r="M24" s="176"/>
      <c r="N24" s="177"/>
      <c r="O24" s="174">
        <v>23</v>
      </c>
      <c r="P24" s="175"/>
      <c r="Q24" s="176"/>
      <c r="R24" s="176"/>
      <c r="S24" s="176"/>
      <c r="T24" s="176"/>
      <c r="U24" s="177"/>
      <c r="V24" s="174">
        <v>23</v>
      </c>
      <c r="W24" s="175"/>
      <c r="X24" s="176"/>
      <c r="Y24" s="176"/>
      <c r="Z24" s="176"/>
      <c r="AA24" s="176"/>
      <c r="AB24" s="177"/>
    </row>
    <row r="25" spans="1:28" x14ac:dyDescent="0.25">
      <c r="A25" s="173">
        <v>24</v>
      </c>
      <c r="B25" s="147" t="s">
        <v>146</v>
      </c>
      <c r="C25" s="148">
        <v>7.1643999999999999E-2</v>
      </c>
      <c r="D25" s="148" t="s">
        <v>144</v>
      </c>
      <c r="E25" s="145" t="s">
        <v>189</v>
      </c>
      <c r="F25" s="145">
        <v>1560.5505294966324</v>
      </c>
      <c r="H25" s="174">
        <v>24</v>
      </c>
      <c r="I25" s="175"/>
      <c r="J25" s="176"/>
      <c r="K25" s="176"/>
      <c r="L25" s="176"/>
      <c r="M25" s="176"/>
      <c r="N25" s="177"/>
      <c r="O25" s="174">
        <v>24</v>
      </c>
      <c r="P25" s="175" t="s">
        <v>190</v>
      </c>
      <c r="Q25" s="176">
        <v>1.4331210191082801E-2</v>
      </c>
      <c r="R25" s="176"/>
      <c r="S25" s="176"/>
      <c r="T25" s="176"/>
      <c r="U25" s="177"/>
      <c r="V25" s="174">
        <v>24</v>
      </c>
      <c r="W25" s="175">
        <v>1.4E-2</v>
      </c>
      <c r="X25" s="176"/>
      <c r="Y25" s="176"/>
      <c r="Z25" s="176"/>
      <c r="AA25" s="176"/>
      <c r="AB25" s="177"/>
    </row>
    <row r="26" spans="1:28" x14ac:dyDescent="0.25">
      <c r="A26" s="173">
        <v>25</v>
      </c>
      <c r="H26" s="174">
        <v>25</v>
      </c>
      <c r="I26" s="175"/>
      <c r="J26" s="176"/>
      <c r="K26" s="176"/>
      <c r="L26" s="176"/>
      <c r="M26" s="176"/>
      <c r="N26" s="177"/>
      <c r="O26" s="174">
        <v>25</v>
      </c>
      <c r="P26" s="175"/>
      <c r="Q26" s="176"/>
      <c r="R26" s="176"/>
      <c r="S26" s="176"/>
      <c r="T26" s="176"/>
      <c r="U26" s="177"/>
      <c r="V26" s="174">
        <v>25</v>
      </c>
      <c r="W26" s="175"/>
      <c r="X26" s="176"/>
      <c r="Y26" s="176"/>
      <c r="Z26" s="176"/>
      <c r="AA26" s="176"/>
      <c r="AB26" s="177"/>
    </row>
    <row r="27" spans="1:28" x14ac:dyDescent="0.25">
      <c r="A27" s="173">
        <v>26</v>
      </c>
      <c r="H27" s="174">
        <v>26</v>
      </c>
      <c r="I27" s="175"/>
      <c r="J27" s="176"/>
      <c r="K27" s="176"/>
      <c r="L27" s="176"/>
      <c r="M27" s="176"/>
      <c r="N27" s="177"/>
      <c r="O27" s="174">
        <v>26</v>
      </c>
      <c r="P27" s="175" t="s">
        <v>191</v>
      </c>
      <c r="Q27" s="176">
        <v>7.5</v>
      </c>
      <c r="R27" s="176"/>
      <c r="S27" s="176"/>
      <c r="T27" s="176"/>
      <c r="U27" s="177"/>
      <c r="V27" s="174">
        <v>26</v>
      </c>
      <c r="W27" s="175"/>
      <c r="X27" s="176"/>
      <c r="Y27" s="176"/>
      <c r="Z27" s="176"/>
      <c r="AA27" s="176"/>
      <c r="AB27" s="177"/>
    </row>
    <row r="28" spans="1:28" x14ac:dyDescent="0.25">
      <c r="A28" s="173">
        <v>27</v>
      </c>
      <c r="H28" s="174">
        <v>27</v>
      </c>
      <c r="I28" s="175"/>
      <c r="J28" s="176"/>
      <c r="K28" s="176"/>
      <c r="L28" s="176"/>
      <c r="M28" s="176"/>
      <c r="N28" s="177"/>
      <c r="O28" s="174">
        <v>27</v>
      </c>
      <c r="P28" s="175"/>
      <c r="Q28" s="176"/>
      <c r="R28" s="176"/>
      <c r="S28" s="176"/>
      <c r="T28" s="176"/>
      <c r="U28" s="177"/>
      <c r="V28" s="174">
        <v>27</v>
      </c>
      <c r="W28" s="175" t="s">
        <v>192</v>
      </c>
      <c r="X28" s="176">
        <v>0.2</v>
      </c>
      <c r="Y28" s="176"/>
      <c r="Z28" s="176"/>
      <c r="AA28" s="176"/>
      <c r="AB28" s="177"/>
    </row>
    <row r="29" spans="1:28" x14ac:dyDescent="0.25">
      <c r="A29" s="173">
        <v>28</v>
      </c>
      <c r="B29" s="175" t="s">
        <v>151</v>
      </c>
      <c r="C29" s="176">
        <v>8</v>
      </c>
      <c r="D29" s="176" t="s">
        <v>193</v>
      </c>
      <c r="H29" s="174">
        <v>28</v>
      </c>
      <c r="I29" s="175"/>
      <c r="J29" s="176"/>
      <c r="K29" s="176"/>
      <c r="L29" s="176"/>
      <c r="M29" s="176"/>
      <c r="N29" s="177"/>
      <c r="O29" s="174">
        <v>28</v>
      </c>
      <c r="P29" s="175"/>
      <c r="Q29" s="176"/>
      <c r="R29" s="176"/>
      <c r="S29" s="176"/>
      <c r="T29" s="176"/>
      <c r="U29" s="177"/>
      <c r="V29" s="174">
        <v>28</v>
      </c>
      <c r="W29" s="175" t="s">
        <v>194</v>
      </c>
      <c r="X29" s="176">
        <v>2</v>
      </c>
      <c r="Y29" s="176"/>
      <c r="Z29" s="176"/>
      <c r="AA29" s="176"/>
      <c r="AB29" s="177"/>
    </row>
    <row r="30" spans="1:28" x14ac:dyDescent="0.25">
      <c r="A30" s="173">
        <v>29</v>
      </c>
      <c r="B30" s="147" t="s">
        <v>150</v>
      </c>
      <c r="C30" s="148">
        <v>15.643000000000001</v>
      </c>
      <c r="D30" s="148" t="s">
        <v>144</v>
      </c>
      <c r="E30" s="148" t="s">
        <v>151</v>
      </c>
      <c r="F30" s="143" t="s">
        <v>153</v>
      </c>
      <c r="G30" s="149" t="s">
        <v>144</v>
      </c>
      <c r="H30" s="174">
        <v>29</v>
      </c>
      <c r="I30" s="175"/>
      <c r="J30" s="176"/>
      <c r="K30" s="176"/>
      <c r="L30" s="176"/>
      <c r="M30" s="176"/>
      <c r="N30" s="177"/>
      <c r="O30" s="174">
        <v>29</v>
      </c>
      <c r="P30" s="175"/>
      <c r="Q30" s="176"/>
      <c r="R30" s="176"/>
      <c r="S30" s="176"/>
      <c r="T30" s="176"/>
      <c r="U30" s="177"/>
      <c r="V30" s="174">
        <v>29</v>
      </c>
      <c r="W30" s="175"/>
      <c r="X30" s="176"/>
      <c r="Y30" s="176"/>
      <c r="Z30" s="176"/>
      <c r="AA30" s="176"/>
      <c r="AB30" s="177"/>
    </row>
    <row r="31" spans="1:28" x14ac:dyDescent="0.25">
      <c r="A31" s="173">
        <v>30</v>
      </c>
      <c r="H31" s="174">
        <v>30</v>
      </c>
      <c r="I31" s="175"/>
      <c r="J31" s="176"/>
      <c r="K31" s="176"/>
      <c r="L31" s="176"/>
      <c r="M31" s="176"/>
      <c r="N31" s="177"/>
      <c r="O31" s="174">
        <v>30</v>
      </c>
      <c r="P31" s="175"/>
      <c r="Q31" s="176"/>
      <c r="R31" s="176"/>
      <c r="S31" s="176"/>
      <c r="T31" s="176"/>
      <c r="U31" s="177"/>
      <c r="V31" s="174">
        <v>30</v>
      </c>
      <c r="W31" s="175"/>
      <c r="X31" s="176"/>
      <c r="Y31" s="176"/>
      <c r="Z31" s="176"/>
      <c r="AA31" s="176"/>
      <c r="AB31" s="177"/>
    </row>
    <row r="32" spans="1:28" x14ac:dyDescent="0.25">
      <c r="A32" s="173">
        <v>31</v>
      </c>
      <c r="H32" s="174">
        <v>31</v>
      </c>
      <c r="I32" s="175"/>
      <c r="J32" s="176"/>
      <c r="K32" s="176"/>
      <c r="L32" s="176"/>
      <c r="M32" s="176"/>
      <c r="N32" s="177"/>
      <c r="O32" s="174">
        <v>31</v>
      </c>
      <c r="P32" s="175"/>
      <c r="Q32" s="176"/>
      <c r="R32" s="176"/>
      <c r="S32" s="176"/>
      <c r="T32" s="176"/>
      <c r="U32" s="177"/>
      <c r="V32" s="174">
        <v>31</v>
      </c>
      <c r="W32" s="175"/>
      <c r="X32" s="176"/>
      <c r="Y32" s="176"/>
      <c r="Z32" s="176"/>
      <c r="AA32" s="176"/>
      <c r="AB32" s="177"/>
    </row>
    <row r="33" spans="1:28" x14ac:dyDescent="0.25">
      <c r="A33" s="173">
        <v>32</v>
      </c>
      <c r="H33" s="174">
        <v>32</v>
      </c>
      <c r="I33" s="175"/>
      <c r="J33" s="176"/>
      <c r="K33" s="176"/>
      <c r="L33" s="176"/>
      <c r="M33" s="176"/>
      <c r="N33" s="177"/>
      <c r="O33" s="174">
        <v>32</v>
      </c>
      <c r="P33" s="175" t="s">
        <v>195</v>
      </c>
      <c r="Q33" s="176"/>
      <c r="R33" s="176"/>
      <c r="S33" s="176"/>
      <c r="T33" s="176"/>
      <c r="U33" s="177"/>
      <c r="V33" s="174">
        <v>32</v>
      </c>
      <c r="W33" s="175"/>
      <c r="X33" s="176"/>
      <c r="Y33" s="176"/>
      <c r="Z33" s="176"/>
      <c r="AA33" s="176"/>
      <c r="AB33" s="177"/>
    </row>
    <row r="34" spans="1:28" x14ac:dyDescent="0.25">
      <c r="A34" s="173">
        <v>33</v>
      </c>
      <c r="H34" s="174">
        <v>33</v>
      </c>
      <c r="I34" s="175"/>
      <c r="J34" s="176"/>
      <c r="K34" s="176"/>
      <c r="L34" s="176"/>
      <c r="M34" s="176"/>
      <c r="N34" s="177"/>
      <c r="O34" s="174">
        <v>33</v>
      </c>
      <c r="P34" s="175"/>
      <c r="Q34" s="176"/>
      <c r="R34" s="176"/>
      <c r="S34" s="176"/>
      <c r="T34" s="176"/>
      <c r="U34" s="177"/>
      <c r="V34" s="174">
        <v>33</v>
      </c>
      <c r="W34" s="175"/>
      <c r="X34" s="176"/>
      <c r="Y34" s="176"/>
      <c r="Z34" s="176"/>
      <c r="AA34" s="176"/>
      <c r="AB34" s="177"/>
    </row>
    <row r="35" spans="1:28" x14ac:dyDescent="0.25">
      <c r="A35" s="173">
        <v>34</v>
      </c>
      <c r="H35" s="174">
        <v>34</v>
      </c>
      <c r="I35" s="175"/>
      <c r="J35" s="176"/>
      <c r="K35" s="176"/>
      <c r="L35" s="176"/>
      <c r="M35" s="176"/>
      <c r="N35" s="177"/>
      <c r="O35" s="174">
        <v>34</v>
      </c>
      <c r="P35" s="175"/>
      <c r="Q35" s="176"/>
      <c r="R35" s="176"/>
      <c r="S35" s="176"/>
      <c r="T35" s="176"/>
      <c r="U35" s="177"/>
      <c r="V35" s="174">
        <v>34</v>
      </c>
      <c r="W35" s="175"/>
      <c r="X35" s="176"/>
      <c r="Y35" s="176"/>
      <c r="Z35" s="176"/>
      <c r="AA35" s="176"/>
      <c r="AB35" s="177"/>
    </row>
    <row r="36" spans="1:28" x14ac:dyDescent="0.25">
      <c r="A36" s="173">
        <v>35</v>
      </c>
      <c r="H36" s="174">
        <v>35</v>
      </c>
      <c r="I36" s="175"/>
      <c r="J36" s="176"/>
      <c r="K36" s="176"/>
      <c r="L36" s="176"/>
      <c r="M36" s="176"/>
      <c r="N36" s="177"/>
      <c r="O36" s="174">
        <v>35</v>
      </c>
      <c r="P36" s="175"/>
      <c r="Q36" s="176"/>
      <c r="R36" s="176"/>
      <c r="S36" s="176"/>
      <c r="T36" s="176"/>
      <c r="U36" s="177"/>
      <c r="V36" s="174">
        <v>35</v>
      </c>
      <c r="W36" s="175"/>
      <c r="X36" s="176"/>
      <c r="Y36" s="176"/>
      <c r="Z36" s="176"/>
      <c r="AA36" s="176"/>
      <c r="AB36" s="177"/>
    </row>
    <row r="37" spans="1:28" x14ac:dyDescent="0.25">
      <c r="A37" s="173">
        <v>36</v>
      </c>
      <c r="H37" s="174">
        <v>36</v>
      </c>
      <c r="I37" s="175"/>
      <c r="J37" s="176"/>
      <c r="K37" s="176"/>
      <c r="L37" s="176"/>
      <c r="M37" s="176"/>
      <c r="N37" s="177"/>
      <c r="O37" s="174">
        <v>36</v>
      </c>
      <c r="P37" s="175"/>
      <c r="Q37" s="176"/>
      <c r="R37" s="176"/>
      <c r="S37" s="176"/>
      <c r="T37" s="176"/>
      <c r="U37" s="177"/>
      <c r="V37" s="174">
        <v>36</v>
      </c>
      <c r="W37" s="175" t="s">
        <v>196</v>
      </c>
      <c r="X37" s="176" t="s">
        <v>197</v>
      </c>
      <c r="Y37" s="176" t="s">
        <v>198</v>
      </c>
      <c r="Z37" s="176" t="s">
        <v>199</v>
      </c>
      <c r="AA37" s="176"/>
      <c r="AB37" s="177"/>
    </row>
    <row r="38" spans="1:28" x14ac:dyDescent="0.25">
      <c r="A38" s="173">
        <v>37</v>
      </c>
      <c r="B38" s="144" t="s">
        <v>142</v>
      </c>
      <c r="C38" s="145">
        <v>336.6698229381816</v>
      </c>
      <c r="D38" s="145" t="s">
        <v>143</v>
      </c>
      <c r="E38" s="145">
        <v>3.3243730822516832E-2</v>
      </c>
      <c r="H38" s="174">
        <v>37</v>
      </c>
      <c r="I38" s="175"/>
      <c r="J38" s="176"/>
      <c r="K38" s="176"/>
      <c r="L38" s="176"/>
      <c r="M38" s="176"/>
      <c r="N38" s="177"/>
      <c r="O38" s="174">
        <v>37</v>
      </c>
      <c r="P38" s="175"/>
      <c r="Q38" s="176"/>
      <c r="R38" s="176"/>
      <c r="S38" s="176"/>
      <c r="T38" s="176"/>
      <c r="U38" s="177"/>
      <c r="V38" s="174">
        <v>37</v>
      </c>
      <c r="W38" s="175"/>
      <c r="X38" s="176"/>
      <c r="Y38" s="176"/>
      <c r="Z38" s="176"/>
      <c r="AA38" s="176"/>
      <c r="AB38" s="177"/>
    </row>
    <row r="39" spans="1:28" x14ac:dyDescent="0.25">
      <c r="A39" s="173">
        <v>38</v>
      </c>
      <c r="H39" s="174">
        <v>38</v>
      </c>
      <c r="I39" s="175"/>
      <c r="J39" s="176"/>
      <c r="K39" s="176"/>
      <c r="L39" s="176"/>
      <c r="M39" s="176"/>
      <c r="N39" s="177"/>
      <c r="O39" s="174">
        <v>38</v>
      </c>
      <c r="P39" s="175"/>
      <c r="Q39" s="176"/>
      <c r="R39" s="176"/>
      <c r="S39" s="176"/>
      <c r="T39" s="176"/>
      <c r="U39" s="177"/>
      <c r="V39" s="174">
        <v>38</v>
      </c>
      <c r="W39" s="175"/>
      <c r="X39" s="176"/>
      <c r="Y39" s="176"/>
      <c r="Z39" s="176"/>
      <c r="AA39" s="176"/>
      <c r="AB39" s="177"/>
    </row>
    <row r="40" spans="1:28" x14ac:dyDescent="0.25">
      <c r="A40" s="173">
        <v>39</v>
      </c>
      <c r="H40" s="174">
        <v>39</v>
      </c>
      <c r="I40" s="175"/>
      <c r="J40" s="176"/>
      <c r="K40" s="176"/>
      <c r="L40" s="176"/>
      <c r="M40" s="176"/>
      <c r="N40" s="177"/>
      <c r="O40" s="174">
        <v>39</v>
      </c>
      <c r="P40" s="175"/>
      <c r="Q40" s="176"/>
      <c r="R40" s="176"/>
      <c r="S40" s="176"/>
      <c r="T40" s="176"/>
      <c r="U40" s="177"/>
      <c r="V40" s="174">
        <v>39</v>
      </c>
      <c r="W40" s="175"/>
      <c r="X40" s="176"/>
      <c r="Y40" s="176"/>
      <c r="Z40" s="176"/>
      <c r="AA40" s="176"/>
      <c r="AB40" s="177"/>
    </row>
    <row r="41" spans="1:28" x14ac:dyDescent="0.25">
      <c r="A41" s="173">
        <v>40</v>
      </c>
      <c r="B41" s="144" t="s">
        <v>200</v>
      </c>
      <c r="C41" s="145" t="s">
        <v>201</v>
      </c>
      <c r="H41" s="174">
        <v>40</v>
      </c>
      <c r="I41" s="175"/>
      <c r="J41" s="176"/>
      <c r="K41" s="176"/>
      <c r="L41" s="176"/>
      <c r="M41" s="176"/>
      <c r="N41" s="177"/>
      <c r="O41" s="174">
        <v>40</v>
      </c>
      <c r="P41" s="175"/>
      <c r="Q41" s="176"/>
      <c r="R41" s="176"/>
      <c r="S41" s="176"/>
      <c r="T41" s="176"/>
      <c r="U41" s="177"/>
      <c r="V41" s="174">
        <v>40</v>
      </c>
      <c r="W41" s="175"/>
      <c r="X41" s="176"/>
      <c r="Y41" s="176"/>
      <c r="Z41" s="176"/>
      <c r="AA41" s="176"/>
      <c r="AB41" s="177"/>
    </row>
    <row r="42" spans="1:28" x14ac:dyDescent="0.25">
      <c r="A42" s="173">
        <v>41</v>
      </c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>
        <v>41</v>
      </c>
      <c r="W42" s="174" t="s">
        <v>202</v>
      </c>
      <c r="X42" s="174">
        <v>19.780219780219777</v>
      </c>
      <c r="Y42" s="174"/>
      <c r="Z42" s="174"/>
      <c r="AA42" s="174"/>
      <c r="AB42" s="174"/>
    </row>
    <row r="43" spans="1:28" x14ac:dyDescent="0.25">
      <c r="A43" s="173">
        <v>42</v>
      </c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>
        <v>42</v>
      </c>
      <c r="W43" s="174"/>
      <c r="X43" s="174"/>
      <c r="Y43" s="174"/>
      <c r="Z43" s="174"/>
      <c r="AA43" s="174"/>
      <c r="AB43" s="174"/>
    </row>
    <row r="44" spans="1:28" x14ac:dyDescent="0.25">
      <c r="A44" s="173">
        <v>43</v>
      </c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>
        <v>43</v>
      </c>
      <c r="W44" s="174"/>
      <c r="X44" s="174"/>
      <c r="Y44" s="174"/>
      <c r="Z44" s="174"/>
      <c r="AA44" s="174"/>
      <c r="AB44" s="174"/>
    </row>
    <row r="45" spans="1:28" x14ac:dyDescent="0.25">
      <c r="A45" s="173">
        <v>44</v>
      </c>
      <c r="B45" s="144" t="s">
        <v>203</v>
      </c>
      <c r="C45" s="145" t="s">
        <v>204</v>
      </c>
      <c r="D45" s="145" t="s">
        <v>205</v>
      </c>
      <c r="E45" s="145" t="s">
        <v>206</v>
      </c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>
        <v>44</v>
      </c>
      <c r="W45" s="174"/>
      <c r="X45" s="174"/>
      <c r="Y45" s="174"/>
      <c r="Z45" s="174"/>
      <c r="AA45" s="174"/>
      <c r="AB45" s="174"/>
    </row>
    <row r="46" spans="1:28" x14ac:dyDescent="0.25">
      <c r="A46" s="173">
        <v>45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>
        <v>45</v>
      </c>
      <c r="W46" s="174"/>
      <c r="X46" s="174"/>
      <c r="Y46" s="174"/>
      <c r="Z46" s="174"/>
      <c r="AA46" s="174"/>
      <c r="AB46" s="174"/>
    </row>
    <row r="47" spans="1:28" x14ac:dyDescent="0.25">
      <c r="A47" s="173">
        <v>46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>
        <v>46</v>
      </c>
      <c r="W47" s="174"/>
      <c r="X47" s="174"/>
      <c r="Y47" s="174"/>
      <c r="Z47" s="174"/>
      <c r="AA47" s="174"/>
      <c r="AB47" s="174"/>
    </row>
    <row r="48" spans="1:28" x14ac:dyDescent="0.25">
      <c r="A48" s="173">
        <v>47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>
        <v>47</v>
      </c>
      <c r="W48" s="174"/>
      <c r="X48" s="174"/>
      <c r="Y48" s="174"/>
      <c r="Z48" s="174"/>
      <c r="AA48" s="174"/>
      <c r="AB48" s="174"/>
    </row>
    <row r="49" spans="1:28" x14ac:dyDescent="0.25">
      <c r="A49" s="173">
        <v>48</v>
      </c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>
        <v>48</v>
      </c>
      <c r="W49" s="174"/>
      <c r="X49" s="174"/>
      <c r="Y49" s="174"/>
      <c r="Z49" s="174"/>
      <c r="AA49" s="174"/>
      <c r="AB49" s="174"/>
    </row>
    <row r="50" spans="1:28" x14ac:dyDescent="0.25">
      <c r="A50" s="173">
        <v>49</v>
      </c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>
        <v>49</v>
      </c>
      <c r="W50" s="174"/>
      <c r="X50" s="174"/>
      <c r="Y50" s="174"/>
      <c r="Z50" s="174"/>
      <c r="AA50" s="174"/>
      <c r="AB50" s="174"/>
    </row>
    <row r="51" spans="1:28" x14ac:dyDescent="0.25">
      <c r="A51" s="173">
        <v>50</v>
      </c>
      <c r="B51" s="147" t="s">
        <v>146</v>
      </c>
      <c r="C51" s="148">
        <v>5.9160000000000004</v>
      </c>
      <c r="D51" s="148" t="s">
        <v>144</v>
      </c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>
        <v>50</v>
      </c>
      <c r="W51" s="174"/>
      <c r="X51" s="174"/>
      <c r="Y51" s="174"/>
      <c r="Z51" s="174"/>
      <c r="AA51" s="174"/>
      <c r="AB51" s="174"/>
    </row>
    <row r="52" spans="1:28" x14ac:dyDescent="0.25">
      <c r="A52" s="173">
        <v>51</v>
      </c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</row>
    <row r="53" spans="1:28" x14ac:dyDescent="0.25">
      <c r="A53" s="173">
        <v>52</v>
      </c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</row>
    <row r="54" spans="1:28" x14ac:dyDescent="0.25">
      <c r="A54" s="173">
        <v>53</v>
      </c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</row>
    <row r="55" spans="1:28" x14ac:dyDescent="0.25">
      <c r="A55" s="173">
        <v>54</v>
      </c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</row>
    <row r="56" spans="1:28" x14ac:dyDescent="0.25">
      <c r="A56" s="173">
        <v>55</v>
      </c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</row>
    <row r="57" spans="1:28" x14ac:dyDescent="0.25">
      <c r="A57" s="173">
        <v>56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 x14ac:dyDescent="0.25">
      <c r="A58" s="173">
        <v>57</v>
      </c>
      <c r="B58" s="144" t="s">
        <v>207</v>
      </c>
      <c r="C58" s="145" t="s">
        <v>208</v>
      </c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 x14ac:dyDescent="0.25">
      <c r="A59" s="173">
        <v>58</v>
      </c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</row>
    <row r="60" spans="1:28" x14ac:dyDescent="0.25">
      <c r="A60" s="173">
        <v>59</v>
      </c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</row>
    <row r="61" spans="1:28" x14ac:dyDescent="0.25">
      <c r="A61" s="173">
        <v>60</v>
      </c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</row>
    <row r="62" spans="1:28" x14ac:dyDescent="0.25">
      <c r="A62" s="173">
        <v>61</v>
      </c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</row>
    <row r="63" spans="1:28" x14ac:dyDescent="0.25">
      <c r="A63" s="173">
        <v>62</v>
      </c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</row>
    <row r="64" spans="1:28" x14ac:dyDescent="0.25">
      <c r="A64" s="173">
        <v>63</v>
      </c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1:28" x14ac:dyDescent="0.25">
      <c r="A65" s="173">
        <v>64</v>
      </c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1:28" x14ac:dyDescent="0.25">
      <c r="A66" s="173">
        <v>65</v>
      </c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1:28" x14ac:dyDescent="0.25">
      <c r="A67" s="173">
        <v>66</v>
      </c>
      <c r="B67" s="147" t="s">
        <v>146</v>
      </c>
      <c r="C67" s="148">
        <v>23.479500000000002</v>
      </c>
      <c r="D67" s="148" t="s">
        <v>145</v>
      </c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1:28" x14ac:dyDescent="0.25">
      <c r="A68" s="173">
        <v>67</v>
      </c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1:28" x14ac:dyDescent="0.25">
      <c r="A69" s="173">
        <v>68</v>
      </c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</row>
    <row r="70" spans="1:28" x14ac:dyDescent="0.25">
      <c r="A70" s="173">
        <v>69</v>
      </c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</row>
    <row r="71" spans="1:28" x14ac:dyDescent="0.25">
      <c r="A71" s="173">
        <v>70</v>
      </c>
      <c r="B71" s="175" t="s">
        <v>209</v>
      </c>
      <c r="C71" s="180">
        <v>7.57</v>
      </c>
      <c r="D71" s="296" t="s">
        <v>210</v>
      </c>
      <c r="E71" s="296"/>
      <c r="F71" s="176">
        <v>0.66</v>
      </c>
      <c r="G71" s="177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</row>
    <row r="72" spans="1:28" x14ac:dyDescent="0.25">
      <c r="A72" s="173">
        <v>71</v>
      </c>
      <c r="B72" s="175" t="s">
        <v>151</v>
      </c>
      <c r="C72" s="176">
        <v>2.9210831161594997E-2</v>
      </c>
      <c r="D72" s="176"/>
      <c r="E72" s="176"/>
      <c r="F72" s="176"/>
      <c r="G72" s="177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</row>
    <row r="73" spans="1:28" x14ac:dyDescent="0.25">
      <c r="A73" s="173">
        <v>72</v>
      </c>
      <c r="B73" s="175"/>
      <c r="C73" s="176"/>
      <c r="D73" s="176"/>
      <c r="E73" s="176"/>
      <c r="F73" s="176"/>
      <c r="G73" s="177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</row>
    <row r="74" spans="1:28" x14ac:dyDescent="0.25">
      <c r="A74" s="173">
        <v>73</v>
      </c>
      <c r="B74" s="175" t="s">
        <v>211</v>
      </c>
      <c r="C74" s="176">
        <v>13.038404810405298</v>
      </c>
      <c r="D74" s="176"/>
      <c r="E74" s="176"/>
      <c r="F74" s="176"/>
      <c r="G74" s="177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</row>
    <row r="75" spans="1:28" x14ac:dyDescent="0.25">
      <c r="A75" s="173">
        <v>74</v>
      </c>
      <c r="B75" s="175"/>
      <c r="C75" s="176"/>
      <c r="D75" s="176"/>
      <c r="E75" s="176"/>
      <c r="F75" s="176"/>
      <c r="G75" s="177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28" x14ac:dyDescent="0.25">
      <c r="A76" s="173">
        <v>75</v>
      </c>
      <c r="B76" s="175"/>
      <c r="C76" s="176"/>
      <c r="D76" s="176"/>
      <c r="E76" s="176"/>
      <c r="F76" s="176"/>
      <c r="G76" s="177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</row>
    <row r="77" spans="1:28" x14ac:dyDescent="0.25">
      <c r="A77" s="173">
        <v>76</v>
      </c>
      <c r="B77" s="175"/>
      <c r="C77" s="176"/>
      <c r="D77" s="176"/>
      <c r="E77" s="176"/>
      <c r="F77" s="176"/>
      <c r="G77" s="177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</row>
    <row r="78" spans="1:28" x14ac:dyDescent="0.25">
      <c r="A78" s="173">
        <v>77</v>
      </c>
      <c r="B78" s="175" t="s">
        <v>151</v>
      </c>
      <c r="C78" s="176">
        <v>7.0000000000000001E-3</v>
      </c>
      <c r="D78" s="176" t="s">
        <v>144</v>
      </c>
      <c r="E78" s="176"/>
      <c r="F78" s="176"/>
      <c r="G78" s="177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</row>
    <row r="79" spans="1:28" x14ac:dyDescent="0.25">
      <c r="A79" s="173">
        <v>78</v>
      </c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  <row r="80" spans="1:28" x14ac:dyDescent="0.25">
      <c r="A80" s="173">
        <v>79</v>
      </c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</row>
    <row r="81" spans="1:28" x14ac:dyDescent="0.25">
      <c r="A81" s="173">
        <v>80</v>
      </c>
      <c r="H81" s="173"/>
      <c r="I81" s="173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</row>
    <row r="82" spans="1:28" x14ac:dyDescent="0.25">
      <c r="A82" s="173">
        <v>81</v>
      </c>
      <c r="H82" s="173"/>
      <c r="I82" s="173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</row>
    <row r="83" spans="1:28" x14ac:dyDescent="0.25">
      <c r="A83" s="173">
        <v>82</v>
      </c>
      <c r="H83" s="173"/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</row>
    <row r="84" spans="1:28" x14ac:dyDescent="0.25">
      <c r="A84" s="173">
        <v>83</v>
      </c>
      <c r="H84" s="173"/>
      <c r="I84" s="173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</row>
    <row r="85" spans="1:28" x14ac:dyDescent="0.25">
      <c r="A85" s="173">
        <v>84</v>
      </c>
      <c r="B85" s="175" t="s">
        <v>212</v>
      </c>
      <c r="C85" s="176">
        <f>SQRT(10)*0.5</f>
        <v>1.5811388300841898</v>
      </c>
      <c r="H85" s="173"/>
      <c r="I85" s="173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</row>
    <row r="86" spans="1:28" x14ac:dyDescent="0.25">
      <c r="A86" s="173">
        <v>85</v>
      </c>
      <c r="B86" s="147" t="s">
        <v>142</v>
      </c>
      <c r="C86" s="148">
        <v>50962.58</v>
      </c>
      <c r="D86" s="148" t="s">
        <v>145</v>
      </c>
      <c r="E86" s="148" t="s">
        <v>143</v>
      </c>
      <c r="F86" s="183">
        <v>44.330828144757234</v>
      </c>
      <c r="G86" s="150"/>
      <c r="H86" s="184" t="s">
        <v>178</v>
      </c>
      <c r="I86" s="183">
        <v>144.28</v>
      </c>
      <c r="J86" s="184" t="s">
        <v>213</v>
      </c>
      <c r="K86" s="183">
        <v>353.22</v>
      </c>
      <c r="L86" s="184" t="s">
        <v>167</v>
      </c>
      <c r="M86" s="183">
        <v>0.12</v>
      </c>
      <c r="N86" s="184" t="s">
        <v>185</v>
      </c>
      <c r="O86" s="183">
        <v>0.09</v>
      </c>
      <c r="P86" s="184" t="s">
        <v>142</v>
      </c>
      <c r="Q86" s="183">
        <f>I86*K86</f>
        <v>50962.581600000005</v>
      </c>
      <c r="R86" s="184" t="s">
        <v>143</v>
      </c>
      <c r="S86" s="183">
        <f>SQRT(K86*K86*M86*M86+I86*I86*O86*O86)</f>
        <v>44.330828144757234</v>
      </c>
      <c r="T86" s="174"/>
      <c r="U86" s="174"/>
      <c r="V86" s="174"/>
      <c r="W86" s="174"/>
      <c r="X86" s="174"/>
      <c r="Y86" s="174"/>
      <c r="Z86" s="174"/>
      <c r="AA86" s="174"/>
      <c r="AB86" s="174"/>
    </row>
    <row r="87" spans="1:28" x14ac:dyDescent="0.25">
      <c r="A87" s="173">
        <v>86</v>
      </c>
      <c r="H87" s="173"/>
      <c r="I87" s="173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</row>
    <row r="88" spans="1:28" x14ac:dyDescent="0.25">
      <c r="A88" s="173">
        <v>87</v>
      </c>
      <c r="H88" s="173"/>
      <c r="I88" s="173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</row>
    <row r="89" spans="1:28" x14ac:dyDescent="0.25">
      <c r="A89" s="173">
        <v>88</v>
      </c>
      <c r="B89" s="147" t="s">
        <v>146</v>
      </c>
      <c r="C89" s="148">
        <v>13.416399999999999</v>
      </c>
      <c r="D89" s="148" t="s">
        <v>147</v>
      </c>
      <c r="H89" s="173"/>
      <c r="I89" s="173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</row>
    <row r="90" spans="1:28" x14ac:dyDescent="0.25">
      <c r="A90" s="173">
        <v>89</v>
      </c>
      <c r="H90" s="173"/>
      <c r="I90" s="173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</row>
    <row r="91" spans="1:28" x14ac:dyDescent="0.25">
      <c r="A91" s="173">
        <v>90</v>
      </c>
      <c r="H91" s="173"/>
      <c r="I91" s="173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</row>
    <row r="92" spans="1:28" x14ac:dyDescent="0.25">
      <c r="A92" s="173">
        <v>91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</row>
    <row r="93" spans="1:28" x14ac:dyDescent="0.25">
      <c r="A93" s="173">
        <v>92</v>
      </c>
      <c r="B93" s="147" t="s">
        <v>149</v>
      </c>
      <c r="C93" s="148">
        <v>1.157E-2</v>
      </c>
      <c r="E93" s="148" t="s">
        <v>149</v>
      </c>
      <c r="F93" s="148">
        <v>1.157E-2</v>
      </c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</row>
    <row r="94" spans="1:28" x14ac:dyDescent="0.25">
      <c r="A94" s="173">
        <v>93</v>
      </c>
      <c r="B94" s="144" t="s">
        <v>148</v>
      </c>
      <c r="D94" s="148" t="s">
        <v>143</v>
      </c>
      <c r="E94" s="148">
        <f>SQRT(350)</f>
        <v>18.708286933869708</v>
      </c>
      <c r="F94" s="148" t="s">
        <v>144</v>
      </c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</row>
    <row r="95" spans="1:28" x14ac:dyDescent="0.25">
      <c r="A95" s="173">
        <v>94</v>
      </c>
      <c r="B95" s="144" t="s">
        <v>214</v>
      </c>
      <c r="C95" s="145" t="s">
        <v>215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</row>
    <row r="96" spans="1:28" x14ac:dyDescent="0.25">
      <c r="A96" s="173">
        <v>95</v>
      </c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</row>
    <row r="97" spans="1:28" x14ac:dyDescent="0.25">
      <c r="A97" s="173">
        <v>96</v>
      </c>
      <c r="B97" s="144" t="s">
        <v>143</v>
      </c>
      <c r="C97" s="145" t="s">
        <v>216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</row>
    <row r="98" spans="1:28" x14ac:dyDescent="0.25">
      <c r="A98" s="173">
        <v>97</v>
      </c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</row>
    <row r="99" spans="1:28" x14ac:dyDescent="0.25">
      <c r="A99" s="173">
        <v>98</v>
      </c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</row>
    <row r="100" spans="1:28" x14ac:dyDescent="0.25">
      <c r="A100" s="173">
        <v>99</v>
      </c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</row>
    <row r="101" spans="1:28" x14ac:dyDescent="0.25">
      <c r="A101" s="173">
        <v>100</v>
      </c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</row>
    <row r="102" spans="1:28" x14ac:dyDescent="0.25">
      <c r="A102" s="173">
        <v>101</v>
      </c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</row>
    <row r="103" spans="1:28" x14ac:dyDescent="0.25">
      <c r="A103" s="173">
        <v>102</v>
      </c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</row>
    <row r="104" spans="1:28" x14ac:dyDescent="0.25">
      <c r="A104" s="173">
        <v>103</v>
      </c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</row>
    <row r="105" spans="1:28" x14ac:dyDescent="0.25">
      <c r="A105" s="173">
        <v>104</v>
      </c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</row>
    <row r="106" spans="1:28" x14ac:dyDescent="0.25">
      <c r="A106" s="173">
        <v>105</v>
      </c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</row>
    <row r="107" spans="1:28" x14ac:dyDescent="0.25">
      <c r="A107" s="173">
        <v>106</v>
      </c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</row>
    <row r="108" spans="1:28" x14ac:dyDescent="0.25">
      <c r="A108" s="173">
        <v>107</v>
      </c>
      <c r="B108" s="144" t="s">
        <v>217</v>
      </c>
      <c r="C108" s="145">
        <v>154.0862451729999</v>
      </c>
      <c r="D108" s="145" t="s">
        <v>167</v>
      </c>
      <c r="E108" s="145">
        <v>8.3950589800662168E-2</v>
      </c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</row>
    <row r="109" spans="1:28" x14ac:dyDescent="0.25">
      <c r="A109" s="173">
        <v>108</v>
      </c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</row>
    <row r="110" spans="1:28" x14ac:dyDescent="0.25">
      <c r="A110" s="173">
        <v>109</v>
      </c>
      <c r="B110" s="147" t="s">
        <v>146</v>
      </c>
      <c r="C110" s="148">
        <v>1.3860000000000001E-2</v>
      </c>
      <c r="D110" s="176" t="s">
        <v>146</v>
      </c>
      <c r="E110" s="176" t="s">
        <v>218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</row>
    <row r="111" spans="1:28" x14ac:dyDescent="0.25">
      <c r="A111" s="173">
        <v>110</v>
      </c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</row>
    <row r="112" spans="1:28" x14ac:dyDescent="0.25">
      <c r="A112" s="173">
        <v>111</v>
      </c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</row>
    <row r="113" spans="1:28" x14ac:dyDescent="0.25">
      <c r="A113" s="173">
        <v>112</v>
      </c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</row>
    <row r="114" spans="1:28" x14ac:dyDescent="0.25">
      <c r="A114" s="173">
        <v>113</v>
      </c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</row>
    <row r="115" spans="1:28" x14ac:dyDescent="0.25">
      <c r="A115" s="173">
        <v>114</v>
      </c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</row>
    <row r="116" spans="1:28" x14ac:dyDescent="0.25">
      <c r="A116" s="173">
        <v>115</v>
      </c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</row>
    <row r="117" spans="1:28" x14ac:dyDescent="0.25">
      <c r="A117" s="173">
        <v>116</v>
      </c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</row>
    <row r="118" spans="1:28" x14ac:dyDescent="0.25">
      <c r="A118" s="173">
        <v>117</v>
      </c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</row>
    <row r="119" spans="1:28" x14ac:dyDescent="0.25">
      <c r="A119" s="173">
        <v>118</v>
      </c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</row>
    <row r="120" spans="1:28" x14ac:dyDescent="0.25">
      <c r="A120" s="173">
        <v>119</v>
      </c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</row>
    <row r="121" spans="1:28" x14ac:dyDescent="0.25">
      <c r="A121" s="173">
        <v>120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</row>
    <row r="122" spans="1:28" x14ac:dyDescent="0.25">
      <c r="A122" s="173">
        <v>121</v>
      </c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</row>
    <row r="123" spans="1:28" x14ac:dyDescent="0.25">
      <c r="A123" s="173">
        <v>122</v>
      </c>
      <c r="B123" s="144" t="s">
        <v>219</v>
      </c>
      <c r="C123" s="145">
        <v>1.4</v>
      </c>
      <c r="D123" s="145" t="s">
        <v>220</v>
      </c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</row>
    <row r="124" spans="1:28" x14ac:dyDescent="0.25">
      <c r="A124" s="173">
        <v>123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</row>
    <row r="125" spans="1:28" x14ac:dyDescent="0.25">
      <c r="A125" s="173">
        <v>124</v>
      </c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</row>
    <row r="126" spans="1:28" x14ac:dyDescent="0.25">
      <c r="A126" s="173">
        <v>125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</row>
    <row r="127" spans="1:28" x14ac:dyDescent="0.25">
      <c r="A127" s="173">
        <v>126</v>
      </c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</row>
    <row r="128" spans="1:28" x14ac:dyDescent="0.25">
      <c r="A128" s="173">
        <v>127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</row>
    <row r="129" spans="1:28" x14ac:dyDescent="0.25">
      <c r="A129" s="173">
        <v>128</v>
      </c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</row>
    <row r="130" spans="1:28" x14ac:dyDescent="0.25">
      <c r="A130" s="173">
        <v>129</v>
      </c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</row>
    <row r="131" spans="1:28" x14ac:dyDescent="0.25">
      <c r="A131" s="173">
        <v>130</v>
      </c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</row>
    <row r="132" spans="1:28" x14ac:dyDescent="0.25">
      <c r="A132" s="173">
        <v>131</v>
      </c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</row>
    <row r="133" spans="1:28" x14ac:dyDescent="0.25">
      <c r="A133" s="173">
        <v>132</v>
      </c>
      <c r="B133" s="144" t="s">
        <v>221</v>
      </c>
      <c r="C133" s="145" t="s">
        <v>222</v>
      </c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</row>
    <row r="134" spans="1:28" x14ac:dyDescent="0.25">
      <c r="A134" s="173">
        <v>133</v>
      </c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</row>
    <row r="135" spans="1:28" x14ac:dyDescent="0.25">
      <c r="A135" s="173">
        <v>134</v>
      </c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</row>
    <row r="136" spans="1:28" x14ac:dyDescent="0.25">
      <c r="A136" s="173">
        <v>135</v>
      </c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</row>
    <row r="137" spans="1:28" x14ac:dyDescent="0.25">
      <c r="A137" s="173">
        <v>136</v>
      </c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</row>
    <row r="138" spans="1:28" x14ac:dyDescent="0.25">
      <c r="A138" s="173">
        <v>137</v>
      </c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</row>
    <row r="139" spans="1:28" x14ac:dyDescent="0.25">
      <c r="A139" s="173">
        <v>138</v>
      </c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</row>
    <row r="140" spans="1:28" x14ac:dyDescent="0.25">
      <c r="A140" s="173">
        <v>139</v>
      </c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</row>
    <row r="141" spans="1:28" x14ac:dyDescent="0.25">
      <c r="A141" s="173">
        <v>140</v>
      </c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</row>
    <row r="142" spans="1:28" x14ac:dyDescent="0.25">
      <c r="A142" s="173">
        <v>141</v>
      </c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</row>
    <row r="143" spans="1:28" x14ac:dyDescent="0.25">
      <c r="A143" s="173">
        <v>142</v>
      </c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</row>
    <row r="144" spans="1:28" x14ac:dyDescent="0.25">
      <c r="A144" s="173">
        <v>143</v>
      </c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</row>
    <row r="145" spans="1:28" x14ac:dyDescent="0.25">
      <c r="A145" s="173">
        <v>144</v>
      </c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</row>
    <row r="146" spans="1:28" x14ac:dyDescent="0.25">
      <c r="A146" s="173">
        <v>145</v>
      </c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</row>
    <row r="147" spans="1:28" x14ac:dyDescent="0.25">
      <c r="A147" s="173">
        <v>146</v>
      </c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</row>
    <row r="148" spans="1:28" x14ac:dyDescent="0.25">
      <c r="A148" s="173">
        <v>147</v>
      </c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</row>
    <row r="149" spans="1:28" x14ac:dyDescent="0.25">
      <c r="A149" s="173">
        <v>148</v>
      </c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</row>
    <row r="150" spans="1:28" x14ac:dyDescent="0.25">
      <c r="A150" s="173">
        <v>149</v>
      </c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</row>
    <row r="151" spans="1:28" x14ac:dyDescent="0.25">
      <c r="A151" s="173">
        <v>150</v>
      </c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</row>
    <row r="152" spans="1:28" x14ac:dyDescent="0.25">
      <c r="A152" s="173">
        <v>151</v>
      </c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</row>
    <row r="153" spans="1:28" x14ac:dyDescent="0.25">
      <c r="A153" s="173">
        <v>152</v>
      </c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</row>
    <row r="154" spans="1:28" x14ac:dyDescent="0.25">
      <c r="A154" s="173">
        <v>153</v>
      </c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</row>
    <row r="155" spans="1:28" x14ac:dyDescent="0.25">
      <c r="A155" s="173">
        <v>154</v>
      </c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</row>
    <row r="156" spans="1:28" x14ac:dyDescent="0.25">
      <c r="A156" s="173">
        <v>155</v>
      </c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</row>
    <row r="157" spans="1:28" x14ac:dyDescent="0.25">
      <c r="A157" s="173">
        <v>156</v>
      </c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</row>
    <row r="158" spans="1:28" x14ac:dyDescent="0.25">
      <c r="A158" s="173">
        <v>157</v>
      </c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</row>
    <row r="159" spans="1:28" x14ac:dyDescent="0.25">
      <c r="A159" s="173">
        <v>158</v>
      </c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</row>
    <row r="160" spans="1:28" x14ac:dyDescent="0.25">
      <c r="A160" s="173">
        <v>159</v>
      </c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</row>
    <row r="161" spans="1:28" x14ac:dyDescent="0.25">
      <c r="A161" s="173">
        <v>160</v>
      </c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</row>
    <row r="162" spans="1:28" x14ac:dyDescent="0.25">
      <c r="A162" s="173">
        <v>161</v>
      </c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</row>
    <row r="163" spans="1:28" x14ac:dyDescent="0.25">
      <c r="A163" s="173">
        <v>162</v>
      </c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</row>
    <row r="164" spans="1:28" x14ac:dyDescent="0.25">
      <c r="A164" s="173">
        <v>163</v>
      </c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</row>
    <row r="165" spans="1:28" x14ac:dyDescent="0.25">
      <c r="A165" s="173">
        <v>164</v>
      </c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</row>
    <row r="166" spans="1:28" x14ac:dyDescent="0.25">
      <c r="A166" s="173">
        <v>165</v>
      </c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</row>
    <row r="167" spans="1:28" x14ac:dyDescent="0.25">
      <c r="A167" s="173">
        <v>166</v>
      </c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</row>
    <row r="168" spans="1:28" x14ac:dyDescent="0.25">
      <c r="A168" s="173">
        <v>167</v>
      </c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</row>
    <row r="169" spans="1:28" x14ac:dyDescent="0.25">
      <c r="A169" s="173">
        <v>168</v>
      </c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</row>
    <row r="170" spans="1:28" x14ac:dyDescent="0.25">
      <c r="A170" s="173">
        <v>169</v>
      </c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</row>
    <row r="171" spans="1:28" x14ac:dyDescent="0.25">
      <c r="A171" s="173">
        <v>170</v>
      </c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</row>
    <row r="172" spans="1:28" x14ac:dyDescent="0.25">
      <c r="A172" s="173">
        <v>171</v>
      </c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</row>
    <row r="173" spans="1:28" x14ac:dyDescent="0.25">
      <c r="A173" s="173">
        <v>172</v>
      </c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</row>
    <row r="174" spans="1:28" x14ac:dyDescent="0.25">
      <c r="A174" s="173">
        <v>173</v>
      </c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</row>
    <row r="175" spans="1:28" x14ac:dyDescent="0.25">
      <c r="A175" s="173">
        <v>174</v>
      </c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</row>
    <row r="176" spans="1:28" x14ac:dyDescent="0.25">
      <c r="A176" s="173">
        <v>175</v>
      </c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</row>
    <row r="177" spans="1:28" x14ac:dyDescent="0.25">
      <c r="A177" s="173">
        <v>176</v>
      </c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</row>
    <row r="178" spans="1:28" x14ac:dyDescent="0.25">
      <c r="A178" s="173">
        <v>177</v>
      </c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</row>
    <row r="179" spans="1:28" x14ac:dyDescent="0.25">
      <c r="A179" s="173">
        <v>178</v>
      </c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</row>
    <row r="180" spans="1:28" x14ac:dyDescent="0.25">
      <c r="A180" s="173">
        <v>179</v>
      </c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</row>
    <row r="181" spans="1:28" x14ac:dyDescent="0.25">
      <c r="A181" s="173">
        <v>180</v>
      </c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</row>
    <row r="182" spans="1:28" x14ac:dyDescent="0.25">
      <c r="A182" s="173">
        <v>181</v>
      </c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</row>
    <row r="183" spans="1:28" x14ac:dyDescent="0.25">
      <c r="A183" s="173">
        <v>182</v>
      </c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</row>
    <row r="184" spans="1:28" x14ac:dyDescent="0.25">
      <c r="A184" s="173">
        <v>183</v>
      </c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</row>
    <row r="185" spans="1:28" x14ac:dyDescent="0.25">
      <c r="A185" s="173">
        <v>184</v>
      </c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C14" sqref="C14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x14ac:dyDescent="0.25">
      <c r="A2" s="29" t="s">
        <v>74</v>
      </c>
      <c r="B2">
        <v>28</v>
      </c>
      <c r="C2">
        <f t="shared" ref="C2:C21" ca="1" si="0">RAND()</f>
        <v>0.87794565612032016</v>
      </c>
    </row>
    <row r="3" spans="1:256" x14ac:dyDescent="0.25">
      <c r="A3" s="29" t="s">
        <v>77</v>
      </c>
      <c r="B3">
        <v>37</v>
      </c>
      <c r="C3">
        <f t="shared" ca="1" si="0"/>
        <v>0.79986666075148338</v>
      </c>
    </row>
    <row r="4" spans="1:256" x14ac:dyDescent="0.25">
      <c r="A4" s="29" t="s">
        <v>79</v>
      </c>
      <c r="B4">
        <v>38</v>
      </c>
      <c r="C4">
        <f t="shared" ca="1" si="0"/>
        <v>0.3907178690286407</v>
      </c>
    </row>
    <row r="5" spans="1:256" x14ac:dyDescent="0.25">
      <c r="A5" s="29" t="s">
        <v>82</v>
      </c>
      <c r="B5">
        <v>21</v>
      </c>
      <c r="C5">
        <f t="shared" ca="1" si="0"/>
        <v>2.8580782187759723E-2</v>
      </c>
    </row>
    <row r="6" spans="1:256" x14ac:dyDescent="0.25">
      <c r="A6" s="29" t="s">
        <v>84</v>
      </c>
      <c r="B6">
        <v>27</v>
      </c>
      <c r="C6">
        <f t="shared" ca="1" si="0"/>
        <v>0.20355272904646415</v>
      </c>
    </row>
    <row r="7" spans="1:256" x14ac:dyDescent="0.25">
      <c r="A7" s="29" t="s">
        <v>87</v>
      </c>
      <c r="B7">
        <v>18</v>
      </c>
      <c r="C7">
        <f t="shared" ca="1" si="0"/>
        <v>0.52528151699760528</v>
      </c>
    </row>
    <row r="8" spans="1:256" x14ac:dyDescent="0.25">
      <c r="A8" s="29" t="s">
        <v>88</v>
      </c>
      <c r="B8">
        <v>25</v>
      </c>
      <c r="C8">
        <f t="shared" ca="1" si="0"/>
        <v>0.5508085052958811</v>
      </c>
    </row>
    <row r="9" spans="1:256" x14ac:dyDescent="0.25">
      <c r="A9" s="29" t="s">
        <v>89</v>
      </c>
      <c r="B9">
        <v>24</v>
      </c>
      <c r="C9">
        <f t="shared" ca="1" si="0"/>
        <v>0.93523791409174151</v>
      </c>
    </row>
    <row r="10" spans="1:256" x14ac:dyDescent="0.25">
      <c r="A10" s="29" t="s">
        <v>91</v>
      </c>
      <c r="B10">
        <v>39</v>
      </c>
      <c r="C10">
        <f t="shared" ca="1" si="0"/>
        <v>7.75246482271158E-2</v>
      </c>
    </row>
    <row r="11" spans="1:256" x14ac:dyDescent="0.25">
      <c r="A11" s="29" t="s">
        <v>92</v>
      </c>
      <c r="B11">
        <v>32</v>
      </c>
      <c r="C11">
        <f t="shared" ca="1" si="0"/>
        <v>0.58652896550588351</v>
      </c>
    </row>
    <row r="12" spans="1:256" x14ac:dyDescent="0.25">
      <c r="A12" s="29" t="s">
        <v>93</v>
      </c>
      <c r="B12">
        <v>35</v>
      </c>
      <c r="C12">
        <f t="shared" ca="1" si="0"/>
        <v>1.686295950275507E-2</v>
      </c>
    </row>
    <row r="13" spans="1:256" x14ac:dyDescent="0.25">
      <c r="A13" s="29" t="s">
        <v>95</v>
      </c>
      <c r="B13">
        <v>34</v>
      </c>
      <c r="C13">
        <f t="shared" ca="1" si="0"/>
        <v>0.37998291907299964</v>
      </c>
    </row>
    <row r="14" spans="1:256" x14ac:dyDescent="0.25">
      <c r="A14" s="29" t="s">
        <v>96</v>
      </c>
      <c r="B14">
        <v>29</v>
      </c>
      <c r="C14">
        <f t="shared" ca="1" si="0"/>
        <v>0.59959974284273254</v>
      </c>
    </row>
    <row r="15" spans="1:256" x14ac:dyDescent="0.25">
      <c r="A15" s="29" t="s">
        <v>99</v>
      </c>
      <c r="B15">
        <v>20</v>
      </c>
      <c r="C15">
        <f t="shared" ca="1" si="0"/>
        <v>0.89731461484384856</v>
      </c>
    </row>
    <row r="16" spans="1:256" x14ac:dyDescent="0.25">
      <c r="A16" s="29" t="s">
        <v>100</v>
      </c>
      <c r="B16">
        <v>36</v>
      </c>
      <c r="C16">
        <f t="shared" ca="1" si="0"/>
        <v>0.30379893921345713</v>
      </c>
    </row>
    <row r="17" spans="1:3" x14ac:dyDescent="0.25">
      <c r="A17" s="29" t="s">
        <v>101</v>
      </c>
      <c r="B17">
        <v>23</v>
      </c>
      <c r="C17">
        <f t="shared" ca="1" si="0"/>
        <v>0.84607183530133734</v>
      </c>
    </row>
    <row r="18" spans="1:3" x14ac:dyDescent="0.25">
      <c r="A18" s="29" t="s">
        <v>102</v>
      </c>
      <c r="B18">
        <v>26</v>
      </c>
      <c r="C18">
        <f t="shared" ca="1" si="0"/>
        <v>0.46155548764412335</v>
      </c>
    </row>
    <row r="19" spans="1:3" x14ac:dyDescent="0.25">
      <c r="A19" s="29" t="s">
        <v>104</v>
      </c>
      <c r="B19">
        <v>30</v>
      </c>
      <c r="C19">
        <f t="shared" ca="1" si="0"/>
        <v>0.96408294448283083</v>
      </c>
    </row>
    <row r="20" spans="1:3" x14ac:dyDescent="0.25">
      <c r="A20" s="29" t="s">
        <v>106</v>
      </c>
      <c r="B20">
        <v>33</v>
      </c>
      <c r="C20">
        <f t="shared" ca="1" si="0"/>
        <v>0.11105449212706553</v>
      </c>
    </row>
    <row r="21" spans="1:3" ht="15.75" thickBot="1" x14ac:dyDescent="0.3">
      <c r="A21" s="43" t="s">
        <v>108</v>
      </c>
      <c r="B21">
        <v>31</v>
      </c>
      <c r="C21">
        <f t="shared" ca="1" si="0"/>
        <v>0.274067613830416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zoomScaleNormal="100" workbookViewId="0">
      <selection activeCell="U6" sqref="U6"/>
    </sheetView>
  </sheetViews>
  <sheetFormatPr defaultRowHeight="15" x14ac:dyDescent="0.25"/>
  <sheetData>
    <row r="2" spans="1:16" x14ac:dyDescent="0.25">
      <c r="A2" s="243">
        <v>31</v>
      </c>
      <c r="B2" s="67">
        <v>11405215</v>
      </c>
      <c r="C2" s="62">
        <v>4</v>
      </c>
      <c r="D2" s="80" t="s">
        <v>96</v>
      </c>
      <c r="E2" s="80" t="s">
        <v>97</v>
      </c>
      <c r="F2" s="80" t="s">
        <v>98</v>
      </c>
      <c r="G2" s="253">
        <v>32</v>
      </c>
      <c r="H2" s="52">
        <v>6.28</v>
      </c>
      <c r="I2" s="52">
        <v>4.46</v>
      </c>
      <c r="J2" s="52">
        <v>5.38</v>
      </c>
      <c r="K2" s="52">
        <v>5.25</v>
      </c>
      <c r="L2" s="52">
        <v>8.58</v>
      </c>
      <c r="M2" s="253">
        <v>2.15</v>
      </c>
      <c r="N2" s="254">
        <v>142.10000000000002</v>
      </c>
      <c r="O2" s="80">
        <v>8</v>
      </c>
      <c r="P2" s="252">
        <f>ROUNDUP(O2,0)</f>
        <v>8</v>
      </c>
    </row>
    <row r="3" spans="1:16" x14ac:dyDescent="0.25">
      <c r="A3" s="243">
        <v>22</v>
      </c>
      <c r="B3" s="67">
        <v>11405215</v>
      </c>
      <c r="C3" s="62">
        <v>3</v>
      </c>
      <c r="D3" s="80" t="s">
        <v>79</v>
      </c>
      <c r="E3" s="80" t="s">
        <v>80</v>
      </c>
      <c r="F3" s="80" t="s">
        <v>81</v>
      </c>
      <c r="G3" s="253">
        <v>18</v>
      </c>
      <c r="H3" s="52">
        <v>6.76</v>
      </c>
      <c r="I3" s="52">
        <v>5.2</v>
      </c>
      <c r="J3" s="52">
        <v>5.38</v>
      </c>
      <c r="K3" s="52">
        <v>4.7</v>
      </c>
      <c r="L3" s="52">
        <v>8.58</v>
      </c>
      <c r="M3" s="253">
        <v>0</v>
      </c>
      <c r="N3" s="254">
        <v>128.62</v>
      </c>
      <c r="O3" s="80">
        <v>7.144805709754162</v>
      </c>
      <c r="P3" s="252">
        <f t="shared" ref="P3:P20" si="0">ROUNDUP(O3,0)</f>
        <v>8</v>
      </c>
    </row>
    <row r="4" spans="1:16" x14ac:dyDescent="0.25">
      <c r="A4" s="243">
        <v>26</v>
      </c>
      <c r="B4" s="67">
        <v>11405215</v>
      </c>
      <c r="C4" s="62">
        <v>3</v>
      </c>
      <c r="D4" s="80" t="s">
        <v>89</v>
      </c>
      <c r="E4" s="80" t="s">
        <v>26</v>
      </c>
      <c r="F4" s="80" t="s">
        <v>90</v>
      </c>
      <c r="G4" s="253">
        <v>0</v>
      </c>
      <c r="H4" s="52">
        <v>6.65</v>
      </c>
      <c r="I4" s="52">
        <v>6.27</v>
      </c>
      <c r="J4" s="52">
        <v>5.55</v>
      </c>
      <c r="K4" s="52">
        <v>5.57</v>
      </c>
      <c r="L4" s="52">
        <v>8.8699999999999992</v>
      </c>
      <c r="M4" s="253">
        <v>5.31</v>
      </c>
      <c r="N4" s="254">
        <v>119.22</v>
      </c>
      <c r="O4" s="80">
        <v>6.5484536082474216</v>
      </c>
      <c r="P4" s="252">
        <f t="shared" si="0"/>
        <v>7</v>
      </c>
    </row>
    <row r="5" spans="1:16" x14ac:dyDescent="0.25">
      <c r="A5" s="243">
        <v>35</v>
      </c>
      <c r="B5" s="67">
        <v>11405215</v>
      </c>
      <c r="C5" s="62">
        <v>4</v>
      </c>
      <c r="D5" s="80" t="s">
        <v>102</v>
      </c>
      <c r="E5" s="80" t="s">
        <v>41</v>
      </c>
      <c r="F5" s="80" t="s">
        <v>103</v>
      </c>
      <c r="G5" s="253">
        <v>0</v>
      </c>
      <c r="H5" s="52">
        <v>6.48</v>
      </c>
      <c r="I5" s="52">
        <v>4.92</v>
      </c>
      <c r="J5" s="52">
        <v>5.38</v>
      </c>
      <c r="K5" s="52">
        <v>5.55</v>
      </c>
      <c r="L5" s="52">
        <v>7.69</v>
      </c>
      <c r="M5" s="253">
        <v>5.12</v>
      </c>
      <c r="N5" s="254">
        <v>116.14</v>
      </c>
      <c r="O5" s="80">
        <v>6.3530531324345745</v>
      </c>
      <c r="P5" s="252">
        <f t="shared" si="0"/>
        <v>7</v>
      </c>
    </row>
    <row r="6" spans="1:16" x14ac:dyDescent="0.25">
      <c r="A6" s="243">
        <v>29</v>
      </c>
      <c r="B6" s="67">
        <v>11405215</v>
      </c>
      <c r="C6" s="62">
        <v>4</v>
      </c>
      <c r="D6" s="80" t="s">
        <v>93</v>
      </c>
      <c r="E6" s="80" t="s">
        <v>94</v>
      </c>
      <c r="F6" s="80" t="s">
        <v>23</v>
      </c>
      <c r="G6" s="253">
        <v>0</v>
      </c>
      <c r="H6" s="52">
        <v>6.54</v>
      </c>
      <c r="I6" s="52">
        <v>6.28</v>
      </c>
      <c r="J6" s="52">
        <v>4.79</v>
      </c>
      <c r="K6" s="52">
        <v>4.79</v>
      </c>
      <c r="L6" s="52">
        <v>8.42</v>
      </c>
      <c r="M6" s="253">
        <v>0</v>
      </c>
      <c r="N6" s="254">
        <v>110.82</v>
      </c>
      <c r="O6" s="80">
        <v>6.0155432196669292</v>
      </c>
      <c r="P6" s="252">
        <f t="shared" si="0"/>
        <v>7</v>
      </c>
    </row>
    <row r="7" spans="1:16" x14ac:dyDescent="0.25">
      <c r="A7" s="243">
        <v>28</v>
      </c>
      <c r="B7" s="67">
        <v>11405215</v>
      </c>
      <c r="C7" s="62">
        <v>3</v>
      </c>
      <c r="D7" s="80" t="s">
        <v>92</v>
      </c>
      <c r="E7" s="80" t="s">
        <v>56</v>
      </c>
      <c r="F7" s="80" t="s">
        <v>23</v>
      </c>
      <c r="G7" s="253">
        <v>0</v>
      </c>
      <c r="H7" s="52">
        <v>5.62</v>
      </c>
      <c r="I7" s="52">
        <v>5.55</v>
      </c>
      <c r="J7" s="52">
        <v>4.59</v>
      </c>
      <c r="K7" s="52">
        <v>4.79</v>
      </c>
      <c r="L7" s="52">
        <v>7.32</v>
      </c>
      <c r="M7" s="253">
        <v>1.89</v>
      </c>
      <c r="N7" s="254">
        <v>107.76</v>
      </c>
      <c r="O7" s="80">
        <v>5.8214115781126079</v>
      </c>
      <c r="P7" s="252">
        <f t="shared" si="0"/>
        <v>6</v>
      </c>
    </row>
    <row r="8" spans="1:16" x14ac:dyDescent="0.25">
      <c r="A8" s="243">
        <v>23</v>
      </c>
      <c r="B8" s="67">
        <v>11405215</v>
      </c>
      <c r="C8" s="62">
        <v>3</v>
      </c>
      <c r="D8" s="80" t="s">
        <v>82</v>
      </c>
      <c r="E8" s="80" t="s">
        <v>83</v>
      </c>
      <c r="F8" s="80" t="s">
        <v>25</v>
      </c>
      <c r="G8" s="253">
        <v>10</v>
      </c>
      <c r="H8" s="52">
        <v>5.38</v>
      </c>
      <c r="I8" s="52">
        <v>5.25</v>
      </c>
      <c r="J8" s="52">
        <v>5.21</v>
      </c>
      <c r="K8" s="52">
        <v>4.34</v>
      </c>
      <c r="L8" s="52">
        <v>6.55</v>
      </c>
      <c r="M8" s="253">
        <v>0</v>
      </c>
      <c r="N8" s="254">
        <v>104.72999999999999</v>
      </c>
      <c r="O8" s="80">
        <v>5.6291831879460732</v>
      </c>
      <c r="P8" s="252">
        <f t="shared" si="0"/>
        <v>6</v>
      </c>
    </row>
    <row r="9" spans="1:16" x14ac:dyDescent="0.25">
      <c r="A9" s="243">
        <v>32</v>
      </c>
      <c r="B9" s="67">
        <v>11405215</v>
      </c>
      <c r="C9" s="62">
        <v>4</v>
      </c>
      <c r="D9" s="80" t="s">
        <v>99</v>
      </c>
      <c r="E9" s="80" t="s">
        <v>13</v>
      </c>
      <c r="F9" s="80" t="s">
        <v>53</v>
      </c>
      <c r="G9" s="253">
        <v>0</v>
      </c>
      <c r="H9" s="52">
        <v>6.37</v>
      </c>
      <c r="I9" s="52">
        <v>2.65</v>
      </c>
      <c r="J9" s="52">
        <v>5.42</v>
      </c>
      <c r="K9" s="52">
        <v>1.8</v>
      </c>
      <c r="L9" s="52">
        <v>7.93</v>
      </c>
      <c r="M9" s="253">
        <v>0</v>
      </c>
      <c r="N9" s="254">
        <v>104.17</v>
      </c>
      <c r="O9" s="80">
        <v>5.5936558287073739</v>
      </c>
      <c r="P9" s="252">
        <f t="shared" si="0"/>
        <v>6</v>
      </c>
    </row>
    <row r="10" spans="1:16" x14ac:dyDescent="0.25">
      <c r="A10" s="243">
        <v>30</v>
      </c>
      <c r="B10" s="67">
        <v>11405215</v>
      </c>
      <c r="C10" s="62">
        <v>4</v>
      </c>
      <c r="D10" s="80" t="s">
        <v>95</v>
      </c>
      <c r="E10" s="80" t="s">
        <v>41</v>
      </c>
      <c r="F10" s="80" t="s">
        <v>23</v>
      </c>
      <c r="G10" s="253">
        <v>0</v>
      </c>
      <c r="H10" s="52">
        <v>5.82</v>
      </c>
      <c r="I10" s="52">
        <v>6.04</v>
      </c>
      <c r="J10" s="52">
        <v>5.3</v>
      </c>
      <c r="K10" s="52">
        <v>4.79</v>
      </c>
      <c r="L10" s="52">
        <v>7.34</v>
      </c>
      <c r="M10" s="253">
        <v>0</v>
      </c>
      <c r="N10" s="254">
        <v>101.28999999999999</v>
      </c>
      <c r="O10" s="80">
        <v>5.4109436954797765</v>
      </c>
      <c r="P10" s="252">
        <f t="shared" si="0"/>
        <v>6</v>
      </c>
    </row>
    <row r="11" spans="1:16" x14ac:dyDescent="0.25">
      <c r="A11" s="243">
        <v>34</v>
      </c>
      <c r="B11" s="67">
        <v>11405215</v>
      </c>
      <c r="C11" s="62">
        <v>4</v>
      </c>
      <c r="D11" s="80" t="s">
        <v>101</v>
      </c>
      <c r="E11" s="80" t="s">
        <v>11</v>
      </c>
      <c r="F11" s="80" t="s">
        <v>12</v>
      </c>
      <c r="G11" s="253">
        <v>0</v>
      </c>
      <c r="H11" s="52">
        <v>6.21</v>
      </c>
      <c r="I11" s="52">
        <v>4.46</v>
      </c>
      <c r="J11" s="52">
        <v>5.1100000000000003</v>
      </c>
      <c r="K11" s="52">
        <v>4.57</v>
      </c>
      <c r="L11" s="52">
        <v>6.64</v>
      </c>
      <c r="M11" s="253">
        <v>0</v>
      </c>
      <c r="N11" s="254">
        <v>96.990000000000009</v>
      </c>
      <c r="O11" s="80">
        <v>5.1381443298969067</v>
      </c>
      <c r="P11" s="252">
        <f t="shared" si="0"/>
        <v>6</v>
      </c>
    </row>
    <row r="12" spans="1:16" x14ac:dyDescent="0.25">
      <c r="A12" s="243">
        <v>20</v>
      </c>
      <c r="B12" s="67">
        <v>11405215</v>
      </c>
      <c r="C12" s="62">
        <v>3</v>
      </c>
      <c r="D12" s="80" t="s">
        <v>74</v>
      </c>
      <c r="E12" s="80" t="s">
        <v>75</v>
      </c>
      <c r="F12" s="80" t="s">
        <v>76</v>
      </c>
      <c r="G12" s="253">
        <v>0</v>
      </c>
      <c r="H12" s="52">
        <v>5.92</v>
      </c>
      <c r="I12" s="52">
        <v>0.1</v>
      </c>
      <c r="J12" s="52">
        <v>5.08</v>
      </c>
      <c r="K12" s="52">
        <v>0</v>
      </c>
      <c r="L12" s="52">
        <v>6.64</v>
      </c>
      <c r="M12" s="253">
        <v>0</v>
      </c>
      <c r="N12" s="254">
        <v>93.74</v>
      </c>
      <c r="O12" s="80">
        <v>4.9319587628865964</v>
      </c>
      <c r="P12" s="252">
        <f t="shared" si="0"/>
        <v>5</v>
      </c>
    </row>
    <row r="13" spans="1:16" x14ac:dyDescent="0.25">
      <c r="A13" s="243">
        <v>25</v>
      </c>
      <c r="B13" s="67">
        <v>11405215</v>
      </c>
      <c r="C13" s="62">
        <v>3</v>
      </c>
      <c r="D13" s="80" t="s">
        <v>88</v>
      </c>
      <c r="E13" s="80" t="s">
        <v>45</v>
      </c>
      <c r="F13" s="80" t="s">
        <v>21</v>
      </c>
      <c r="G13" s="253">
        <v>0</v>
      </c>
      <c r="H13" s="52">
        <v>5.92</v>
      </c>
      <c r="I13" s="52">
        <v>5.57</v>
      </c>
      <c r="J13" s="52">
        <v>4.57</v>
      </c>
      <c r="K13" s="52">
        <v>5.42</v>
      </c>
      <c r="L13" s="52">
        <v>7.2</v>
      </c>
      <c r="M13" s="253">
        <v>0</v>
      </c>
      <c r="N13" s="254">
        <v>89.68</v>
      </c>
      <c r="O13" s="80">
        <v>4.6743854084060263</v>
      </c>
      <c r="P13" s="252">
        <f t="shared" si="0"/>
        <v>5</v>
      </c>
    </row>
    <row r="14" spans="1:16" x14ac:dyDescent="0.25">
      <c r="A14" s="243">
        <v>36</v>
      </c>
      <c r="B14" s="67">
        <v>11405215</v>
      </c>
      <c r="C14" s="62">
        <v>4</v>
      </c>
      <c r="D14" s="80" t="s">
        <v>104</v>
      </c>
      <c r="E14" s="80" t="s">
        <v>105</v>
      </c>
      <c r="F14" s="80" t="s">
        <v>18</v>
      </c>
      <c r="G14" s="253">
        <v>0</v>
      </c>
      <c r="H14" s="52">
        <v>5.38</v>
      </c>
      <c r="I14" s="52">
        <v>2.2400000000000002</v>
      </c>
      <c r="J14" s="52">
        <v>4.79</v>
      </c>
      <c r="K14" s="52">
        <v>0</v>
      </c>
      <c r="L14" s="52">
        <v>6.99</v>
      </c>
      <c r="M14" s="253">
        <v>0</v>
      </c>
      <c r="N14" s="254">
        <v>89.4</v>
      </c>
      <c r="O14" s="80">
        <v>4.6566217287866767</v>
      </c>
      <c r="P14" s="252">
        <f t="shared" si="0"/>
        <v>5</v>
      </c>
    </row>
    <row r="15" spans="1:16" x14ac:dyDescent="0.25">
      <c r="A15" s="243">
        <v>24</v>
      </c>
      <c r="B15" s="67">
        <v>11405215</v>
      </c>
      <c r="C15" s="62">
        <v>3</v>
      </c>
      <c r="D15" s="80" t="s">
        <v>84</v>
      </c>
      <c r="E15" s="80" t="s">
        <v>85</v>
      </c>
      <c r="F15" s="80" t="s">
        <v>86</v>
      </c>
      <c r="G15" s="253">
        <v>0</v>
      </c>
      <c r="H15" s="52">
        <v>5.34</v>
      </c>
      <c r="I15" s="52">
        <v>2.84</v>
      </c>
      <c r="J15" s="52">
        <v>5.34</v>
      </c>
      <c r="K15" s="52">
        <v>0</v>
      </c>
      <c r="L15" s="52">
        <v>0</v>
      </c>
      <c r="M15" s="253">
        <v>0</v>
      </c>
      <c r="N15" s="254">
        <v>87.52</v>
      </c>
      <c r="O15" s="80">
        <v>4.5373513084853281</v>
      </c>
      <c r="P15" s="252">
        <f t="shared" si="0"/>
        <v>5</v>
      </c>
    </row>
    <row r="16" spans="1:16" x14ac:dyDescent="0.25">
      <c r="A16" s="243">
        <v>21</v>
      </c>
      <c r="B16" s="67">
        <v>11405215</v>
      </c>
      <c r="C16" s="62">
        <v>3</v>
      </c>
      <c r="D16" s="80" t="s">
        <v>77</v>
      </c>
      <c r="E16" s="80" t="s">
        <v>78</v>
      </c>
      <c r="F16" s="80" t="s">
        <v>17</v>
      </c>
      <c r="G16" s="253">
        <v>0</v>
      </c>
      <c r="H16" s="52">
        <v>5.85</v>
      </c>
      <c r="I16" s="52">
        <v>0</v>
      </c>
      <c r="J16" s="52">
        <v>4.46</v>
      </c>
      <c r="K16" s="52">
        <v>0</v>
      </c>
      <c r="L16" s="52">
        <v>6.55</v>
      </c>
      <c r="M16" s="253">
        <v>0</v>
      </c>
      <c r="N16" s="254">
        <v>78.86</v>
      </c>
      <c r="O16" s="80">
        <v>3.9879460745440118</v>
      </c>
      <c r="P16" s="252">
        <f t="shared" si="0"/>
        <v>4</v>
      </c>
    </row>
    <row r="17" spans="1:16" x14ac:dyDescent="0.25">
      <c r="A17" s="243">
        <v>27</v>
      </c>
      <c r="B17" s="67">
        <v>11405215</v>
      </c>
      <c r="C17" s="62">
        <v>3</v>
      </c>
      <c r="D17" s="80" t="s">
        <v>91</v>
      </c>
      <c r="E17" s="80" t="s">
        <v>15</v>
      </c>
      <c r="F17" s="80" t="s">
        <v>24</v>
      </c>
      <c r="G17" s="253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253">
        <v>0</v>
      </c>
      <c r="N17" s="254">
        <v>75</v>
      </c>
      <c r="O17" s="80">
        <v>3.7430610626486907</v>
      </c>
      <c r="P17" s="252">
        <f t="shared" si="0"/>
        <v>4</v>
      </c>
    </row>
    <row r="18" spans="1:16" x14ac:dyDescent="0.25">
      <c r="A18" s="243">
        <v>38</v>
      </c>
      <c r="B18" s="67">
        <v>11405215</v>
      </c>
      <c r="C18" s="62">
        <v>4</v>
      </c>
      <c r="D18" s="80" t="s">
        <v>108</v>
      </c>
      <c r="E18" s="80" t="s">
        <v>109</v>
      </c>
      <c r="F18" s="80" t="s">
        <v>110</v>
      </c>
      <c r="G18" s="253">
        <v>0</v>
      </c>
      <c r="H18" s="52">
        <v>5.34</v>
      </c>
      <c r="I18" s="52">
        <v>0</v>
      </c>
      <c r="J18" s="52">
        <v>4.57</v>
      </c>
      <c r="K18" s="52">
        <v>0</v>
      </c>
      <c r="L18" s="52">
        <v>3.2</v>
      </c>
      <c r="M18" s="253">
        <v>0</v>
      </c>
      <c r="N18" s="254">
        <v>73.11</v>
      </c>
      <c r="O18" s="80">
        <v>3.62315622521808</v>
      </c>
      <c r="P18" s="252">
        <f t="shared" si="0"/>
        <v>4</v>
      </c>
    </row>
    <row r="19" spans="1:16" x14ac:dyDescent="0.25">
      <c r="A19" s="243">
        <v>37</v>
      </c>
      <c r="B19" s="67">
        <v>11405215</v>
      </c>
      <c r="C19" s="62">
        <v>4</v>
      </c>
      <c r="D19" s="80" t="s">
        <v>106</v>
      </c>
      <c r="E19" s="80" t="s">
        <v>107</v>
      </c>
      <c r="F19" s="80" t="s">
        <v>23</v>
      </c>
      <c r="G19" s="253">
        <v>0</v>
      </c>
      <c r="H19" s="52">
        <v>5.21</v>
      </c>
      <c r="I19" s="52">
        <v>6.04</v>
      </c>
      <c r="J19" s="52">
        <v>5.21</v>
      </c>
      <c r="K19" s="52">
        <v>4.8899999999999997</v>
      </c>
      <c r="L19" s="52">
        <v>7.34</v>
      </c>
      <c r="M19" s="253">
        <v>0</v>
      </c>
      <c r="N19" s="254">
        <v>72.69</v>
      </c>
      <c r="O19" s="80">
        <v>3.5965107057890555</v>
      </c>
      <c r="P19" s="252">
        <f t="shared" si="0"/>
        <v>4</v>
      </c>
    </row>
    <row r="20" spans="1:16" x14ac:dyDescent="0.25">
      <c r="A20" s="243">
        <v>33</v>
      </c>
      <c r="B20" s="67">
        <v>11405215</v>
      </c>
      <c r="C20" s="62">
        <v>4</v>
      </c>
      <c r="D20" s="80" t="s">
        <v>100</v>
      </c>
      <c r="E20" s="80" t="s">
        <v>15</v>
      </c>
      <c r="F20" s="80" t="s">
        <v>20</v>
      </c>
      <c r="G20" s="253">
        <v>0</v>
      </c>
      <c r="H20" s="52">
        <v>6.04</v>
      </c>
      <c r="I20" s="52">
        <v>5.98</v>
      </c>
      <c r="J20" s="52">
        <v>0.1</v>
      </c>
      <c r="K20" s="52">
        <v>2.02</v>
      </c>
      <c r="L20" s="52">
        <v>0</v>
      </c>
      <c r="M20" s="253">
        <v>1.89</v>
      </c>
      <c r="N20" s="254">
        <v>63.03</v>
      </c>
      <c r="O20" s="80">
        <v>2.9836637589214905</v>
      </c>
      <c r="P20" s="252">
        <f t="shared" si="0"/>
        <v>3</v>
      </c>
    </row>
  </sheetData>
  <conditionalFormatting sqref="O2:O20">
    <cfRule type="expression" dxfId="13" priority="19">
      <formula>O2&lt;4</formula>
    </cfRule>
    <cfRule type="expression" dxfId="12" priority="20">
      <formula>O2&gt;6</formula>
    </cfRule>
  </conditionalFormatting>
  <conditionalFormatting sqref="D2:D20">
    <cfRule type="expression" dxfId="11" priority="17">
      <formula>O2&lt;4</formula>
    </cfRule>
    <cfRule type="expression" dxfId="10" priority="18">
      <formula>O2&gt;6</formula>
    </cfRule>
  </conditionalFormatting>
  <conditionalFormatting sqref="E2:E20">
    <cfRule type="expression" dxfId="9" priority="13">
      <formula>O2&lt;4</formula>
    </cfRule>
    <cfRule type="expression" dxfId="8" priority="14">
      <formula>O2&gt;6</formula>
    </cfRule>
  </conditionalFormatting>
  <conditionalFormatting sqref="F2:F20">
    <cfRule type="expression" dxfId="7" priority="9">
      <formula>O2&lt;4</formula>
    </cfRule>
    <cfRule type="expression" dxfId="6" priority="10">
      <formula>O2&gt;6</formula>
    </cfRule>
  </conditionalFormatting>
  <conditionalFormatting sqref="B2:B20">
    <cfRule type="cellIs" dxfId="5" priority="5" operator="equal">
      <formula>11405215</formula>
    </cfRule>
    <cfRule type="cellIs" dxfId="4" priority="6" operator="equal">
      <formula>11405115</formula>
    </cfRule>
  </conditionalFormatting>
  <conditionalFormatting sqref="H2:L2">
    <cfRule type="expression" dxfId="3" priority="3">
      <formula>H2&lt;=0</formula>
    </cfRule>
    <cfRule type="expression" dxfId="2" priority="4">
      <formula>H2&gt;0</formula>
    </cfRule>
  </conditionalFormatting>
  <conditionalFormatting sqref="H3:L20">
    <cfRule type="expression" dxfId="1" priority="1">
      <formula>H3&lt;=0</formula>
    </cfRule>
    <cfRule type="expression" dxfId="0" priority="2">
      <formula>H3&gt;0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P1" sqref="P1:P19"/>
    </sheetView>
  </sheetViews>
  <sheetFormatPr defaultRowHeight="15" x14ac:dyDescent="0.25"/>
  <cols>
    <col min="4" max="4" width="15.42578125" customWidth="1"/>
  </cols>
  <sheetData>
    <row r="1" spans="1:16" x14ac:dyDescent="0.25">
      <c r="A1">
        <v>20</v>
      </c>
      <c r="B1">
        <v>11405215</v>
      </c>
      <c r="C1">
        <v>3</v>
      </c>
      <c r="D1" s="130" t="s">
        <v>74</v>
      </c>
      <c r="E1" t="s">
        <v>75</v>
      </c>
      <c r="F1" t="s">
        <v>76</v>
      </c>
      <c r="G1">
        <v>0</v>
      </c>
      <c r="H1">
        <v>5.92</v>
      </c>
      <c r="I1">
        <v>0.1</v>
      </c>
      <c r="J1">
        <v>5.08</v>
      </c>
      <c r="K1">
        <v>0</v>
      </c>
      <c r="L1">
        <v>6.64</v>
      </c>
      <c r="M1">
        <v>0</v>
      </c>
      <c r="N1">
        <v>93.74</v>
      </c>
      <c r="O1">
        <v>5.5047993705743501</v>
      </c>
    </row>
    <row r="2" spans="1:16" x14ac:dyDescent="0.25">
      <c r="A2">
        <v>21</v>
      </c>
      <c r="B2">
        <v>11405215</v>
      </c>
      <c r="C2">
        <v>3</v>
      </c>
      <c r="D2" s="130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16" x14ac:dyDescent="0.25">
      <c r="A3">
        <v>22</v>
      </c>
      <c r="B3">
        <v>11405215</v>
      </c>
      <c r="C3">
        <v>3</v>
      </c>
      <c r="D3" s="297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16" x14ac:dyDescent="0.25">
      <c r="A4">
        <v>23</v>
      </c>
      <c r="B4">
        <v>11405215</v>
      </c>
      <c r="C4">
        <v>3</v>
      </c>
      <c r="D4" s="297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16" x14ac:dyDescent="0.25">
      <c r="A5">
        <v>24</v>
      </c>
      <c r="B5">
        <v>11405215</v>
      </c>
      <c r="C5">
        <v>3</v>
      </c>
      <c r="D5" s="130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16" x14ac:dyDescent="0.25">
      <c r="A6">
        <v>25</v>
      </c>
      <c r="B6">
        <v>11405215</v>
      </c>
      <c r="C6">
        <v>3</v>
      </c>
      <c r="D6" s="297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16" x14ac:dyDescent="0.25">
      <c r="A7">
        <v>26</v>
      </c>
      <c r="B7">
        <v>11405215</v>
      </c>
      <c r="C7">
        <v>3</v>
      </c>
      <c r="D7" s="297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16" x14ac:dyDescent="0.25">
      <c r="A8">
        <v>27</v>
      </c>
      <c r="B8">
        <v>11405215</v>
      </c>
      <c r="C8">
        <v>3</v>
      </c>
      <c r="D8" s="130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16" x14ac:dyDescent="0.25">
      <c r="A9">
        <v>28</v>
      </c>
      <c r="B9">
        <v>11405215</v>
      </c>
      <c r="C9">
        <v>3</v>
      </c>
      <c r="D9" s="297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16" x14ac:dyDescent="0.25">
      <c r="A10">
        <v>29</v>
      </c>
      <c r="B10">
        <v>11405215</v>
      </c>
      <c r="C10">
        <v>4</v>
      </c>
      <c r="D10" s="297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16" x14ac:dyDescent="0.25">
      <c r="A11">
        <v>30</v>
      </c>
      <c r="B11">
        <v>11405215</v>
      </c>
      <c r="C11">
        <v>4</v>
      </c>
      <c r="D11" s="297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16" x14ac:dyDescent="0.25">
      <c r="A12">
        <v>31</v>
      </c>
      <c r="B12">
        <v>11405215</v>
      </c>
      <c r="C12">
        <v>4</v>
      </c>
      <c r="D12" s="297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16" x14ac:dyDescent="0.25">
      <c r="A13">
        <v>32</v>
      </c>
      <c r="B13">
        <v>11405215</v>
      </c>
      <c r="C13">
        <v>4</v>
      </c>
      <c r="D13" s="297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16" x14ac:dyDescent="0.25">
      <c r="A14">
        <v>33</v>
      </c>
      <c r="B14">
        <v>11405215</v>
      </c>
      <c r="C14">
        <v>4</v>
      </c>
      <c r="D14" s="297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16" x14ac:dyDescent="0.25">
      <c r="A15">
        <v>34</v>
      </c>
      <c r="B15">
        <v>11405215</v>
      </c>
      <c r="C15">
        <v>4</v>
      </c>
      <c r="D15" s="297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16" x14ac:dyDescent="0.25">
      <c r="A16">
        <v>35</v>
      </c>
      <c r="B16">
        <v>11405215</v>
      </c>
      <c r="C16">
        <v>4</v>
      </c>
      <c r="D16" s="297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 x14ac:dyDescent="0.25">
      <c r="A17">
        <v>36</v>
      </c>
      <c r="B17">
        <v>11405215</v>
      </c>
      <c r="C17">
        <v>4</v>
      </c>
      <c r="D17" s="130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 x14ac:dyDescent="0.25">
      <c r="A18">
        <v>37</v>
      </c>
      <c r="B18">
        <v>11405215</v>
      </c>
      <c r="C18">
        <v>4</v>
      </c>
      <c r="D18" s="297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.75" thickBot="1" x14ac:dyDescent="0.3">
      <c r="A19">
        <v>38</v>
      </c>
      <c r="B19">
        <v>11405215</v>
      </c>
      <c r="C19">
        <v>4</v>
      </c>
      <c r="D19" s="131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I17" sqref="I17"/>
    </sheetView>
  </sheetViews>
  <sheetFormatPr defaultRowHeight="15" x14ac:dyDescent="0.2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s="30" customFormat="1" x14ac:dyDescent="0.25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0" workbookViewId="0">
      <selection activeCell="J26" sqref="J26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ht="15.75" thickBot="1" x14ac:dyDescent="0.3">
      <c r="A2" s="276" t="str">
        <f>'Сводная таблица'!D2</f>
        <v>https://goo.gl/vHHMPH - Пройти тесты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255" ht="15" customHeight="1" x14ac:dyDescent="0.25">
      <c r="A3" s="277" t="str">
        <f>'Сводная таблица'!A3:A4</f>
        <v>№ п/п</v>
      </c>
      <c r="B3" s="279" t="str">
        <f>'Сводная таблица'!B3:B4</f>
        <v>группа</v>
      </c>
      <c r="C3" s="281" t="str">
        <f>'Сводная таблица'!C3:C4</f>
        <v>подргуппа</v>
      </c>
      <c r="D3" s="283" t="str">
        <f>'Сводная таблица'!D3:D4</f>
        <v>Фамилия</v>
      </c>
      <c r="E3" s="285" t="str">
        <f>'Сводная таблица'!E3:E4</f>
        <v>Имя</v>
      </c>
      <c r="F3" s="274" t="str">
        <f>'Сводная таблица'!F3:F4</f>
        <v>Отчество</v>
      </c>
      <c r="G3" s="277" t="s">
        <v>111</v>
      </c>
      <c r="H3" s="283" t="s">
        <v>35</v>
      </c>
      <c r="I3" s="290" t="s">
        <v>38</v>
      </c>
      <c r="J3" s="290" t="s">
        <v>37</v>
      </c>
      <c r="K3" s="287" t="s">
        <v>34</v>
      </c>
      <c r="L3" s="292" t="s">
        <v>132</v>
      </c>
      <c r="M3" s="255" t="s">
        <v>152</v>
      </c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</row>
    <row r="4" spans="1:255" ht="15.75" thickBot="1" x14ac:dyDescent="0.3">
      <c r="A4" s="278"/>
      <c r="B4" s="280"/>
      <c r="C4" s="282"/>
      <c r="D4" s="284"/>
      <c r="E4" s="286"/>
      <c r="F4" s="275"/>
      <c r="G4" s="289"/>
      <c r="H4" s="265"/>
      <c r="I4" s="291"/>
      <c r="J4" s="291"/>
      <c r="K4" s="288"/>
      <c r="L4" s="293"/>
      <c r="M4" s="138">
        <v>1</v>
      </c>
      <c r="N4" s="138">
        <v>2</v>
      </c>
      <c r="O4" s="138">
        <v>3</v>
      </c>
      <c r="P4" s="138">
        <v>4</v>
      </c>
      <c r="Q4" s="138">
        <v>5</v>
      </c>
      <c r="R4" s="138">
        <v>6</v>
      </c>
      <c r="S4" s="138">
        <v>7</v>
      </c>
      <c r="T4" s="138">
        <v>8</v>
      </c>
      <c r="U4" s="138">
        <v>9</v>
      </c>
      <c r="V4" s="138">
        <v>10</v>
      </c>
      <c r="W4" s="138">
        <v>11</v>
      </c>
      <c r="X4" s="138">
        <v>12</v>
      </c>
      <c r="Y4" s="138">
        <v>13</v>
      </c>
      <c r="Z4" s="138">
        <v>14</v>
      </c>
      <c r="AA4" s="138">
        <v>15</v>
      </c>
      <c r="AB4" s="138">
        <v>16</v>
      </c>
      <c r="AC4" s="138">
        <v>17</v>
      </c>
      <c r="AD4" s="138">
        <v>18</v>
      </c>
      <c r="AE4" s="138">
        <v>19</v>
      </c>
    </row>
    <row r="5" spans="1:255" s="41" customFormat="1" x14ac:dyDescent="0.25">
      <c r="A5" s="12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9">
        <v>1</v>
      </c>
      <c r="H5" s="135">
        <f>DATE(2017,1,1)</f>
        <v>42736</v>
      </c>
      <c r="I5" s="132">
        <f>(YEAR(H5)-YEAR('Сводная таблица'!$B$2))*53+WEEKNUM(H5)</f>
        <v>54</v>
      </c>
      <c r="J5" s="64">
        <v>0</v>
      </c>
      <c r="K5" s="112">
        <f>VLOOKUP(I5,'Формула рейтинга'!$A$3:$AZ$203,J5+2,FALSE)*10</f>
        <v>0</v>
      </c>
      <c r="L5" s="115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9">
        <v>2</v>
      </c>
      <c r="H6" s="136">
        <f t="shared" ref="H6:H42" si="0">DATE(2017,1,1)</f>
        <v>42736</v>
      </c>
      <c r="I6" s="133">
        <f>(YEAR(H6)-YEAR('Сводная таблица'!$B$2))*53+WEEKNUM(H6)</f>
        <v>54</v>
      </c>
      <c r="J6" s="63">
        <v>0</v>
      </c>
      <c r="K6" s="113">
        <f>VLOOKUP(I6,'Формула рейтинга'!$A$3:$AZ$203,J6+2,FALSE)*10</f>
        <v>0</v>
      </c>
      <c r="L6" s="115">
        <f t="shared" ref="L6:L42" si="1">J6/32*100</f>
        <v>0</v>
      </c>
      <c r="M6" s="1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9">
        <v>3</v>
      </c>
      <c r="H7" s="136">
        <f t="shared" si="0"/>
        <v>42736</v>
      </c>
      <c r="I7" s="133">
        <f>(YEAR(H7)-YEAR('Сводная таблица'!$B$2))*53+WEEKNUM(H7)</f>
        <v>54</v>
      </c>
      <c r="J7" s="63">
        <v>0</v>
      </c>
      <c r="K7" s="113">
        <f>VLOOKUP(I7,'Формула рейтинга'!$A$3:$AZ$203,J7+2,FALSE)*10</f>
        <v>0</v>
      </c>
      <c r="L7" s="115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9">
        <v>4</v>
      </c>
      <c r="H8" s="136">
        <f t="shared" si="0"/>
        <v>42736</v>
      </c>
      <c r="I8" s="133">
        <f>(YEAR(H8)-YEAR('Сводная таблица'!$B$2))*53+WEEKNUM(H8)</f>
        <v>54</v>
      </c>
      <c r="J8" s="63">
        <v>0</v>
      </c>
      <c r="K8" s="113">
        <f>VLOOKUP(I8,'Формула рейтинга'!$A$3:$AZ$203,J8+2,FALSE)*10</f>
        <v>0</v>
      </c>
      <c r="L8" s="115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9">
        <v>5</v>
      </c>
      <c r="H9" s="136">
        <f t="shared" si="0"/>
        <v>42736</v>
      </c>
      <c r="I9" s="133">
        <f>(YEAR(H9)-YEAR('Сводная таблица'!$B$2))*53+WEEKNUM(H9)</f>
        <v>54</v>
      </c>
      <c r="J9" s="63">
        <v>0</v>
      </c>
      <c r="K9" s="113">
        <f>VLOOKUP(I9,'Формула рейтинга'!$A$3:$AZ$203,J9+2,FALSE)*10</f>
        <v>0</v>
      </c>
      <c r="L9" s="115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9">
        <v>6</v>
      </c>
      <c r="H10" s="136">
        <f t="shared" si="0"/>
        <v>42736</v>
      </c>
      <c r="I10" s="133">
        <f>(YEAR(H10)-YEAR('Сводная таблица'!$B$2))*53+WEEKNUM(H10)</f>
        <v>54</v>
      </c>
      <c r="J10" s="63">
        <v>0</v>
      </c>
      <c r="K10" s="113">
        <f>VLOOKUP(I10,'Формула рейтинга'!$A$3:$AZ$203,J10+2,FALSE)*10</f>
        <v>0</v>
      </c>
      <c r="L10" s="115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9">
        <v>7</v>
      </c>
      <c r="H11" s="136">
        <f t="shared" si="0"/>
        <v>42736</v>
      </c>
      <c r="I11" s="133">
        <f>(YEAR(H11)-YEAR('Сводная таблица'!$B$2))*53+WEEKNUM(H11)</f>
        <v>54</v>
      </c>
      <c r="J11" s="63">
        <v>0</v>
      </c>
      <c r="K11" s="113">
        <f>VLOOKUP(I11,'Формула рейтинга'!$A$3:$AZ$203,J11+2,FALSE)*10</f>
        <v>0</v>
      </c>
      <c r="L11" s="115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9">
        <v>8</v>
      </c>
      <c r="H12" s="136">
        <f t="shared" si="0"/>
        <v>42736</v>
      </c>
      <c r="I12" s="133">
        <f>(YEAR(H12)-YEAR('Сводная таблица'!$B$2))*53+WEEKNUM(H12)</f>
        <v>54</v>
      </c>
      <c r="J12" s="63">
        <v>0</v>
      </c>
      <c r="K12" s="113">
        <f>VLOOKUP(I12,'Формула рейтинга'!$A$3:$AZ$203,J12+2,FALSE)*10</f>
        <v>0</v>
      </c>
      <c r="L12" s="115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9">
        <v>9</v>
      </c>
      <c r="H13" s="136">
        <f t="shared" si="0"/>
        <v>42736</v>
      </c>
      <c r="I13" s="133">
        <f>(YEAR(H13)-YEAR('Сводная таблица'!$B$2))*53+WEEKNUM(H13)</f>
        <v>54</v>
      </c>
      <c r="J13" s="63">
        <v>0</v>
      </c>
      <c r="K13" s="113">
        <f>VLOOKUP(I13,'Формула рейтинга'!$A$3:$AZ$203,J13+2,FALSE)*10</f>
        <v>0</v>
      </c>
      <c r="L13" s="115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9">
        <v>10</v>
      </c>
      <c r="H14" s="136">
        <f t="shared" si="0"/>
        <v>42736</v>
      </c>
      <c r="I14" s="133">
        <f>(YEAR(H14)-YEAR('Сводная таблица'!$B$2))*53+WEEKNUM(H14)</f>
        <v>54</v>
      </c>
      <c r="J14" s="63">
        <v>0</v>
      </c>
      <c r="K14" s="113">
        <f>VLOOKUP(I14,'Формула рейтинга'!$A$3:$AZ$203,J14+2,FALSE)*10</f>
        <v>0</v>
      </c>
      <c r="L14" s="115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9">
        <v>11</v>
      </c>
      <c r="H15" s="136">
        <f t="shared" si="0"/>
        <v>42736</v>
      </c>
      <c r="I15" s="133">
        <f>(YEAR(H15)-YEAR('Сводная таблица'!$B$2))*53+WEEKNUM(H15)</f>
        <v>54</v>
      </c>
      <c r="J15" s="63">
        <v>0</v>
      </c>
      <c r="K15" s="113">
        <f>VLOOKUP(I15,'Формула рейтинга'!$A$3:$AZ$203,J15+2,FALSE)*10</f>
        <v>0</v>
      </c>
      <c r="L15" s="115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9">
        <v>12</v>
      </c>
      <c r="H16" s="136">
        <f t="shared" si="0"/>
        <v>42736</v>
      </c>
      <c r="I16" s="133">
        <f>(YEAR(H16)-YEAR('Сводная таблица'!$B$2))*53+WEEKNUM(H16)</f>
        <v>54</v>
      </c>
      <c r="J16" s="63">
        <v>0</v>
      </c>
      <c r="K16" s="113">
        <f>VLOOKUP(I16,'Формула рейтинга'!$A$3:$AZ$203,J16+2,FALSE)*10</f>
        <v>0</v>
      </c>
      <c r="L16" s="115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9">
        <v>13</v>
      </c>
      <c r="H17" s="136">
        <f t="shared" si="0"/>
        <v>42736</v>
      </c>
      <c r="I17" s="133">
        <f>(YEAR(H17)-YEAR('Сводная таблица'!$B$2))*53+WEEKNUM(H17)</f>
        <v>54</v>
      </c>
      <c r="J17" s="63">
        <v>0</v>
      </c>
      <c r="K17" s="113">
        <f>VLOOKUP(I17,'Формула рейтинга'!$A$3:$AZ$203,J17+2,FALSE)*10</f>
        <v>0</v>
      </c>
      <c r="L17" s="115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9">
        <v>14</v>
      </c>
      <c r="H18" s="136">
        <f t="shared" si="0"/>
        <v>42736</v>
      </c>
      <c r="I18" s="133">
        <f>(YEAR(H18)-YEAR('Сводная таблица'!$B$2))*53+WEEKNUM(H18)</f>
        <v>54</v>
      </c>
      <c r="J18" s="63">
        <v>0</v>
      </c>
      <c r="K18" s="113">
        <f>VLOOKUP(I18,'Формула рейтинга'!$A$3:$AZ$203,J18+2,FALSE)*10</f>
        <v>0</v>
      </c>
      <c r="L18" s="115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9">
        <v>15</v>
      </c>
      <c r="H19" s="136">
        <f t="shared" si="0"/>
        <v>42736</v>
      </c>
      <c r="I19" s="133">
        <f>(YEAR(H19)-YEAR('Сводная таблица'!$B$2))*53+WEEKNUM(H19)</f>
        <v>54</v>
      </c>
      <c r="J19" s="63">
        <v>0</v>
      </c>
      <c r="K19" s="113">
        <f>VLOOKUP(I19,'Формула рейтинга'!$A$3:$AZ$203,J19+2,FALSE)*10</f>
        <v>0</v>
      </c>
      <c r="L19" s="115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9">
        <v>16</v>
      </c>
      <c r="H20" s="136">
        <f t="shared" si="0"/>
        <v>42736</v>
      </c>
      <c r="I20" s="133">
        <f>(YEAR(H20)-YEAR('Сводная таблица'!$B$2))*53+WEEKNUM(H20)</f>
        <v>54</v>
      </c>
      <c r="J20" s="63">
        <v>0</v>
      </c>
      <c r="K20" s="113">
        <f>VLOOKUP(I20,'Формула рейтинга'!$A$3:$AZ$203,J20+2,FALSE)*10</f>
        <v>0</v>
      </c>
      <c r="L20" s="115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9">
        <v>17</v>
      </c>
      <c r="H21" s="136">
        <f t="shared" si="0"/>
        <v>42736</v>
      </c>
      <c r="I21" s="133">
        <f>(YEAR(H21)-YEAR('Сводная таблица'!$B$2))*53+WEEKNUM(H21)</f>
        <v>54</v>
      </c>
      <c r="J21" s="63">
        <v>0</v>
      </c>
      <c r="K21" s="113">
        <f>VLOOKUP(I21,'Формула рейтинга'!$A$3:$AZ$203,J21+2,FALSE)*10</f>
        <v>0</v>
      </c>
      <c r="L21" s="115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9">
        <v>18</v>
      </c>
      <c r="H22" s="136">
        <f t="shared" si="0"/>
        <v>42736</v>
      </c>
      <c r="I22" s="133">
        <f>(YEAR(H22)-YEAR('Сводная таблица'!$B$2))*53+WEEKNUM(H22)</f>
        <v>54</v>
      </c>
      <c r="J22" s="63">
        <v>0</v>
      </c>
      <c r="K22" s="113">
        <f>VLOOKUP(I22,'Формула рейтинга'!$A$3:$AZ$203,J22+2,FALSE)*10</f>
        <v>0</v>
      </c>
      <c r="L22" s="115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9">
        <v>19</v>
      </c>
      <c r="H23" s="136">
        <f t="shared" si="0"/>
        <v>42736</v>
      </c>
      <c r="I23" s="133">
        <f>(YEAR(H23)-YEAR('Сводная таблица'!$B$2))*53+WEEKNUM(H23)</f>
        <v>54</v>
      </c>
      <c r="J23" s="63">
        <v>0</v>
      </c>
      <c r="K23" s="113">
        <f>VLOOKUP(I23,'Формула рейтинга'!$A$3:$AZ$203,J23+2,FALSE)*10</f>
        <v>0</v>
      </c>
      <c r="L23" s="115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9">
        <v>20</v>
      </c>
      <c r="H24" s="136">
        <f t="shared" si="0"/>
        <v>42736</v>
      </c>
      <c r="I24" s="133">
        <f>(YEAR(H24)-YEAR('Сводная таблица'!$B$2))*53+WEEKNUM(H24)</f>
        <v>54</v>
      </c>
      <c r="J24" s="63">
        <v>0</v>
      </c>
      <c r="K24" s="113">
        <f>VLOOKUP(I24,'Формула рейтинга'!$A$3:$AZ$203,J24+2,FALSE)*10</f>
        <v>0</v>
      </c>
      <c r="L24" s="115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9">
        <v>21</v>
      </c>
      <c r="H25" s="136">
        <f t="shared" si="0"/>
        <v>42736</v>
      </c>
      <c r="I25" s="133">
        <f>(YEAR(H25)-YEAR('Сводная таблица'!$B$2))*53+WEEKNUM(H25)</f>
        <v>54</v>
      </c>
      <c r="J25" s="63">
        <v>0</v>
      </c>
      <c r="K25" s="113">
        <f>VLOOKUP(I25,'Формула рейтинга'!$A$3:$AZ$203,J25+2,FALSE)*10</f>
        <v>0</v>
      </c>
      <c r="L25" s="115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9">
        <v>22</v>
      </c>
      <c r="H26" s="136">
        <f t="shared" si="0"/>
        <v>42736</v>
      </c>
      <c r="I26" s="133">
        <f>(YEAR(H26)-YEAR('Сводная таблица'!$B$2))*53+WEEKNUM(H26)</f>
        <v>54</v>
      </c>
      <c r="J26" s="63">
        <v>0</v>
      </c>
      <c r="K26" s="113">
        <f>VLOOKUP(I26,'Формула рейтинга'!$A$3:$AZ$203,J26+2,FALSE)*10</f>
        <v>0</v>
      </c>
      <c r="L26" s="115">
        <f t="shared" si="1"/>
        <v>0</v>
      </c>
      <c r="M26" s="2">
        <v>29</v>
      </c>
      <c r="N26" s="2"/>
      <c r="O26" s="2"/>
      <c r="P26" s="2"/>
      <c r="Q26" s="2"/>
      <c r="R26" s="142"/>
      <c r="S26" s="14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9">
        <v>23</v>
      </c>
      <c r="H27" s="136">
        <f t="shared" si="0"/>
        <v>42736</v>
      </c>
      <c r="I27" s="133">
        <f>(YEAR(H27)-YEAR('Сводная таблица'!$B$2))*53+WEEKNUM(H27)</f>
        <v>54</v>
      </c>
      <c r="J27" s="63">
        <v>0</v>
      </c>
      <c r="K27" s="113">
        <f>VLOOKUP(I27,'Формула рейтинга'!$A$3:$AZ$203,J27+2,FALSE)*10</f>
        <v>0</v>
      </c>
      <c r="L27" s="115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9">
        <v>24</v>
      </c>
      <c r="H28" s="136">
        <f t="shared" si="0"/>
        <v>42736</v>
      </c>
      <c r="I28" s="133">
        <f>(YEAR(H28)-YEAR('Сводная таблица'!$B$2))*53+WEEKNUM(H28)</f>
        <v>54</v>
      </c>
      <c r="J28" s="63">
        <v>0</v>
      </c>
      <c r="K28" s="113">
        <f>VLOOKUP(I28,'Формула рейтинга'!$A$3:$AZ$203,J28+2,FALSE)*10</f>
        <v>0</v>
      </c>
      <c r="L28" s="115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9">
        <v>26</v>
      </c>
      <c r="H29" s="136">
        <f t="shared" si="0"/>
        <v>42736</v>
      </c>
      <c r="I29" s="133">
        <f>(YEAR(H29)-YEAR('Сводная таблица'!$B$2))*53+WEEKNUM(H29)</f>
        <v>54</v>
      </c>
      <c r="J29" s="63">
        <v>0</v>
      </c>
      <c r="K29" s="113">
        <f>VLOOKUP(I29,'Формула рейтинга'!$A$3:$AZ$203,J29+2,FALSE)*10</f>
        <v>0</v>
      </c>
      <c r="L29" s="115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9">
        <v>27</v>
      </c>
      <c r="H30" s="136">
        <f t="shared" si="0"/>
        <v>42736</v>
      </c>
      <c r="I30" s="133">
        <f>(YEAR(H30)-YEAR('Сводная таблица'!$B$2))*53+WEEKNUM(H30)</f>
        <v>54</v>
      </c>
      <c r="J30" s="63">
        <v>0</v>
      </c>
      <c r="K30" s="113">
        <f>VLOOKUP(I30,'Формула рейтинга'!$A$3:$AZ$203,J30+2,FALSE)*10</f>
        <v>0</v>
      </c>
      <c r="L30" s="115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9">
        <v>28</v>
      </c>
      <c r="H31" s="136">
        <f t="shared" si="0"/>
        <v>42736</v>
      </c>
      <c r="I31" s="133">
        <f>(YEAR(H31)-YEAR('Сводная таблица'!$B$2))*53+WEEKNUM(H31)</f>
        <v>54</v>
      </c>
      <c r="J31" s="63">
        <v>0</v>
      </c>
      <c r="K31" s="113">
        <f>VLOOKUP(I31,'Формула рейтинга'!$A$3:$AZ$203,J31+2,FALSE)*10</f>
        <v>0</v>
      </c>
      <c r="L31" s="115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9">
        <v>29</v>
      </c>
      <c r="H32" s="136">
        <f t="shared" si="0"/>
        <v>42736</v>
      </c>
      <c r="I32" s="133">
        <f>(YEAR(H32)-YEAR('Сводная таблица'!$B$2))*53+WEEKNUM(H32)</f>
        <v>54</v>
      </c>
      <c r="J32" s="63">
        <v>0</v>
      </c>
      <c r="K32" s="113">
        <f>VLOOKUP(I32,'Формула рейтинга'!$A$3:$AZ$203,J32+2,FALSE)*10</f>
        <v>0</v>
      </c>
      <c r="L32" s="115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9">
        <v>30</v>
      </c>
      <c r="H33" s="136">
        <f t="shared" si="0"/>
        <v>42736</v>
      </c>
      <c r="I33" s="133">
        <f>(YEAR(H33)-YEAR('Сводная таблица'!$B$2))*53+WEEKNUM(H33)</f>
        <v>54</v>
      </c>
      <c r="J33" s="63">
        <v>0</v>
      </c>
      <c r="K33" s="113">
        <f>VLOOKUP(I33,'Формула рейтинга'!$A$3:$AZ$203,J33+2,FALSE)*10</f>
        <v>0</v>
      </c>
      <c r="L33" s="115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9">
        <v>31</v>
      </c>
      <c r="H34" s="136">
        <f t="shared" si="0"/>
        <v>42736</v>
      </c>
      <c r="I34" s="133">
        <f>(YEAR(H34)-YEAR('Сводная таблица'!$B$2))*53+WEEKNUM(H34)</f>
        <v>54</v>
      </c>
      <c r="J34" s="63">
        <v>0</v>
      </c>
      <c r="K34" s="113">
        <f>VLOOKUP(I34,'Формула рейтинга'!$A$3:$AZ$203,J34+2,FALSE)*10</f>
        <v>0</v>
      </c>
      <c r="L34" s="115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9">
        <v>32</v>
      </c>
      <c r="H35" s="136">
        <f t="shared" si="0"/>
        <v>42736</v>
      </c>
      <c r="I35" s="133">
        <f>(YEAR(H35)-YEAR('Сводная таблица'!$B$2))*53+WEEKNUM(H35)</f>
        <v>54</v>
      </c>
      <c r="J35" s="63">
        <v>0</v>
      </c>
      <c r="K35" s="113">
        <f>VLOOKUP(I35,'Формула рейтинга'!$A$3:$AZ$203,J35+2,FALSE)*10</f>
        <v>0</v>
      </c>
      <c r="L35" s="115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9">
        <v>33</v>
      </c>
      <c r="H36" s="136">
        <f t="shared" si="0"/>
        <v>42736</v>
      </c>
      <c r="I36" s="133">
        <f>(YEAR(H36)-YEAR('Сводная таблица'!$B$2))*53+WEEKNUM(H36)</f>
        <v>54</v>
      </c>
      <c r="J36" s="63">
        <v>0</v>
      </c>
      <c r="K36" s="113">
        <f>VLOOKUP(I36,'Формула рейтинга'!$A$3:$AZ$203,J36+2,FALSE)*10</f>
        <v>0</v>
      </c>
      <c r="L36" s="115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9">
        <v>34</v>
      </c>
      <c r="H37" s="136">
        <f t="shared" si="0"/>
        <v>42736</v>
      </c>
      <c r="I37" s="133">
        <f>(YEAR(H37)-YEAR('Сводная таблица'!$B$2))*53+WEEKNUM(H37)</f>
        <v>54</v>
      </c>
      <c r="J37" s="63">
        <v>0</v>
      </c>
      <c r="K37" s="113">
        <f>VLOOKUP(I37,'Формула рейтинга'!$A$3:$AZ$203,J37+2,FALSE)*10</f>
        <v>0</v>
      </c>
      <c r="L37" s="115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9">
        <v>35</v>
      </c>
      <c r="H38" s="136">
        <f t="shared" si="0"/>
        <v>42736</v>
      </c>
      <c r="I38" s="133">
        <f>(YEAR(H38)-YEAR('Сводная таблица'!$B$2))*53+WEEKNUM(H38)</f>
        <v>54</v>
      </c>
      <c r="J38" s="63">
        <v>0</v>
      </c>
      <c r="K38" s="113">
        <f>VLOOKUP(I38,'Формула рейтинга'!$A$3:$AZ$203,J38+2,FALSE)*10</f>
        <v>0</v>
      </c>
      <c r="L38" s="115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9">
        <v>36</v>
      </c>
      <c r="H39" s="136">
        <f t="shared" si="0"/>
        <v>42736</v>
      </c>
      <c r="I39" s="133">
        <f>(YEAR(H39)-YEAR('Сводная таблица'!$B$2))*53+WEEKNUM(H39)</f>
        <v>54</v>
      </c>
      <c r="J39" s="63">
        <v>0</v>
      </c>
      <c r="K39" s="113">
        <f>VLOOKUP(I39,'Формула рейтинга'!$A$3:$AZ$203,J39+2,FALSE)*10</f>
        <v>0</v>
      </c>
      <c r="L39" s="115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9">
        <v>37</v>
      </c>
      <c r="H40" s="136">
        <f t="shared" si="0"/>
        <v>42736</v>
      </c>
      <c r="I40" s="133">
        <f>(YEAR(H40)-YEAR('Сводная таблица'!$B$2))*53+WEEKNUM(H40)</f>
        <v>54</v>
      </c>
      <c r="J40" s="63">
        <v>0</v>
      </c>
      <c r="K40" s="113">
        <f>VLOOKUP(I40,'Формула рейтинга'!$A$3:$AZ$203,J40+2,FALSE)*10</f>
        <v>0</v>
      </c>
      <c r="L40" s="115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9">
        <v>38</v>
      </c>
      <c r="H41" s="136">
        <f t="shared" si="0"/>
        <v>42736</v>
      </c>
      <c r="I41" s="133">
        <f>(YEAR(H41)-YEAR('Сводная таблица'!$B$2))*53+WEEKNUM(H41)</f>
        <v>54</v>
      </c>
      <c r="J41" s="63">
        <v>0</v>
      </c>
      <c r="K41" s="113">
        <f>VLOOKUP(I41,'Формула рейтинга'!$A$3:$AZ$203,J41+2,FALSE)*10</f>
        <v>0</v>
      </c>
      <c r="L41" s="115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0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9">
        <v>39</v>
      </c>
      <c r="H42" s="137">
        <f t="shared" si="0"/>
        <v>42736</v>
      </c>
      <c r="I42" s="134">
        <f>(YEAR(H42)-YEAR('Сводная таблица'!$B$2))*53+WEEKNUM(H42)</f>
        <v>54</v>
      </c>
      <c r="J42" s="63">
        <v>0</v>
      </c>
      <c r="K42" s="114">
        <f>VLOOKUP(I42,'Формула рейтинга'!$A$3:$AZ$203,J42+2,FALSE)*10</f>
        <v>0</v>
      </c>
      <c r="L42" s="11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8"/>
  <sheetViews>
    <sheetView topLeftCell="A22" workbookViewId="0">
      <selection activeCell="J37" sqref="J3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68"/>
    </row>
    <row r="3" spans="1:255" ht="15" customHeight="1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5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</row>
    <row r="5" spans="1:255" s="41" customFormat="1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42875</v>
      </c>
      <c r="I5" s="50">
        <f>WEEKNUM(H5)-WEEKNUM(DATE(2017,3,1))</f>
        <v>11</v>
      </c>
      <c r="J5" s="196">
        <v>4</v>
      </c>
      <c r="K5" s="197">
        <f>VLOOKUP(I5,'Формула рейтинга'!$A$3:$BJ$203,J5+2,FALSE)*10</f>
        <v>1.0897276103182816</v>
      </c>
      <c r="L5" s="233">
        <f>J5/55*100</f>
        <v>7.2727272727272725</v>
      </c>
    </row>
    <row r="6" spans="1:255" s="41" customFormat="1" x14ac:dyDescent="0.25">
      <c r="A6" s="1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0">
        <v>2</v>
      </c>
      <c r="H6" s="191">
        <v>42889</v>
      </c>
      <c r="I6" s="50">
        <f t="shared" ref="I6:I42" si="0">WEEKNUM(H6)-WEEKNUM(DATE(2017,3,1))</f>
        <v>13</v>
      </c>
      <c r="J6" s="63">
        <v>40</v>
      </c>
      <c r="K6" s="197">
        <f>VLOOKUP(I6,'Формула рейтинга'!$A$3:$BJ$203,J6+2,FALSE)*10</f>
        <v>6.2433184937829935</v>
      </c>
      <c r="L6" s="233">
        <f t="shared" ref="L6:L42" si="1">J6/55*100</f>
        <v>72.727272727272734</v>
      </c>
      <c r="M6" s="60"/>
    </row>
    <row r="7" spans="1:255" s="41" customFormat="1" x14ac:dyDescent="0.25">
      <c r="A7" s="1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0">
        <v>3</v>
      </c>
      <c r="H7" s="191">
        <f t="shared" ref="H7:H31" si="2">DATE(2017,5,19)</f>
        <v>42874</v>
      </c>
      <c r="I7" s="50">
        <f t="shared" si="0"/>
        <v>11</v>
      </c>
      <c r="J7" s="63">
        <v>0</v>
      </c>
      <c r="K7" s="197">
        <f>VLOOKUP(I7,'Формула рейтинга'!$A$3:$BJ$203,J7+2,FALSE)*10</f>
        <v>0</v>
      </c>
      <c r="L7" s="233">
        <f t="shared" si="1"/>
        <v>0</v>
      </c>
    </row>
    <row r="8" spans="1:255" s="41" customFormat="1" x14ac:dyDescent="0.25">
      <c r="A8" s="1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0">
        <v>4</v>
      </c>
      <c r="H8" s="191">
        <v>42889</v>
      </c>
      <c r="I8" s="50">
        <f t="shared" si="0"/>
        <v>13</v>
      </c>
      <c r="J8" s="63">
        <v>40</v>
      </c>
      <c r="K8" s="197">
        <f>VLOOKUP(I8,'Формула рейтинга'!$A$3:$BJ$203,J8+2,FALSE)*10</f>
        <v>6.2433184937829935</v>
      </c>
      <c r="L8" s="233">
        <f t="shared" si="1"/>
        <v>72.727272727272734</v>
      </c>
    </row>
    <row r="9" spans="1:255" s="41" customFormat="1" x14ac:dyDescent="0.25">
      <c r="A9" s="1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0">
        <v>5</v>
      </c>
      <c r="H9" s="191">
        <v>42875</v>
      </c>
      <c r="I9" s="50">
        <f t="shared" si="0"/>
        <v>11</v>
      </c>
      <c r="J9" s="63">
        <v>34</v>
      </c>
      <c r="K9" s="197">
        <f>VLOOKUP(I9,'Формула рейтинга'!$A$3:$BJ$203,J9+2,FALSE)*10</f>
        <v>6.1326339415209876</v>
      </c>
      <c r="L9" s="233">
        <f t="shared" si="1"/>
        <v>61.818181818181813</v>
      </c>
    </row>
    <row r="10" spans="1:255" s="41" customFormat="1" x14ac:dyDescent="0.25">
      <c r="A10" s="1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0">
        <v>6</v>
      </c>
      <c r="H10" s="191">
        <v>42875</v>
      </c>
      <c r="I10" s="50">
        <f t="shared" si="0"/>
        <v>11</v>
      </c>
      <c r="J10" s="63">
        <v>43</v>
      </c>
      <c r="K10" s="197">
        <f>VLOOKUP(I10,'Формула рейтинга'!$A$3:$BJ$203,J10+2,FALSE)*10</f>
        <v>6.7097438277340826</v>
      </c>
      <c r="L10" s="233">
        <f t="shared" si="1"/>
        <v>78.181818181818187</v>
      </c>
    </row>
    <row r="11" spans="1:255" s="41" customFormat="1" x14ac:dyDescent="0.25">
      <c r="A11" s="1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0">
        <v>7</v>
      </c>
      <c r="H11" s="191">
        <v>42875</v>
      </c>
      <c r="I11" s="50">
        <f t="shared" si="0"/>
        <v>11</v>
      </c>
      <c r="J11" s="63">
        <v>4</v>
      </c>
      <c r="K11" s="197">
        <f>VLOOKUP(I11,'Формула рейтинга'!$A$3:$BJ$203,J11+2,FALSE)*10</f>
        <v>1.0897276103182816</v>
      </c>
      <c r="L11" s="233">
        <f t="shared" si="1"/>
        <v>7.2727272727272725</v>
      </c>
    </row>
    <row r="12" spans="1:255" s="41" customFormat="1" x14ac:dyDescent="0.25">
      <c r="A12" s="1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0">
        <v>8</v>
      </c>
      <c r="H12" s="191">
        <v>42875</v>
      </c>
      <c r="I12" s="50">
        <f t="shared" si="0"/>
        <v>11</v>
      </c>
      <c r="J12" s="63">
        <v>40</v>
      </c>
      <c r="K12" s="197">
        <f>VLOOKUP(I12,'Формула рейтинга'!$A$3:$BJ$203,J12+2,FALSE)*10</f>
        <v>6.5373377121187035</v>
      </c>
      <c r="L12" s="233">
        <f t="shared" si="1"/>
        <v>72.727272727272734</v>
      </c>
    </row>
    <row r="13" spans="1:255" s="41" customFormat="1" x14ac:dyDescent="0.25">
      <c r="A13" s="1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0">
        <v>9</v>
      </c>
      <c r="H13" s="191">
        <v>42875</v>
      </c>
      <c r="I13" s="50">
        <f t="shared" si="0"/>
        <v>11</v>
      </c>
      <c r="J13" s="63">
        <v>40</v>
      </c>
      <c r="K13" s="197">
        <f>VLOOKUP(I13,'Формула рейтинга'!$A$3:$BJ$203,J13+2,FALSE)*10</f>
        <v>6.5373377121187035</v>
      </c>
      <c r="L13" s="233">
        <f t="shared" si="1"/>
        <v>72.727272727272734</v>
      </c>
    </row>
    <row r="14" spans="1:255" s="41" customFormat="1" x14ac:dyDescent="0.25">
      <c r="A14" s="1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0">
        <v>11</v>
      </c>
      <c r="H14" s="191">
        <v>42875</v>
      </c>
      <c r="I14" s="50">
        <f t="shared" si="0"/>
        <v>11</v>
      </c>
      <c r="J14" s="63">
        <v>42</v>
      </c>
      <c r="K14" s="197">
        <f>VLOOKUP(I14,'Формула рейтинга'!$A$3:$BJ$203,J14+2,FALSE)*10</f>
        <v>6.6541997544330789</v>
      </c>
      <c r="L14" s="233">
        <f t="shared" si="1"/>
        <v>76.363636363636374</v>
      </c>
    </row>
    <row r="15" spans="1:255" s="41" customFormat="1" x14ac:dyDescent="0.25">
      <c r="A15" s="1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0">
        <v>12</v>
      </c>
      <c r="H15" s="191">
        <f t="shared" si="2"/>
        <v>42874</v>
      </c>
      <c r="I15" s="50">
        <f t="shared" si="0"/>
        <v>11</v>
      </c>
      <c r="J15" s="63">
        <v>0</v>
      </c>
      <c r="K15" s="197">
        <f>VLOOKUP(I15,'Формула рейтинга'!$A$3:$BJ$203,J15+2,FALSE)*10</f>
        <v>0</v>
      </c>
      <c r="L15" s="233">
        <f t="shared" si="1"/>
        <v>0</v>
      </c>
    </row>
    <row r="16" spans="1:255" s="41" customFormat="1" x14ac:dyDescent="0.25">
      <c r="A16" s="1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0">
        <v>13</v>
      </c>
      <c r="H16" s="191">
        <v>42882</v>
      </c>
      <c r="I16" s="50">
        <f t="shared" si="0"/>
        <v>12</v>
      </c>
      <c r="J16" s="63">
        <v>2</v>
      </c>
      <c r="K16" s="197">
        <f>VLOOKUP(I16,'Формула рейтинга'!$A$3:$BJ$203,J16+2,FALSE)*10</f>
        <v>0.4009307373792117</v>
      </c>
      <c r="L16" s="233">
        <f t="shared" si="1"/>
        <v>3.6363636363636362</v>
      </c>
    </row>
    <row r="17" spans="1:12" s="41" customFormat="1" x14ac:dyDescent="0.25">
      <c r="A17" s="1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0">
        <v>15</v>
      </c>
      <c r="H17" s="191">
        <v>42882</v>
      </c>
      <c r="I17" s="50">
        <f t="shared" si="0"/>
        <v>12</v>
      </c>
      <c r="J17" s="63">
        <v>51</v>
      </c>
      <c r="K17" s="197">
        <f>VLOOKUP(I17,'Формула рейтинга'!$A$3:$BJ$203,J17+2,FALSE)*10</f>
        <v>6.9592979584827894</v>
      </c>
      <c r="L17" s="233">
        <f t="shared" si="1"/>
        <v>92.72727272727272</v>
      </c>
    </row>
    <row r="18" spans="1:12" s="41" customFormat="1" x14ac:dyDescent="0.25">
      <c r="A18" s="1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0">
        <v>16</v>
      </c>
      <c r="H18" s="191">
        <f t="shared" si="2"/>
        <v>42874</v>
      </c>
      <c r="I18" s="50">
        <f t="shared" si="0"/>
        <v>11</v>
      </c>
      <c r="J18" s="63">
        <v>0</v>
      </c>
      <c r="K18" s="197">
        <f>VLOOKUP(I18,'Формула рейтинга'!$A$3:$BJ$203,J18+2,FALSE)*10</f>
        <v>0</v>
      </c>
      <c r="L18" s="233">
        <f t="shared" si="1"/>
        <v>0</v>
      </c>
    </row>
    <row r="19" spans="1:12" s="41" customFormat="1" x14ac:dyDescent="0.25">
      <c r="A19" s="1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0">
        <v>17</v>
      </c>
      <c r="H19" s="191">
        <f>DATE(2017,6,13)</f>
        <v>42899</v>
      </c>
      <c r="I19" s="50">
        <f t="shared" si="0"/>
        <v>15</v>
      </c>
      <c r="J19" s="63">
        <v>31</v>
      </c>
      <c r="K19" s="197">
        <f>VLOOKUP(I19,'Формула рейтинга'!$A$3:$BJ$203,J19+2,FALSE)*10</f>
        <v>5.2967462744327074</v>
      </c>
      <c r="L19" s="233">
        <f t="shared" si="1"/>
        <v>56.36363636363636</v>
      </c>
    </row>
    <row r="20" spans="1:12" s="41" customFormat="1" x14ac:dyDescent="0.25">
      <c r="A20" s="1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0">
        <v>18</v>
      </c>
      <c r="H20" s="191">
        <v>42905</v>
      </c>
      <c r="I20" s="50">
        <f t="shared" si="0"/>
        <v>16</v>
      </c>
      <c r="J20" s="63">
        <v>25</v>
      </c>
      <c r="K20" s="197">
        <f>VLOOKUP(I20,'Формула рейтинга'!$A$3:$BJ$203,J20+2,FALSE)*10</f>
        <v>4.5726583898692565</v>
      </c>
      <c r="L20" s="233">
        <f t="shared" si="1"/>
        <v>45.454545454545453</v>
      </c>
    </row>
    <row r="21" spans="1:12" s="41" customFormat="1" x14ac:dyDescent="0.25">
      <c r="A21" s="1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0">
        <v>19</v>
      </c>
      <c r="H21" s="191">
        <f t="shared" si="2"/>
        <v>42874</v>
      </c>
      <c r="I21" s="50">
        <f t="shared" si="0"/>
        <v>11</v>
      </c>
      <c r="J21" s="63">
        <v>0</v>
      </c>
      <c r="K21" s="197">
        <f>VLOOKUP(I21,'Формула рейтинга'!$A$3:$BJ$203,J21+2,FALSE)*10</f>
        <v>0</v>
      </c>
      <c r="L21" s="233">
        <f t="shared" si="1"/>
        <v>0</v>
      </c>
    </row>
    <row r="22" spans="1:12" s="41" customFormat="1" x14ac:dyDescent="0.25">
      <c r="A22" s="1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0">
        <v>20</v>
      </c>
      <c r="H22" s="191">
        <f t="shared" si="2"/>
        <v>42874</v>
      </c>
      <c r="I22" s="50">
        <f t="shared" si="0"/>
        <v>11</v>
      </c>
      <c r="J22" s="63">
        <v>0</v>
      </c>
      <c r="K22" s="197">
        <f>VLOOKUP(I22,'Формула рейтинга'!$A$3:$BJ$203,J22+2,FALSE)*10</f>
        <v>0</v>
      </c>
      <c r="L22" s="233">
        <f t="shared" si="1"/>
        <v>0</v>
      </c>
    </row>
    <row r="23" spans="1:12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21</v>
      </c>
      <c r="H23" s="191">
        <f t="shared" si="2"/>
        <v>42874</v>
      </c>
      <c r="I23" s="50">
        <f t="shared" si="0"/>
        <v>11</v>
      </c>
      <c r="J23" s="200">
        <v>0</v>
      </c>
      <c r="K23" s="197">
        <f>VLOOKUP(I23,'Формула рейтинга'!$A$3:$BJ$203,J23+2,FALSE)*10</f>
        <v>0</v>
      </c>
      <c r="L23" s="233">
        <f t="shared" si="1"/>
        <v>0</v>
      </c>
    </row>
    <row r="24" spans="1:12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50">
        <f t="shared" si="0"/>
        <v>16</v>
      </c>
      <c r="J24" s="200">
        <v>41</v>
      </c>
      <c r="K24" s="197">
        <f>VLOOKUP(I24,'Формула рейтинга'!$A$3:$BJ$203,J24+2,FALSE)*10</f>
        <v>5.916955491727645</v>
      </c>
      <c r="L24" s="233">
        <f t="shared" si="1"/>
        <v>74.545454545454547</v>
      </c>
    </row>
    <row r="25" spans="1:12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50">
        <f t="shared" si="0"/>
        <v>16</v>
      </c>
      <c r="J25" s="200">
        <v>40</v>
      </c>
      <c r="K25" s="197">
        <f>VLOOKUP(I25,'Формула рейтинга'!$A$3:$BJ$203,J25+2,FALSE)*10</f>
        <v>5.8524500913641253</v>
      </c>
      <c r="L25" s="233">
        <f t="shared" si="1"/>
        <v>72.727272727272734</v>
      </c>
    </row>
    <row r="26" spans="1:12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v>42875</v>
      </c>
      <c r="I26" s="50">
        <f t="shared" si="0"/>
        <v>11</v>
      </c>
      <c r="J26" s="200">
        <v>44</v>
      </c>
      <c r="K26" s="197">
        <f>VLOOKUP(I26,'Формула рейтинга'!$A$3:$BJ$203,J26+2,FALSE)*10</f>
        <v>6.763486849309408</v>
      </c>
      <c r="L26" s="233">
        <f t="shared" si="1"/>
        <v>80</v>
      </c>
    </row>
    <row r="27" spans="1:12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v>42903</v>
      </c>
      <c r="I27" s="50">
        <f t="shared" si="0"/>
        <v>15</v>
      </c>
      <c r="J27" s="200">
        <v>32</v>
      </c>
      <c r="K27" s="197">
        <f>VLOOKUP(I27,'Формула рейтинга'!$A$3:$BJ$203,J27+2,FALSE)*10</f>
        <v>5.3832389114478545</v>
      </c>
      <c r="L27" s="233">
        <f t="shared" si="1"/>
        <v>58.18181818181818</v>
      </c>
    </row>
    <row r="28" spans="1:12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50">
        <f t="shared" si="0"/>
        <v>16</v>
      </c>
      <c r="J28" s="200">
        <v>33</v>
      </c>
      <c r="K28" s="197">
        <f>VLOOKUP(I28,'Формула рейтинга'!$A$3:$BJ$203,J28+2,FALSE)*10</f>
        <v>5.3378943687406277</v>
      </c>
      <c r="L28" s="233">
        <f t="shared" si="1"/>
        <v>60</v>
      </c>
    </row>
    <row r="29" spans="1:12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50">
        <f t="shared" si="0"/>
        <v>16</v>
      </c>
      <c r="J29" s="200">
        <v>41</v>
      </c>
      <c r="K29" s="197">
        <f>VLOOKUP(I29,'Формула рейтинга'!$A$3:$BJ$203,J29+2,FALSE)*10</f>
        <v>5.916955491727645</v>
      </c>
      <c r="L29" s="233">
        <f t="shared" si="1"/>
        <v>74.545454545454547</v>
      </c>
    </row>
    <row r="30" spans="1:12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v>42904</v>
      </c>
      <c r="I30" s="50">
        <f t="shared" si="0"/>
        <v>16</v>
      </c>
      <c r="J30" s="200">
        <v>55</v>
      </c>
      <c r="K30" s="197">
        <f>VLOOKUP(I30,'Формула рейтинга'!$A$3:$BJ$203,J30+2,FALSE)*10</f>
        <v>6.6484604800229974</v>
      </c>
      <c r="L30" s="233">
        <f t="shared" si="1"/>
        <v>100</v>
      </c>
    </row>
    <row r="31" spans="1:12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2"/>
        <v>42874</v>
      </c>
      <c r="I31" s="50">
        <f t="shared" si="0"/>
        <v>11</v>
      </c>
      <c r="J31" s="200">
        <v>0</v>
      </c>
      <c r="K31" s="197">
        <f>VLOOKUP(I31,'Формула рейтинга'!$A$3:$BJ$203,J31+2,FALSE)*10</f>
        <v>0</v>
      </c>
      <c r="L31" s="233">
        <f t="shared" si="1"/>
        <v>0</v>
      </c>
    </row>
    <row r="32" spans="1:12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v>42901</v>
      </c>
      <c r="I32" s="50">
        <f t="shared" si="0"/>
        <v>15</v>
      </c>
      <c r="J32" s="200">
        <v>35</v>
      </c>
      <c r="K32" s="197">
        <f>VLOOKUP(I32,'Формула рейтинга'!$A$3:$BJ$203,J32+2,FALSE)*10</f>
        <v>5.6249387722636603</v>
      </c>
      <c r="L32" s="233">
        <f t="shared" si="1"/>
        <v>63.636363636363633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v>42875</v>
      </c>
      <c r="I33" s="50">
        <f t="shared" si="0"/>
        <v>11</v>
      </c>
      <c r="J33" s="200">
        <v>40</v>
      </c>
      <c r="K33" s="197">
        <f>VLOOKUP(I33,'Формула рейтинга'!$A$3:$BJ$203,J33+2,FALSE)*10</f>
        <v>6.5373377121187035</v>
      </c>
      <c r="L33" s="233">
        <f t="shared" si="1"/>
        <v>72.727272727272734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v>42882</v>
      </c>
      <c r="I34" s="50">
        <f t="shared" si="0"/>
        <v>12</v>
      </c>
      <c r="J34" s="200">
        <v>32</v>
      </c>
      <c r="K34" s="197">
        <f>VLOOKUP(I34,'Формула рейтинга'!$A$3:$BJ$203,J34+2,FALSE)*10</f>
        <v>5.8150845314490693</v>
      </c>
      <c r="L34" s="233">
        <f t="shared" si="1"/>
        <v>58.18181818181818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v>42875</v>
      </c>
      <c r="I35" s="50">
        <f t="shared" si="0"/>
        <v>11</v>
      </c>
      <c r="J35" s="200">
        <v>36</v>
      </c>
      <c r="K35" s="197">
        <f>VLOOKUP(I35,'Формула рейтинга'!$A$3:$BJ$203,J35+2,FALSE)*10</f>
        <v>6.2775467743159226</v>
      </c>
      <c r="L35" s="233">
        <f t="shared" si="1"/>
        <v>65.454545454545453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v>42889</v>
      </c>
      <c r="I36" s="50">
        <f t="shared" si="0"/>
        <v>13</v>
      </c>
      <c r="J36" s="200">
        <v>42</v>
      </c>
      <c r="K36" s="197">
        <f>VLOOKUP(I36,'Формула рейтинга'!$A$3:$BJ$203,J36+2,FALSE)*10</f>
        <v>6.3651381278560395</v>
      </c>
      <c r="L36" s="233">
        <f t="shared" si="1"/>
        <v>76.363636363636374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50">
        <f t="shared" si="0"/>
        <v>16</v>
      </c>
      <c r="J37" s="200">
        <v>43</v>
      </c>
      <c r="K37" s="197">
        <f>VLOOKUP(I37,'Формула рейтинга'!$A$3:$BJ$203,J37+2,FALSE)*10</f>
        <v>6.0401994561710906</v>
      </c>
      <c r="L37" s="233">
        <f t="shared" si="1"/>
        <v>78.181818181818187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v>42875</v>
      </c>
      <c r="I38" s="50">
        <f t="shared" si="0"/>
        <v>11</v>
      </c>
      <c r="J38" s="200">
        <v>35</v>
      </c>
      <c r="K38" s="197">
        <f>VLOOKUP(I38,'Формула рейтинга'!$A$3:$BJ$203,J38+2,FALSE)*10</f>
        <v>6.2064583830881981</v>
      </c>
      <c r="L38" s="233">
        <f t="shared" si="1"/>
        <v>63.636363636363633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v>42875</v>
      </c>
      <c r="I39" s="50">
        <f t="shared" si="0"/>
        <v>11</v>
      </c>
      <c r="J39" s="200">
        <v>39</v>
      </c>
      <c r="K39" s="197">
        <f>VLOOKUP(I39,'Формула рейтинга'!$A$3:$BJ$203,J39+2,FALSE)*10</f>
        <v>6.4758184310540443</v>
      </c>
      <c r="L39" s="233">
        <f t="shared" si="1"/>
        <v>70.909090909090907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DATE(2017,6,17)</f>
        <v>42903</v>
      </c>
      <c r="I40" s="50">
        <f t="shared" si="0"/>
        <v>15</v>
      </c>
      <c r="J40" s="200">
        <v>32</v>
      </c>
      <c r="K40" s="197">
        <f>VLOOKUP(I40,'Формула рейтинга'!$A$3:$BJ$203,J40+2,FALSE)*10</f>
        <v>5.3832389114478545</v>
      </c>
      <c r="L40" s="233">
        <f t="shared" si="1"/>
        <v>58.18181818181818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50">
        <f t="shared" si="0"/>
        <v>15</v>
      </c>
      <c r="J41" s="200">
        <v>30</v>
      </c>
      <c r="K41" s="197">
        <f>VLOOKUP(I41,'Формула рейтинга'!$A$3:$BJ$203,J41+2,FALSE)*10</f>
        <v>5.2070216809255401</v>
      </c>
      <c r="L41" s="233">
        <f t="shared" si="1"/>
        <v>54.54545454545454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DATE(2017,6,18)</f>
        <v>42904</v>
      </c>
      <c r="I42" s="50">
        <f t="shared" si="0"/>
        <v>16</v>
      </c>
      <c r="J42" s="200">
        <v>33</v>
      </c>
      <c r="K42" s="197">
        <f>VLOOKUP(I42,'Формула рейтинга'!$A$3:$BJ$203,J42+2,FALSE)*10</f>
        <v>5.3378943687406277</v>
      </c>
      <c r="L42" s="233">
        <f t="shared" si="1"/>
        <v>60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68" t="s">
        <v>230</v>
      </c>
      <c r="B46" s="68" t="s">
        <v>231</v>
      </c>
      <c r="C46" s="68" t="s">
        <v>232</v>
      </c>
      <c r="D46" s="240" t="s">
        <v>233</v>
      </c>
      <c r="E46" s="68" t="s">
        <v>27</v>
      </c>
      <c r="F46" s="68" t="s">
        <v>28</v>
      </c>
      <c r="G46" s="68" t="s">
        <v>234</v>
      </c>
      <c r="H46" s="68" t="s">
        <v>111</v>
      </c>
    </row>
    <row r="47" spans="1:12" s="27" customFormat="1" x14ac:dyDescent="0.25">
      <c r="A47" s="241">
        <v>42</v>
      </c>
      <c r="B47" s="241">
        <v>55</v>
      </c>
      <c r="C47" s="241">
        <v>76.36</v>
      </c>
      <c r="D47" s="241" t="s">
        <v>235</v>
      </c>
      <c r="E47" s="241" t="s">
        <v>236</v>
      </c>
      <c r="F47" s="241" t="s">
        <v>58</v>
      </c>
      <c r="G47" s="241" t="s">
        <v>237</v>
      </c>
      <c r="H47" s="241">
        <v>11</v>
      </c>
    </row>
    <row r="48" spans="1:12" s="27" customFormat="1" x14ac:dyDescent="0.25">
      <c r="A48" s="241">
        <v>31</v>
      </c>
      <c r="B48" s="241">
        <v>55</v>
      </c>
      <c r="C48" s="241">
        <v>56.36</v>
      </c>
      <c r="D48" s="241" t="s">
        <v>238</v>
      </c>
      <c r="E48" s="241" t="s">
        <v>239</v>
      </c>
      <c r="F48" s="241" t="s">
        <v>22</v>
      </c>
      <c r="G48" s="241" t="s">
        <v>240</v>
      </c>
      <c r="H48" s="241">
        <v>17</v>
      </c>
    </row>
    <row r="49" spans="1:8" x14ac:dyDescent="0.25">
      <c r="A49" s="241">
        <v>41</v>
      </c>
      <c r="B49" s="241">
        <v>55</v>
      </c>
      <c r="C49" s="241">
        <v>74.55</v>
      </c>
      <c r="D49" s="241" t="s">
        <v>241</v>
      </c>
      <c r="E49" s="241" t="s">
        <v>242</v>
      </c>
      <c r="F49" s="241" t="s">
        <v>243</v>
      </c>
      <c r="G49" s="241" t="s">
        <v>244</v>
      </c>
      <c r="H49" s="241">
        <v>22</v>
      </c>
    </row>
    <row r="50" spans="1:8" x14ac:dyDescent="0.25">
      <c r="A50" s="241">
        <v>32</v>
      </c>
      <c r="B50" s="241">
        <v>55</v>
      </c>
      <c r="C50" s="241">
        <v>58.18</v>
      </c>
      <c r="D50" s="241" t="s">
        <v>245</v>
      </c>
      <c r="E50" s="241" t="s">
        <v>246</v>
      </c>
      <c r="F50" s="241" t="s">
        <v>83</v>
      </c>
      <c r="G50" s="241" t="s">
        <v>247</v>
      </c>
      <c r="H50" s="241">
        <v>25</v>
      </c>
    </row>
    <row r="51" spans="1:8" x14ac:dyDescent="0.25">
      <c r="A51" s="241">
        <v>41</v>
      </c>
      <c r="B51" s="241">
        <v>55</v>
      </c>
      <c r="C51" s="241">
        <v>74.55</v>
      </c>
      <c r="D51" s="241" t="s">
        <v>248</v>
      </c>
      <c r="E51" s="241" t="s">
        <v>249</v>
      </c>
      <c r="F51" s="241" t="s">
        <v>45</v>
      </c>
      <c r="G51" s="241" t="s">
        <v>250</v>
      </c>
      <c r="H51" s="241">
        <v>28</v>
      </c>
    </row>
    <row r="52" spans="1:8" x14ac:dyDescent="0.25">
      <c r="A52" s="241">
        <v>55</v>
      </c>
      <c r="B52" s="241">
        <v>55</v>
      </c>
      <c r="C52" s="241">
        <v>100</v>
      </c>
      <c r="D52" s="241" t="s">
        <v>251</v>
      </c>
      <c r="E52" s="241" t="s">
        <v>252</v>
      </c>
      <c r="F52" s="241" t="s">
        <v>26</v>
      </c>
      <c r="G52" s="241" t="s">
        <v>253</v>
      </c>
      <c r="H52" s="241">
        <v>29</v>
      </c>
    </row>
    <row r="53" spans="1:8" x14ac:dyDescent="0.25">
      <c r="A53" s="241">
        <v>35</v>
      </c>
      <c r="B53" s="241">
        <v>55</v>
      </c>
      <c r="C53" s="241">
        <v>63.64</v>
      </c>
      <c r="D53" s="241" t="s">
        <v>254</v>
      </c>
      <c r="E53" s="241" t="s">
        <v>255</v>
      </c>
      <c r="F53" s="241" t="s">
        <v>56</v>
      </c>
      <c r="G53" s="241" t="s">
        <v>256</v>
      </c>
      <c r="H53" s="241">
        <v>31</v>
      </c>
    </row>
    <row r="54" spans="1:8" x14ac:dyDescent="0.25">
      <c r="A54" s="241">
        <v>1</v>
      </c>
      <c r="B54" s="241">
        <v>55</v>
      </c>
      <c r="C54" s="241">
        <v>1.82</v>
      </c>
      <c r="D54" s="241" t="s">
        <v>257</v>
      </c>
      <c r="E54" s="241" t="s">
        <v>258</v>
      </c>
      <c r="F54" s="241" t="s">
        <v>259</v>
      </c>
      <c r="G54" s="241" t="s">
        <v>260</v>
      </c>
      <c r="H54" s="241">
        <v>33</v>
      </c>
    </row>
    <row r="55" spans="1:8" x14ac:dyDescent="0.25">
      <c r="A55" s="241">
        <v>43</v>
      </c>
      <c r="B55" s="241">
        <v>55</v>
      </c>
      <c r="C55" s="241">
        <v>78.180000000000007</v>
      </c>
      <c r="D55" s="241" t="s">
        <v>261</v>
      </c>
      <c r="E55" s="241" t="s">
        <v>262</v>
      </c>
      <c r="F55" s="241" t="s">
        <v>15</v>
      </c>
      <c r="G55" s="241" t="s">
        <v>263</v>
      </c>
      <c r="H55" s="241">
        <v>37</v>
      </c>
    </row>
    <row r="56" spans="1:8" x14ac:dyDescent="0.25">
      <c r="A56" s="241">
        <v>32</v>
      </c>
      <c r="B56" s="241">
        <v>55</v>
      </c>
      <c r="C56" s="241">
        <v>58.18</v>
      </c>
      <c r="D56" s="241" t="s">
        <v>264</v>
      </c>
      <c r="E56" s="241" t="s">
        <v>265</v>
      </c>
      <c r="F56" s="241" t="s">
        <v>105</v>
      </c>
      <c r="G56" s="241" t="s">
        <v>266</v>
      </c>
      <c r="H56" s="241">
        <v>40</v>
      </c>
    </row>
    <row r="57" spans="1:8" x14ac:dyDescent="0.25">
      <c r="A57" s="241">
        <v>30</v>
      </c>
      <c r="B57" s="241">
        <v>55</v>
      </c>
      <c r="C57" s="241">
        <v>54.55</v>
      </c>
      <c r="D57" s="241" t="s">
        <v>267</v>
      </c>
      <c r="E57" s="241" t="s">
        <v>268</v>
      </c>
      <c r="F57" s="241" t="s">
        <v>107</v>
      </c>
      <c r="G57" s="241" t="s">
        <v>269</v>
      </c>
      <c r="H57" s="241">
        <v>41</v>
      </c>
    </row>
    <row r="58" spans="1:8" x14ac:dyDescent="0.25">
      <c r="A58" s="241">
        <v>33</v>
      </c>
      <c r="B58" s="241">
        <v>55</v>
      </c>
      <c r="C58" s="241">
        <v>60</v>
      </c>
      <c r="D58" s="241" t="s">
        <v>270</v>
      </c>
      <c r="E58" s="241" t="s">
        <v>271</v>
      </c>
      <c r="F58" s="241" t="s">
        <v>109</v>
      </c>
      <c r="G58" s="241" t="s">
        <v>272</v>
      </c>
      <c r="H58" s="241">
        <v>42</v>
      </c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41" priority="4">
      <formula>L5&gt;=50</formula>
    </cfRule>
    <cfRule type="expression" dxfId="40" priority="5">
      <formula>L5&lt;50</formula>
    </cfRule>
  </conditionalFormatting>
  <conditionalFormatting sqref="L6:L42">
    <cfRule type="expression" dxfId="39" priority="3">
      <formula>L6&lt;50</formula>
    </cfRule>
  </conditionalFormatting>
  <conditionalFormatting sqref="L6:L42">
    <cfRule type="expression" dxfId="38" priority="1">
      <formula>L6&gt;=50</formula>
    </cfRule>
    <cfRule type="expression" dxfId="37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topLeftCell="A16" workbookViewId="0">
      <selection activeCell="G37" sqref="G3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04"/>
    </row>
    <row r="3" spans="1:256" ht="15" customHeight="1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6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</row>
    <row r="5" spans="1:256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J5/47*100</f>
        <v>0</v>
      </c>
    </row>
    <row r="6" spans="1:256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190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J6/47*100</f>
        <v>0</v>
      </c>
      <c r="M6" s="60"/>
    </row>
    <row r="7" spans="1:256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190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6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190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6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190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6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190">
        <v>22</v>
      </c>
      <c r="H10" s="191">
        <v>42875</v>
      </c>
      <c r="I10" s="192">
        <f t="shared" si="1"/>
        <v>11</v>
      </c>
      <c r="J10" s="200">
        <v>25</v>
      </c>
      <c r="K10" s="197">
        <f>VLOOKUP(I10,'Формула рейтинга'!$A$3:$AZ$203,J10+2,FALSE)*10</f>
        <v>5.3143421320916273</v>
      </c>
      <c r="L10" s="233">
        <f t="shared" si="2"/>
        <v>53.191489361702125</v>
      </c>
    </row>
    <row r="11" spans="1:256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190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</row>
    <row r="12" spans="1:256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190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</row>
    <row r="13" spans="1:256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190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</row>
    <row r="14" spans="1:256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190">
        <v>7</v>
      </c>
      <c r="H14" s="191">
        <v>42904</v>
      </c>
      <c r="I14" s="192">
        <f t="shared" si="1"/>
        <v>16</v>
      </c>
      <c r="J14" s="200">
        <v>13</v>
      </c>
      <c r="K14" s="197">
        <f>VLOOKUP(I14,'Формула рейтинга'!$A$3:$AZ$203,J14+2,FALSE)*10</f>
        <v>2.8412911148745792</v>
      </c>
      <c r="L14" s="233">
        <f t="shared" si="2"/>
        <v>27.659574468085108</v>
      </c>
    </row>
    <row r="15" spans="1:256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190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</row>
    <row r="16" spans="1:256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190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</row>
    <row r="17" spans="1:12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190">
        <v>15</v>
      </c>
      <c r="H17" s="191">
        <v>42889</v>
      </c>
      <c r="I17" s="192">
        <f t="shared" si="1"/>
        <v>13</v>
      </c>
      <c r="J17" s="200">
        <v>43</v>
      </c>
      <c r="K17" s="197">
        <f>VLOOKUP(I17,'Формула рейтинга'!$A$3:$AZ$203,J17+2,FALSE)*10</f>
        <v>6.4231596648075682</v>
      </c>
      <c r="L17" s="233">
        <f t="shared" si="2"/>
        <v>91.489361702127653</v>
      </c>
    </row>
    <row r="18" spans="1:12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190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</row>
    <row r="19" spans="1:12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190">
        <v>4</v>
      </c>
      <c r="H19" s="191">
        <f>DATE(2017,6,18)</f>
        <v>42904</v>
      </c>
      <c r="I19" s="192">
        <f t="shared" si="1"/>
        <v>16</v>
      </c>
      <c r="J19" s="200">
        <v>46</v>
      </c>
      <c r="K19" s="197">
        <f>VLOOKUP(I19,'Формула рейтинга'!$A$3:$AZ$203,J19+2,FALSE)*10</f>
        <v>6.2118636061003194</v>
      </c>
      <c r="L19" s="233">
        <f t="shared" si="2"/>
        <v>97.872340425531917</v>
      </c>
    </row>
    <row r="20" spans="1:12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190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</row>
    <row r="21" spans="1:12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190">
        <v>11</v>
      </c>
      <c r="H21" s="191">
        <v>42882</v>
      </c>
      <c r="I21" s="192">
        <f t="shared" si="1"/>
        <v>12</v>
      </c>
      <c r="J21" s="200">
        <v>1</v>
      </c>
      <c r="K21" s="197">
        <f>VLOOKUP(I21,'Формула рейтинга'!$A$3:$AZ$203,J21+2,FALSE)*10</f>
        <v>0.13710066379696303</v>
      </c>
      <c r="L21" s="233">
        <f t="shared" si="2"/>
        <v>2.1276595744680851</v>
      </c>
    </row>
    <row r="22" spans="1:12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190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12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12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>DATE(2017,6,19)</f>
        <v>42905</v>
      </c>
      <c r="I24" s="192">
        <f t="shared" si="1"/>
        <v>16</v>
      </c>
      <c r="J24" s="200">
        <v>1</v>
      </c>
      <c r="K24" s="197">
        <f>VLOOKUP(I24,'Формула рейтинга'!$A$3:$AZ$203,J24+2,FALSE)*10</f>
        <v>0.10460130645164237</v>
      </c>
      <c r="L24" s="233">
        <f t="shared" si="2"/>
        <v>2.1276595744680851</v>
      </c>
    </row>
    <row r="25" spans="1:12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12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v>42889</v>
      </c>
      <c r="I26" s="192">
        <f t="shared" si="1"/>
        <v>13</v>
      </c>
      <c r="J26" s="200">
        <v>27</v>
      </c>
      <c r="K26" s="197">
        <f>VLOOKUP(I26,'Формула рейтинга'!$A$3:$AZ$203,J26+2,FALSE)*10</f>
        <v>5.2017458088898003</v>
      </c>
      <c r="L26" s="233">
        <f t="shared" si="2"/>
        <v>57.446808510638306</v>
      </c>
    </row>
    <row r="27" spans="1:12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DATE(2017,6,18)</f>
        <v>42904</v>
      </c>
      <c r="I27" s="192">
        <f t="shared" si="1"/>
        <v>16</v>
      </c>
      <c r="J27" s="200">
        <v>32</v>
      </c>
      <c r="K27" s="197">
        <f>VLOOKUP(I27,'Формула рейтинга'!$A$3:$AZ$203,J27+2,FALSE)*10</f>
        <v>5.253984633247204</v>
      </c>
      <c r="L27" s="233">
        <f t="shared" si="2"/>
        <v>68.085106382978722</v>
      </c>
    </row>
    <row r="28" spans="1:12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>DATE(2017,6,19)</f>
        <v>42905</v>
      </c>
      <c r="I28" s="192">
        <f t="shared" si="1"/>
        <v>16</v>
      </c>
      <c r="J28" s="200">
        <v>13</v>
      </c>
      <c r="K28" s="197">
        <f>VLOOKUP(I28,'Формула рейтинга'!$A$3:$AZ$203,J28+2,FALSE)*10</f>
        <v>2.8412911148745792</v>
      </c>
      <c r="L28" s="233">
        <f t="shared" si="2"/>
        <v>27.659574468085108</v>
      </c>
    </row>
    <row r="29" spans="1:12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v>42905</v>
      </c>
      <c r="I29" s="192">
        <f t="shared" si="1"/>
        <v>16</v>
      </c>
      <c r="J29" s="200">
        <v>36</v>
      </c>
      <c r="K29" s="197">
        <f>VLOOKUP(I29,'Формула рейтинга'!$A$3:$AZ$203,J29+2,FALSE)*10</f>
        <v>5.5730155067781126</v>
      </c>
      <c r="L29" s="233">
        <f t="shared" si="2"/>
        <v>76.59574468085107</v>
      </c>
    </row>
    <row r="30" spans="1:12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v>42905</v>
      </c>
      <c r="I30" s="192">
        <f t="shared" si="1"/>
        <v>16</v>
      </c>
      <c r="J30" s="200">
        <v>47</v>
      </c>
      <c r="K30" s="197">
        <f>VLOOKUP(I30,'Формула рейтинга'!$A$3:$AZ$203,J30+2,FALSE)*10</f>
        <v>6.2658577915154829</v>
      </c>
      <c r="L30" s="233">
        <f t="shared" si="2"/>
        <v>100</v>
      </c>
    </row>
    <row r="31" spans="1:12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12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DATE(2017,6,17)</f>
        <v>42903</v>
      </c>
      <c r="I32" s="192">
        <f t="shared" si="1"/>
        <v>15</v>
      </c>
      <c r="J32" s="200">
        <v>34</v>
      </c>
      <c r="K32" s="197">
        <f>VLOOKUP(I32,'Формула рейтинга'!$A$3:$AZ$203,J32+2,FALSE)*10</f>
        <v>5.5471842599306251</v>
      </c>
      <c r="L32" s="233">
        <f t="shared" si="2"/>
        <v>72.340425531914903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v>42875</v>
      </c>
      <c r="I33" s="192">
        <f t="shared" si="1"/>
        <v>11</v>
      </c>
      <c r="J33" s="200">
        <v>36</v>
      </c>
      <c r="K33" s="197">
        <f>VLOOKUP(I33,'Формула рейтинга'!$A$3:$AZ$203,J33+2,FALSE)*10</f>
        <v>6.2775467743159226</v>
      </c>
      <c r="L33" s="233">
        <f t="shared" si="2"/>
        <v>76.59574468085107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DATE(2017,6,18)</f>
        <v>42904</v>
      </c>
      <c r="I34" s="192">
        <f t="shared" si="1"/>
        <v>16</v>
      </c>
      <c r="J34" s="200">
        <v>43</v>
      </c>
      <c r="K34" s="197">
        <f>VLOOKUP(I34,'Формула рейтинга'!$A$3:$AZ$203,J34+2,FALSE)*10</f>
        <v>6.0401994561710906</v>
      </c>
      <c r="L34" s="233">
        <f t="shared" si="2"/>
        <v>91.489361702127653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190">
        <v>29</v>
      </c>
      <c r="H35" s="191">
        <f>DATE(2017,6,18)</f>
        <v>42904</v>
      </c>
      <c r="I35" s="192">
        <f t="shared" si="1"/>
        <v>16</v>
      </c>
      <c r="J35" s="200">
        <v>24</v>
      </c>
      <c r="K35" s="197">
        <f>VLOOKUP(I35,'Формула рейтинга'!$A$3:$AZ$203,J35+2,FALSE)*10</f>
        <v>4.4595619827393502</v>
      </c>
      <c r="L35" s="233">
        <f t="shared" si="2"/>
        <v>51.063829787234042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12</v>
      </c>
      <c r="K36" s="197">
        <f>VLOOKUP(I36,'Формула рейтинга'!$A$3:$AZ$203,J36+2,FALSE)*10</f>
        <v>2.6508296180731228</v>
      </c>
      <c r="L36" s="233">
        <f t="shared" si="2"/>
        <v>25.531914893617021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190">
        <v>36</v>
      </c>
      <c r="H37" s="191">
        <f>DATE(2017,6,18)</f>
        <v>42904</v>
      </c>
      <c r="I37" s="192">
        <f t="shared" si="1"/>
        <v>16</v>
      </c>
      <c r="J37" s="200">
        <v>42</v>
      </c>
      <c r="K37" s="197">
        <f>VLOOKUP(I37,'Формула рейтинга'!$A$3:$AZ$203,J37+2,FALSE)*10</f>
        <v>5.9795100371646823</v>
      </c>
      <c r="L37" s="233">
        <f t="shared" si="2"/>
        <v>89.361702127659569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DATE(2017,6,18)</f>
        <v>42904</v>
      </c>
      <c r="I38" s="192">
        <f t="shared" si="1"/>
        <v>16</v>
      </c>
      <c r="J38" s="200">
        <v>24</v>
      </c>
      <c r="K38" s="197">
        <f>VLOOKUP(I38,'Формула рейтинга'!$A$3:$AZ$203,J38+2,FALSE)*10</f>
        <v>4.4595619827393502</v>
      </c>
      <c r="L38" s="233">
        <f t="shared" si="2"/>
        <v>51.063829787234042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27</v>
      </c>
      <c r="K39" s="197">
        <f>VLOOKUP(I39,'Формула рейтинга'!$A$3:$AZ$203,J39+2,FALSE)*10</f>
        <v>4.9166089287079373</v>
      </c>
      <c r="L39" s="233">
        <f t="shared" si="2"/>
        <v>57.446808510638306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>DATE(2017,6,19)</f>
        <v>42905</v>
      </c>
      <c r="I40" s="192">
        <f t="shared" si="1"/>
        <v>16</v>
      </c>
      <c r="J40" s="200">
        <v>10</v>
      </c>
      <c r="K40" s="197">
        <f>VLOOKUP(I40,'Формула рейтинга'!$A$3:$AZ$203,J40+2,FALSE)*10</f>
        <v>2.2428359511834426</v>
      </c>
      <c r="L40" s="233">
        <f t="shared" si="2"/>
        <v>21.276595744680851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190">
        <v>33</v>
      </c>
      <c r="H41" s="191">
        <f>DATE(2017,6,18)</f>
        <v>42904</v>
      </c>
      <c r="I41" s="192">
        <f t="shared" si="1"/>
        <v>16</v>
      </c>
      <c r="J41" s="200">
        <v>43</v>
      </c>
      <c r="K41" s="197">
        <f>VLOOKUP(I41,'Формула рейтинга'!$A$3:$AZ$203,J41+2,FALSE)*10</f>
        <v>6.0401994561710906</v>
      </c>
      <c r="L41" s="233">
        <f t="shared" si="2"/>
        <v>91.489361702127653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  <row r="46" spans="1:12" x14ac:dyDescent="0.25">
      <c r="A46" t="s">
        <v>230</v>
      </c>
      <c r="B46" t="s">
        <v>231</v>
      </c>
      <c r="C46" t="s">
        <v>232</v>
      </c>
      <c r="D46" t="s">
        <v>233</v>
      </c>
      <c r="E46" t="s">
        <v>27</v>
      </c>
      <c r="F46" t="s">
        <v>28</v>
      </c>
      <c r="G46" t="s">
        <v>234</v>
      </c>
      <c r="H46" t="s">
        <v>111</v>
      </c>
    </row>
    <row r="47" spans="1:12" x14ac:dyDescent="0.25">
      <c r="A47" s="242">
        <v>46</v>
      </c>
      <c r="B47" s="242">
        <v>47</v>
      </c>
      <c r="C47" s="242">
        <v>97.87</v>
      </c>
      <c r="D47" s="242" t="s">
        <v>273</v>
      </c>
      <c r="E47" s="242" t="s">
        <v>239</v>
      </c>
      <c r="F47" s="242" t="s">
        <v>22</v>
      </c>
      <c r="G47" s="242" t="s">
        <v>240</v>
      </c>
      <c r="H47" s="242">
        <v>4</v>
      </c>
    </row>
    <row r="48" spans="1:12" x14ac:dyDescent="0.25">
      <c r="A48" s="242">
        <v>13</v>
      </c>
      <c r="B48" s="242">
        <v>47</v>
      </c>
      <c r="C48" s="242">
        <v>27.66</v>
      </c>
      <c r="D48" s="242" t="s">
        <v>274</v>
      </c>
      <c r="E48" s="242" t="s">
        <v>275</v>
      </c>
      <c r="F48" s="242" t="s">
        <v>58</v>
      </c>
      <c r="G48" s="242" t="s">
        <v>237</v>
      </c>
      <c r="H48" s="242">
        <v>7</v>
      </c>
    </row>
    <row r="49" spans="1:8" x14ac:dyDescent="0.25">
      <c r="A49" s="242">
        <v>1</v>
      </c>
      <c r="B49" s="242">
        <v>47</v>
      </c>
      <c r="C49" s="242">
        <v>2.13</v>
      </c>
      <c r="D49" s="242" t="s">
        <v>276</v>
      </c>
      <c r="E49" s="242" t="s">
        <v>277</v>
      </c>
      <c r="F49" s="242" t="s">
        <v>13</v>
      </c>
      <c r="G49" s="242" t="s">
        <v>278</v>
      </c>
      <c r="H49" s="242">
        <v>20</v>
      </c>
    </row>
    <row r="50" spans="1:8" x14ac:dyDescent="0.25">
      <c r="A50" s="242">
        <v>32</v>
      </c>
      <c r="B50" s="242">
        <v>47</v>
      </c>
      <c r="C50" s="242">
        <v>68.09</v>
      </c>
      <c r="D50" s="242" t="s">
        <v>279</v>
      </c>
      <c r="E50" s="242" t="s">
        <v>246</v>
      </c>
      <c r="F50" s="242" t="s">
        <v>83</v>
      </c>
      <c r="G50" s="242" t="s">
        <v>247</v>
      </c>
      <c r="H50" s="242">
        <v>21</v>
      </c>
    </row>
    <row r="51" spans="1:8" x14ac:dyDescent="0.25">
      <c r="A51" s="242">
        <v>24</v>
      </c>
      <c r="B51" s="242">
        <v>47</v>
      </c>
      <c r="C51" s="242">
        <v>51.06</v>
      </c>
      <c r="D51" s="242" t="s">
        <v>280</v>
      </c>
      <c r="E51" s="242" t="s">
        <v>281</v>
      </c>
      <c r="F51" s="242" t="s">
        <v>11</v>
      </c>
      <c r="G51" s="242" t="s">
        <v>282</v>
      </c>
      <c r="H51" s="242">
        <v>23</v>
      </c>
    </row>
    <row r="52" spans="1:8" x14ac:dyDescent="0.25">
      <c r="A52" s="242">
        <v>44</v>
      </c>
      <c r="B52" s="242">
        <v>47</v>
      </c>
      <c r="C52" s="242">
        <v>93.62</v>
      </c>
      <c r="D52" s="242">
        <v>43075.832858796297</v>
      </c>
      <c r="E52" s="242" t="s">
        <v>283</v>
      </c>
      <c r="F52" s="242" t="s">
        <v>26</v>
      </c>
      <c r="G52" s="242" t="s">
        <v>253</v>
      </c>
      <c r="H52" s="242">
        <v>24</v>
      </c>
    </row>
    <row r="53" spans="1:8" x14ac:dyDescent="0.25">
      <c r="A53" s="242">
        <v>27</v>
      </c>
      <c r="B53" s="242">
        <v>47</v>
      </c>
      <c r="C53" s="242">
        <v>57.45</v>
      </c>
      <c r="D53" s="242" t="s">
        <v>284</v>
      </c>
      <c r="E53" s="242" t="s">
        <v>285</v>
      </c>
      <c r="F53" s="242" t="s">
        <v>41</v>
      </c>
      <c r="G53" s="242" t="s">
        <v>286</v>
      </c>
      <c r="H53" s="242">
        <v>26</v>
      </c>
    </row>
    <row r="54" spans="1:8" x14ac:dyDescent="0.25">
      <c r="A54" s="242">
        <v>24</v>
      </c>
      <c r="B54" s="242">
        <v>47</v>
      </c>
      <c r="C54" s="242">
        <v>51.06</v>
      </c>
      <c r="D54" s="242" t="s">
        <v>287</v>
      </c>
      <c r="E54" s="242" t="s">
        <v>288</v>
      </c>
      <c r="F54" s="242" t="s">
        <v>97</v>
      </c>
      <c r="G54" s="242" t="s">
        <v>266</v>
      </c>
      <c r="H54" s="242">
        <v>29</v>
      </c>
    </row>
    <row r="55" spans="1:8" x14ac:dyDescent="0.25">
      <c r="A55" s="242">
        <v>34</v>
      </c>
      <c r="B55" s="242">
        <v>47</v>
      </c>
      <c r="C55" s="242">
        <v>72.34</v>
      </c>
      <c r="D55" s="242" t="s">
        <v>289</v>
      </c>
      <c r="E55" s="242" t="s">
        <v>255</v>
      </c>
      <c r="F55" s="242" t="s">
        <v>56</v>
      </c>
      <c r="G55" s="242" t="s">
        <v>256</v>
      </c>
      <c r="H55" s="242">
        <v>32</v>
      </c>
    </row>
    <row r="56" spans="1:8" x14ac:dyDescent="0.25">
      <c r="A56" s="242">
        <v>43</v>
      </c>
      <c r="B56" s="242">
        <v>47</v>
      </c>
      <c r="C56" s="242">
        <v>91.49</v>
      </c>
      <c r="D56" s="242" t="s">
        <v>290</v>
      </c>
      <c r="E56" s="242" t="s">
        <v>268</v>
      </c>
      <c r="F56" s="242" t="s">
        <v>107</v>
      </c>
      <c r="G56" s="242" t="s">
        <v>269</v>
      </c>
      <c r="H56" s="242">
        <v>33</v>
      </c>
    </row>
    <row r="57" spans="1:8" x14ac:dyDescent="0.25">
      <c r="A57" s="242">
        <v>43</v>
      </c>
      <c r="B57" s="242">
        <v>47</v>
      </c>
      <c r="C57" s="242">
        <v>91.49</v>
      </c>
      <c r="D57" s="242" t="s">
        <v>291</v>
      </c>
      <c r="E57" s="242" t="s">
        <v>292</v>
      </c>
      <c r="F57" s="242" t="s">
        <v>41</v>
      </c>
      <c r="G57" s="242" t="s">
        <v>260</v>
      </c>
      <c r="H57" s="242">
        <v>34</v>
      </c>
    </row>
    <row r="58" spans="1:8" x14ac:dyDescent="0.25">
      <c r="A58" s="242">
        <v>0</v>
      </c>
      <c r="B58" s="242">
        <v>47</v>
      </c>
      <c r="C58" s="242">
        <v>0</v>
      </c>
      <c r="D58" s="242" t="s">
        <v>293</v>
      </c>
      <c r="E58" s="242" t="s">
        <v>277</v>
      </c>
      <c r="F58" s="242" t="s">
        <v>13</v>
      </c>
      <c r="G58" s="242" t="s">
        <v>294</v>
      </c>
      <c r="H58" s="242">
        <v>35</v>
      </c>
    </row>
    <row r="59" spans="1:8" x14ac:dyDescent="0.25">
      <c r="A59" s="242">
        <v>42</v>
      </c>
      <c r="B59" s="242">
        <v>47</v>
      </c>
      <c r="C59" s="242">
        <v>89.36</v>
      </c>
      <c r="D59" s="242" t="s">
        <v>295</v>
      </c>
      <c r="E59" s="242" t="s">
        <v>262</v>
      </c>
      <c r="F59" s="242" t="s">
        <v>296</v>
      </c>
      <c r="G59" s="242" t="s">
        <v>297</v>
      </c>
      <c r="H59" s="242">
        <v>36</v>
      </c>
    </row>
    <row r="60" spans="1:8" x14ac:dyDescent="0.25">
      <c r="A60" s="242">
        <v>0</v>
      </c>
      <c r="B60" s="242">
        <v>47</v>
      </c>
      <c r="C60" s="242">
        <v>0</v>
      </c>
      <c r="D60" s="242" t="s">
        <v>298</v>
      </c>
      <c r="E60" s="242" t="s">
        <v>262</v>
      </c>
      <c r="F60" s="242" t="s">
        <v>296</v>
      </c>
      <c r="G60" s="242" t="s">
        <v>297</v>
      </c>
      <c r="H60" s="242">
        <v>37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36" priority="3">
      <formula>L5&gt;=50</formula>
    </cfRule>
    <cfRule type="expression" dxfId="35" priority="5">
      <formula>L5&lt;50</formula>
    </cfRule>
  </conditionalFormatting>
  <conditionalFormatting sqref="L6:L42">
    <cfRule type="expression" dxfId="34" priority="4">
      <formula>L6&lt;50</formula>
    </cfRule>
  </conditionalFormatting>
  <conditionalFormatting sqref="L6:L42">
    <cfRule type="expression" dxfId="33" priority="1">
      <formula>L6&gt;=50</formula>
    </cfRule>
    <cfRule type="expression" dxfId="32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0" zoomScale="85" zoomScaleNormal="85" workbookViewId="0">
      <selection activeCell="N36" sqref="N36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  <col min="17" max="17" width="17.85546875" bestFit="1" customWidth="1"/>
  </cols>
  <sheetData>
    <row r="1" spans="1:255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68"/>
    </row>
    <row r="3" spans="1:255" ht="15" customHeight="1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5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</row>
    <row r="5" spans="1:255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</row>
    <row r="6" spans="1:255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2</v>
      </c>
      <c r="H6" s="191">
        <f t="shared" ref="H6:H31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</row>
    <row r="7" spans="1:255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5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4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5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5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5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6</v>
      </c>
      <c r="H10" s="191">
        <v>42898</v>
      </c>
      <c r="I10" s="192">
        <f t="shared" si="1"/>
        <v>15</v>
      </c>
      <c r="J10" s="200">
        <v>34</v>
      </c>
      <c r="K10" s="197">
        <f>VLOOKUP(I10,'Формула рейтинга'!$A$3:$AZ$203,J10+2,FALSE)*10</f>
        <v>5.5471842599306251</v>
      </c>
      <c r="L10" s="233">
        <f t="shared" si="2"/>
        <v>73.91304347826086</v>
      </c>
      <c r="N10" s="68" t="s">
        <v>230</v>
      </c>
      <c r="O10" s="68" t="s">
        <v>231</v>
      </c>
      <c r="P10" s="68" t="s">
        <v>232</v>
      </c>
      <c r="Q10" s="68" t="s">
        <v>233</v>
      </c>
      <c r="R10" s="68" t="s">
        <v>27</v>
      </c>
      <c r="S10" s="68" t="s">
        <v>28</v>
      </c>
      <c r="T10" s="68" t="s">
        <v>234</v>
      </c>
      <c r="U10" s="68" t="s">
        <v>111</v>
      </c>
    </row>
    <row r="11" spans="1:255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7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1">
        <v>34</v>
      </c>
      <c r="O11" s="241">
        <v>46</v>
      </c>
      <c r="P11" s="241">
        <v>73.91</v>
      </c>
      <c r="Q11" s="245">
        <v>43075.881099537037</v>
      </c>
      <c r="R11" s="241" t="s">
        <v>299</v>
      </c>
      <c r="S11" s="241" t="s">
        <v>49</v>
      </c>
      <c r="T11" s="241" t="s">
        <v>282</v>
      </c>
      <c r="U11" s="241">
        <v>6</v>
      </c>
    </row>
    <row r="12" spans="1:255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8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1">
        <v>26</v>
      </c>
      <c r="O12" s="241">
        <v>46</v>
      </c>
      <c r="P12" s="241">
        <v>56.52</v>
      </c>
      <c r="Q12" s="241" t="s">
        <v>300</v>
      </c>
      <c r="R12" s="241" t="s">
        <v>275</v>
      </c>
      <c r="S12" s="241" t="s">
        <v>58</v>
      </c>
      <c r="T12" s="241" t="s">
        <v>237</v>
      </c>
      <c r="U12" s="241">
        <v>11</v>
      </c>
    </row>
    <row r="13" spans="1:255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9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1">
        <v>25</v>
      </c>
      <c r="O13" s="241">
        <v>46</v>
      </c>
      <c r="P13" s="241">
        <v>54.35</v>
      </c>
      <c r="Q13" s="241" t="s">
        <v>301</v>
      </c>
      <c r="R13" s="241" t="s">
        <v>302</v>
      </c>
      <c r="S13" s="241" t="s">
        <v>63</v>
      </c>
      <c r="T13" s="241" t="s">
        <v>303</v>
      </c>
      <c r="U13" s="241">
        <v>15</v>
      </c>
    </row>
    <row r="14" spans="1:255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11</v>
      </c>
      <c r="H14" s="191">
        <v>42904</v>
      </c>
      <c r="I14" s="192">
        <f t="shared" si="1"/>
        <v>16</v>
      </c>
      <c r="J14" s="200">
        <v>26</v>
      </c>
      <c r="K14" s="197">
        <f>VLOOKUP(I14,'Формула рейтинга'!$A$3:$AZ$203,J14+2,FALSE)*10</f>
        <v>4.6813768219996374</v>
      </c>
      <c r="L14" s="233">
        <f t="shared" si="2"/>
        <v>56.521739130434781</v>
      </c>
      <c r="N14" s="241">
        <v>11</v>
      </c>
      <c r="O14" s="241">
        <v>46</v>
      </c>
      <c r="P14" s="241">
        <v>23.91</v>
      </c>
      <c r="Q14" s="241" t="s">
        <v>304</v>
      </c>
      <c r="R14" s="241" t="s">
        <v>239</v>
      </c>
      <c r="S14" s="241" t="s">
        <v>22</v>
      </c>
      <c r="T14" s="241" t="s">
        <v>240</v>
      </c>
      <c r="U14" s="241">
        <v>17</v>
      </c>
    </row>
    <row r="15" spans="1:255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12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1">
        <v>30</v>
      </c>
      <c r="O15" s="241">
        <v>46</v>
      </c>
      <c r="P15" s="241">
        <v>65.22</v>
      </c>
      <c r="Q15" s="241" t="s">
        <v>305</v>
      </c>
      <c r="R15" s="241" t="s">
        <v>306</v>
      </c>
      <c r="S15" s="241" t="s">
        <v>307</v>
      </c>
      <c r="T15" s="241" t="s">
        <v>282</v>
      </c>
      <c r="U15" s="241">
        <v>22</v>
      </c>
    </row>
    <row r="16" spans="1:255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13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1">
        <v>1</v>
      </c>
      <c r="O16" s="241">
        <v>46</v>
      </c>
      <c r="P16" s="241">
        <v>2.17</v>
      </c>
      <c r="Q16" s="241" t="s">
        <v>308</v>
      </c>
      <c r="R16" s="241" t="s">
        <v>309</v>
      </c>
      <c r="S16" s="241" t="s">
        <v>78</v>
      </c>
      <c r="T16" s="241" t="s">
        <v>310</v>
      </c>
      <c r="U16" s="241">
        <v>23</v>
      </c>
    </row>
    <row r="17" spans="1:21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42904</v>
      </c>
      <c r="I17" s="192">
        <f t="shared" si="1"/>
        <v>16</v>
      </c>
      <c r="J17" s="200">
        <v>25</v>
      </c>
      <c r="K17" s="197">
        <f>VLOOKUP(I17,'Формула рейтинга'!$A$3:$AZ$203,J17+2,FALSE)*10</f>
        <v>4.5726583898692565</v>
      </c>
      <c r="L17" s="233">
        <f t="shared" si="2"/>
        <v>54.347826086956516</v>
      </c>
      <c r="N17" s="241">
        <v>32</v>
      </c>
      <c r="O17" s="241">
        <v>46</v>
      </c>
      <c r="P17" s="241">
        <v>69.569999999999993</v>
      </c>
      <c r="Q17" s="241" t="s">
        <v>311</v>
      </c>
      <c r="R17" s="241" t="s">
        <v>312</v>
      </c>
      <c r="S17" s="241" t="s">
        <v>80</v>
      </c>
      <c r="T17" s="241" t="s">
        <v>313</v>
      </c>
      <c r="U17" s="241">
        <v>24</v>
      </c>
    </row>
    <row r="18" spans="1:21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16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1">
        <v>30</v>
      </c>
      <c r="O18" s="241">
        <v>46</v>
      </c>
      <c r="P18" s="241">
        <v>65.22</v>
      </c>
      <c r="Q18" s="241" t="s">
        <v>314</v>
      </c>
      <c r="R18" s="241" t="s">
        <v>246</v>
      </c>
      <c r="S18" s="241" t="s">
        <v>83</v>
      </c>
      <c r="T18" s="241" t="s">
        <v>247</v>
      </c>
      <c r="U18" s="241">
        <v>25</v>
      </c>
    </row>
    <row r="19" spans="1:21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17</v>
      </c>
      <c r="H19" s="191">
        <f>DATE(2017,6,19)</f>
        <v>42905</v>
      </c>
      <c r="I19" s="192">
        <f t="shared" si="1"/>
        <v>16</v>
      </c>
      <c r="J19" s="200">
        <v>29</v>
      </c>
      <c r="K19" s="197">
        <f>VLOOKUP(I19,'Формула рейтинга'!$A$3:$AZ$203,J19+2,FALSE)*10</f>
        <v>4.9835546011952205</v>
      </c>
      <c r="L19" s="233">
        <f t="shared" si="2"/>
        <v>63.04347826086957</v>
      </c>
      <c r="N19" s="241">
        <v>25</v>
      </c>
      <c r="O19" s="241">
        <v>46</v>
      </c>
      <c r="P19" s="241">
        <v>54.35</v>
      </c>
      <c r="Q19" s="241" t="s">
        <v>315</v>
      </c>
      <c r="R19" s="241" t="s">
        <v>249</v>
      </c>
      <c r="S19" s="241" t="s">
        <v>45</v>
      </c>
      <c r="T19" s="241" t="s">
        <v>250</v>
      </c>
      <c r="U19" s="241">
        <v>28</v>
      </c>
    </row>
    <row r="20" spans="1:21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18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1">
        <v>34</v>
      </c>
      <c r="O20" s="241">
        <v>46</v>
      </c>
      <c r="P20" s="241">
        <v>73.91</v>
      </c>
      <c r="Q20" s="241" t="s">
        <v>316</v>
      </c>
      <c r="R20" s="241" t="s">
        <v>252</v>
      </c>
      <c r="S20" s="241" t="s">
        <v>26</v>
      </c>
      <c r="T20" s="241" t="s">
        <v>253</v>
      </c>
      <c r="U20" s="241">
        <v>29</v>
      </c>
    </row>
    <row r="21" spans="1:21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19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  <c r="N21" s="241">
        <v>24</v>
      </c>
      <c r="O21" s="241">
        <v>46</v>
      </c>
      <c r="P21" s="241">
        <v>52.17</v>
      </c>
      <c r="Q21" s="241" t="s">
        <v>317</v>
      </c>
      <c r="R21" s="241" t="s">
        <v>255</v>
      </c>
      <c r="S21" s="241" t="s">
        <v>56</v>
      </c>
      <c r="T21" s="241" t="s">
        <v>256</v>
      </c>
      <c r="U21" s="241">
        <v>31</v>
      </c>
    </row>
    <row r="22" spans="1:21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20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  <c r="N22" s="241">
        <v>27</v>
      </c>
      <c r="O22" s="241">
        <v>46</v>
      </c>
      <c r="P22" s="241">
        <v>58.7</v>
      </c>
      <c r="Q22" s="241" t="s">
        <v>318</v>
      </c>
      <c r="R22" s="241" t="s">
        <v>319</v>
      </c>
      <c r="S22" s="241" t="s">
        <v>320</v>
      </c>
      <c r="T22" s="241" t="s">
        <v>321</v>
      </c>
      <c r="U22" s="241">
        <v>32</v>
      </c>
    </row>
    <row r="23" spans="1:21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21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  <c r="N23" s="241">
        <v>31</v>
      </c>
      <c r="O23" s="241">
        <v>46</v>
      </c>
      <c r="P23" s="241">
        <v>67.39</v>
      </c>
      <c r="Q23" s="241" t="s">
        <v>322</v>
      </c>
      <c r="R23" s="241" t="s">
        <v>292</v>
      </c>
      <c r="S23" s="241" t="s">
        <v>41</v>
      </c>
      <c r="T23" s="241" t="s">
        <v>260</v>
      </c>
      <c r="U23" s="241">
        <v>33</v>
      </c>
    </row>
    <row r="24" spans="1:21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192">
        <f t="shared" si="1"/>
        <v>16</v>
      </c>
      <c r="J24" s="200">
        <v>30</v>
      </c>
      <c r="K24" s="197">
        <f>VLOOKUP(I24,'Формула рейтинга'!$A$3:$AZ$203,J24+2,FALSE)*10</f>
        <v>5.0769792177272564</v>
      </c>
      <c r="L24" s="233">
        <f t="shared" si="2"/>
        <v>65.217391304347828</v>
      </c>
      <c r="N24" s="241">
        <v>32</v>
      </c>
      <c r="O24" s="241">
        <v>46</v>
      </c>
      <c r="P24" s="241">
        <v>69.569999999999993</v>
      </c>
      <c r="Q24" s="241" t="s">
        <v>323</v>
      </c>
      <c r="R24" s="241" t="s">
        <v>288</v>
      </c>
      <c r="S24" s="241" t="s">
        <v>324</v>
      </c>
      <c r="T24" s="241" t="s">
        <v>266</v>
      </c>
      <c r="U24" s="241">
        <v>34</v>
      </c>
    </row>
    <row r="25" spans="1:21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192">
        <f t="shared" si="1"/>
        <v>16</v>
      </c>
      <c r="J25" s="200">
        <v>24</v>
      </c>
      <c r="K25" s="197">
        <f>VLOOKUP(I25,'Формула рейтинга'!$A$3:$AZ$203,J25+2,FALSE)*10</f>
        <v>4.4595619827393502</v>
      </c>
      <c r="L25" s="233">
        <f t="shared" si="2"/>
        <v>52.173913043478258</v>
      </c>
      <c r="N25" s="241">
        <v>1</v>
      </c>
      <c r="O25" s="241">
        <v>46</v>
      </c>
      <c r="P25" s="241">
        <v>2.17</v>
      </c>
      <c r="Q25" s="241" t="s">
        <v>325</v>
      </c>
      <c r="R25" s="241" t="s">
        <v>262</v>
      </c>
      <c r="S25" s="241" t="s">
        <v>15</v>
      </c>
      <c r="T25" s="241" t="s">
        <v>326</v>
      </c>
      <c r="U25" s="241">
        <v>36</v>
      </c>
    </row>
    <row r="26" spans="1:21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f>DATE(2017,6,17)</f>
        <v>42903</v>
      </c>
      <c r="I26" s="192">
        <f t="shared" si="1"/>
        <v>15</v>
      </c>
      <c r="J26" s="200">
        <v>32</v>
      </c>
      <c r="K26" s="197">
        <f>VLOOKUP(I26,'Формула рейтинга'!$A$3:$AZ$203,J26+2,FALSE)*10</f>
        <v>5.3832389114478545</v>
      </c>
      <c r="L26" s="233">
        <f t="shared" si="2"/>
        <v>69.565217391304344</v>
      </c>
      <c r="N26" s="68">
        <v>27</v>
      </c>
      <c r="O26" s="68">
        <v>46</v>
      </c>
      <c r="P26" s="68">
        <v>58.7</v>
      </c>
      <c r="Q26" s="68" t="s">
        <v>327</v>
      </c>
      <c r="R26" s="68" t="s">
        <v>262</v>
      </c>
      <c r="S26" s="68" t="s">
        <v>296</v>
      </c>
      <c r="T26" s="68" t="s">
        <v>297</v>
      </c>
      <c r="U26" s="68">
        <v>37</v>
      </c>
    </row>
    <row r="27" spans="1:21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f>DATE(2017,6,17)</f>
        <v>42903</v>
      </c>
      <c r="I27" s="192">
        <f t="shared" si="1"/>
        <v>15</v>
      </c>
      <c r="J27" s="200">
        <v>30</v>
      </c>
      <c r="K27" s="197">
        <f>VLOOKUP(I27,'Формула рейтинга'!$A$3:$AZ$203,J27+2,FALSE)*10</f>
        <v>5.2070216809255401</v>
      </c>
      <c r="L27" s="233">
        <f t="shared" si="2"/>
        <v>65.217391304347828</v>
      </c>
      <c r="N27" s="241">
        <v>29</v>
      </c>
      <c r="O27" s="241">
        <v>46</v>
      </c>
      <c r="P27" s="241">
        <v>63.04</v>
      </c>
      <c r="Q27" s="241" t="s">
        <v>328</v>
      </c>
      <c r="R27" s="241" t="s">
        <v>281</v>
      </c>
      <c r="S27" s="241" t="s">
        <v>11</v>
      </c>
      <c r="T27" s="241" t="s">
        <v>282</v>
      </c>
      <c r="U27" s="241">
        <v>38</v>
      </c>
    </row>
    <row r="28" spans="1:21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192">
        <f t="shared" si="1"/>
        <v>16</v>
      </c>
      <c r="J28" s="200">
        <v>33</v>
      </c>
      <c r="K28" s="197">
        <f>VLOOKUP(I28,'Формула рейтинга'!$A$3:$AZ$203,J28+2,FALSE)*10</f>
        <v>5.3378943687406277</v>
      </c>
      <c r="L28" s="233">
        <f t="shared" si="2"/>
        <v>71.739130434782609</v>
      </c>
      <c r="N28" s="68">
        <v>32</v>
      </c>
      <c r="O28" s="68">
        <v>46</v>
      </c>
      <c r="P28" s="68">
        <v>69.569999999999993</v>
      </c>
      <c r="Q28" s="68" t="s">
        <v>329</v>
      </c>
      <c r="R28" s="68" t="s">
        <v>285</v>
      </c>
      <c r="S28" s="68" t="s">
        <v>41</v>
      </c>
      <c r="T28" s="68" t="s">
        <v>286</v>
      </c>
      <c r="U28" s="68">
        <v>39</v>
      </c>
    </row>
    <row r="29" spans="1:21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192">
        <f t="shared" si="1"/>
        <v>16</v>
      </c>
      <c r="J29" s="200">
        <v>25</v>
      </c>
      <c r="K29" s="197">
        <f>VLOOKUP(I29,'Формула рейтинга'!$A$3:$AZ$203,J29+2,FALSE)*10</f>
        <v>4.5726583898692565</v>
      </c>
      <c r="L29" s="233">
        <f t="shared" si="2"/>
        <v>54.347826086956516</v>
      </c>
      <c r="N29" s="68">
        <v>20</v>
      </c>
      <c r="O29" s="68">
        <v>46</v>
      </c>
      <c r="P29" s="68">
        <v>43.48</v>
      </c>
      <c r="Q29" s="68" t="s">
        <v>330</v>
      </c>
      <c r="R29" s="68" t="s">
        <v>265</v>
      </c>
      <c r="S29" s="68" t="s">
        <v>105</v>
      </c>
      <c r="T29" s="68" t="s">
        <v>331</v>
      </c>
      <c r="U29" s="68">
        <v>40</v>
      </c>
    </row>
    <row r="30" spans="1:21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f>DATE(2017,6,16)</f>
        <v>42902</v>
      </c>
      <c r="I30" s="192">
        <f t="shared" si="1"/>
        <v>15</v>
      </c>
      <c r="J30" s="200">
        <v>34</v>
      </c>
      <c r="K30" s="197">
        <f>VLOOKUP(I30,'Формула рейтинга'!$A$3:$AZ$203,J30+2,FALSE)*10</f>
        <v>5.5471842599306251</v>
      </c>
      <c r="L30" s="233">
        <f t="shared" si="2"/>
        <v>73.91304347826086</v>
      </c>
      <c r="N30" s="68">
        <v>30</v>
      </c>
      <c r="O30" s="68">
        <v>46</v>
      </c>
      <c r="P30" s="68">
        <v>65.22</v>
      </c>
      <c r="Q30" s="68" t="s">
        <v>332</v>
      </c>
      <c r="R30" s="68" t="s">
        <v>268</v>
      </c>
      <c r="S30" s="68" t="s">
        <v>107</v>
      </c>
      <c r="T30" s="68" t="s">
        <v>269</v>
      </c>
      <c r="U30" s="68">
        <v>41</v>
      </c>
    </row>
    <row r="31" spans="1:21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  <c r="N31" s="68">
        <v>3</v>
      </c>
      <c r="O31" s="68">
        <v>46</v>
      </c>
      <c r="P31" s="68">
        <v>6.52</v>
      </c>
      <c r="Q31" s="68" t="s">
        <v>333</v>
      </c>
      <c r="R31" s="68" t="s">
        <v>271</v>
      </c>
      <c r="S31" s="68" t="s">
        <v>109</v>
      </c>
      <c r="T31" s="68" t="s">
        <v>272</v>
      </c>
      <c r="U31" s="68">
        <v>42</v>
      </c>
    </row>
    <row r="32" spans="1:21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f>DATE(2017,6,17)</f>
        <v>42903</v>
      </c>
      <c r="I32" s="192">
        <f t="shared" si="1"/>
        <v>15</v>
      </c>
      <c r="J32" s="200">
        <v>24</v>
      </c>
      <c r="K32" s="197">
        <f>VLOOKUP(I32,'Формула рейтинга'!$A$3:$AZ$203,J32+2,FALSE)*10</f>
        <v>4.5898781310078469</v>
      </c>
      <c r="L32" s="233">
        <f t="shared" si="2"/>
        <v>52.173913043478258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f>DATE(2017,6,17)</f>
        <v>42903</v>
      </c>
      <c r="I34" s="192">
        <f t="shared" si="1"/>
        <v>15</v>
      </c>
      <c r="J34" s="200">
        <v>31</v>
      </c>
      <c r="K34" s="197">
        <f>VLOOKUP(I34,'Формула рейтинга'!$A$3:$AZ$203,J34+2,FALSE)*10</f>
        <v>5.2967462744327074</v>
      </c>
      <c r="L34" s="233">
        <f t="shared" si="2"/>
        <v>67.391304347826093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f>DATE(2017,6,17)</f>
        <v>42903</v>
      </c>
      <c r="I35" s="192">
        <f t="shared" si="1"/>
        <v>15</v>
      </c>
      <c r="J35" s="200">
        <v>32</v>
      </c>
      <c r="K35" s="197">
        <f>VLOOKUP(I35,'Формула рейтинга'!$A$3:$AZ$203,J35+2,FALSE)*10</f>
        <v>5.3832389114478545</v>
      </c>
      <c r="L35" s="233">
        <f t="shared" si="2"/>
        <v>69.565217391304344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f>DATE(2017,6,19)</f>
        <v>42905</v>
      </c>
      <c r="I36" s="192">
        <f t="shared" si="1"/>
        <v>16</v>
      </c>
      <c r="J36" s="200">
        <v>34</v>
      </c>
      <c r="K36" s="197">
        <f>VLOOKUP(I36,'Формула рейтинга'!$A$3:$AZ$203,J36+2,FALSE)*10</f>
        <v>5.4189442863723922</v>
      </c>
      <c r="L36" s="233">
        <f t="shared" si="2"/>
        <v>73.91304347826086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192">
        <f t="shared" si="1"/>
        <v>16</v>
      </c>
      <c r="J37" s="200">
        <v>1</v>
      </c>
      <c r="K37" s="197">
        <f>VLOOKUP(I37,'Формула рейтинга'!$A$3:$AZ$203,J37+2,FALSE)*10</f>
        <v>0.10460130645164237</v>
      </c>
      <c r="L37" s="233">
        <f t="shared" si="2"/>
        <v>2.1739130434782608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f>DATE(2017,6,13)</f>
        <v>42899</v>
      </c>
      <c r="I38" s="192">
        <f t="shared" si="1"/>
        <v>15</v>
      </c>
      <c r="J38" s="200">
        <v>29</v>
      </c>
      <c r="K38" s="197">
        <f>VLOOKUP(I38,'Формула рейтинга'!$A$3:$AZ$203,J38+2,FALSE)*10</f>
        <v>5.113886797193949</v>
      </c>
      <c r="L38" s="233">
        <f t="shared" si="2"/>
        <v>63.04347826086957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f>DATE(2017,6,17)</f>
        <v>42903</v>
      </c>
      <c r="I39" s="192">
        <f t="shared" si="1"/>
        <v>15</v>
      </c>
      <c r="J39" s="200">
        <v>32</v>
      </c>
      <c r="K39" s="197">
        <f>VLOOKUP(I39,'Формула рейтинга'!$A$3:$AZ$203,J39+2,FALSE)*10</f>
        <v>5.3832389114478545</v>
      </c>
      <c r="L39" s="233">
        <f t="shared" si="2"/>
        <v>69.565217391304344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DATE(2017,6,19)</f>
        <v>42905</v>
      </c>
      <c r="I40" s="192">
        <f t="shared" si="1"/>
        <v>16</v>
      </c>
      <c r="J40" s="200">
        <v>27</v>
      </c>
      <c r="K40" s="197">
        <f>VLOOKUP(I40,'Формула рейтинга'!$A$3:$AZ$203,J40+2,FALSE)*10</f>
        <v>4.7859538265273169</v>
      </c>
      <c r="L40" s="233">
        <f t="shared" si="2"/>
        <v>58.695652173913047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192">
        <f t="shared" si="1"/>
        <v>15</v>
      </c>
      <c r="J41" s="200">
        <v>30</v>
      </c>
      <c r="K41" s="197">
        <f>VLOOKUP(I41,'Формула рейтинга'!$A$3:$AZ$203,J41+2,FALSE)*10</f>
        <v>5.2070216809255401</v>
      </c>
      <c r="L41" s="233">
        <f t="shared" si="2"/>
        <v>65.217391304347828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DATE(2017,6,19)</f>
        <v>42905</v>
      </c>
      <c r="I42" s="192">
        <f t="shared" si="1"/>
        <v>16</v>
      </c>
      <c r="J42" s="200">
        <v>25</v>
      </c>
      <c r="K42" s="197">
        <f>VLOOKUP(I42,'Формула рейтинга'!$A$3:$AZ$203,J42+2,FALSE)*10</f>
        <v>4.5726583898692565</v>
      </c>
      <c r="L42" s="233">
        <f t="shared" si="2"/>
        <v>54.347826086956516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/>
    <row r="47" spans="1:12" s="27" customFormat="1" x14ac:dyDescent="0.25"/>
    <row r="48" spans="1:12" s="27" customFormat="1" x14ac:dyDescent="0.25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31" priority="4">
      <formula>L5&gt;=50</formula>
    </cfRule>
    <cfRule type="expression" dxfId="30" priority="5">
      <formula>L5&lt;50</formula>
    </cfRule>
  </conditionalFormatting>
  <conditionalFormatting sqref="L6:L42">
    <cfRule type="expression" dxfId="29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topLeftCell="A16" zoomScale="85" zoomScaleNormal="85" workbookViewId="0">
      <selection activeCell="G37" sqref="G3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68"/>
    </row>
    <row r="3" spans="1:256" ht="15" customHeight="1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6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</row>
    <row r="5" spans="1:256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</row>
    <row r="6" spans="1:256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  <c r="N6" s="247">
        <v>33</v>
      </c>
      <c r="O6" s="247">
        <v>46</v>
      </c>
      <c r="P6" s="247">
        <v>71.739999999999995</v>
      </c>
      <c r="Q6" s="247" t="s">
        <v>334</v>
      </c>
      <c r="R6" s="247" t="s">
        <v>239</v>
      </c>
      <c r="S6" s="247" t="s">
        <v>22</v>
      </c>
      <c r="T6" s="247" t="s">
        <v>240</v>
      </c>
      <c r="U6" s="247">
        <v>4</v>
      </c>
    </row>
    <row r="7" spans="1:256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  <c r="N7" s="247">
        <v>23</v>
      </c>
      <c r="O7" s="247">
        <v>46</v>
      </c>
      <c r="P7" s="247">
        <v>50</v>
      </c>
      <c r="Q7" s="247" t="s">
        <v>335</v>
      </c>
      <c r="R7" s="247" t="s">
        <v>246</v>
      </c>
      <c r="S7" s="247" t="s">
        <v>83</v>
      </c>
      <c r="T7" s="247" t="s">
        <v>247</v>
      </c>
      <c r="U7" s="247">
        <v>21</v>
      </c>
    </row>
    <row r="8" spans="1:256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  <c r="N8" s="247">
        <v>36</v>
      </c>
      <c r="O8" s="247">
        <v>46</v>
      </c>
      <c r="P8" s="247">
        <v>78.260000000000005</v>
      </c>
      <c r="Q8" s="247" t="s">
        <v>336</v>
      </c>
      <c r="R8" s="247" t="s">
        <v>337</v>
      </c>
      <c r="S8" s="247" t="s">
        <v>49</v>
      </c>
      <c r="T8" s="247" t="s">
        <v>282</v>
      </c>
      <c r="U8" s="247">
        <v>22</v>
      </c>
    </row>
    <row r="9" spans="1:256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  <c r="N9" s="247">
        <v>25</v>
      </c>
      <c r="O9" s="247">
        <v>46</v>
      </c>
      <c r="P9" s="247">
        <v>54.35</v>
      </c>
      <c r="Q9" s="247" t="s">
        <v>338</v>
      </c>
      <c r="R9" s="247" t="s">
        <v>281</v>
      </c>
      <c r="S9" s="247" t="s">
        <v>11</v>
      </c>
      <c r="T9" s="247" t="s">
        <v>266</v>
      </c>
      <c r="U9" s="247">
        <v>23</v>
      </c>
    </row>
    <row r="10" spans="1:256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22</v>
      </c>
      <c r="H10" s="191">
        <f>DATE(2017,6,19)</f>
        <v>42905</v>
      </c>
      <c r="I10" s="192">
        <f t="shared" si="1"/>
        <v>16</v>
      </c>
      <c r="J10" s="200">
        <v>36</v>
      </c>
      <c r="K10" s="197">
        <f>VLOOKUP(I10,'Формула рейтинга'!$A$3:$AZ$203,J10+2,FALSE)*10</f>
        <v>5.5730155067781126</v>
      </c>
      <c r="L10" s="233">
        <f t="shared" si="2"/>
        <v>78.260869565217391</v>
      </c>
      <c r="N10" s="247">
        <v>36</v>
      </c>
      <c r="O10" s="247">
        <v>46</v>
      </c>
      <c r="P10" s="247">
        <v>78.260000000000005</v>
      </c>
      <c r="Q10" s="247" t="s">
        <v>339</v>
      </c>
      <c r="R10" s="247" t="s">
        <v>252</v>
      </c>
      <c r="S10" s="247" t="s">
        <v>26</v>
      </c>
      <c r="T10" s="247" t="s">
        <v>253</v>
      </c>
      <c r="U10" s="247">
        <v>24</v>
      </c>
    </row>
    <row r="11" spans="1:256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7">
        <v>34</v>
      </c>
      <c r="O11" s="247">
        <v>46</v>
      </c>
      <c r="P11" s="247">
        <v>73.91</v>
      </c>
      <c r="Q11" s="247" t="s">
        <v>340</v>
      </c>
      <c r="R11" s="247" t="s">
        <v>249</v>
      </c>
      <c r="S11" s="247" t="s">
        <v>341</v>
      </c>
      <c r="T11" s="247" t="s">
        <v>250</v>
      </c>
      <c r="U11" s="247">
        <v>25</v>
      </c>
    </row>
    <row r="12" spans="1:256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7">
        <v>34</v>
      </c>
      <c r="O12" s="247">
        <v>46</v>
      </c>
      <c r="P12" s="247">
        <v>73.91</v>
      </c>
      <c r="Q12" s="247" t="s">
        <v>342</v>
      </c>
      <c r="R12" s="247" t="s">
        <v>285</v>
      </c>
      <c r="S12" s="247" t="s">
        <v>41</v>
      </c>
      <c r="T12" s="247" t="s">
        <v>286</v>
      </c>
      <c r="U12" s="247">
        <v>26</v>
      </c>
    </row>
    <row r="13" spans="1:256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7">
        <v>32</v>
      </c>
      <c r="O13" s="247">
        <v>46</v>
      </c>
      <c r="P13" s="247">
        <v>69.569999999999993</v>
      </c>
      <c r="Q13" s="247" t="s">
        <v>343</v>
      </c>
      <c r="R13" s="247" t="s">
        <v>344</v>
      </c>
      <c r="S13" s="247" t="s">
        <v>345</v>
      </c>
      <c r="T13" s="247" t="s">
        <v>266</v>
      </c>
      <c r="U13" s="247">
        <v>29</v>
      </c>
    </row>
    <row r="14" spans="1:256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7</v>
      </c>
      <c r="H14" s="191">
        <f t="shared" si="0"/>
        <v>42874</v>
      </c>
      <c r="I14" s="192">
        <f t="shared" si="1"/>
        <v>11</v>
      </c>
      <c r="J14" s="200">
        <v>0</v>
      </c>
      <c r="K14" s="197">
        <f>VLOOKUP(I14,'Формула рейтинга'!$A$3:$AZ$203,J14+2,FALSE)*10</f>
        <v>0</v>
      </c>
      <c r="L14" s="233">
        <f t="shared" si="2"/>
        <v>0</v>
      </c>
      <c r="N14" s="247">
        <v>27</v>
      </c>
      <c r="O14" s="247">
        <v>46</v>
      </c>
      <c r="P14" s="247">
        <v>58.7</v>
      </c>
      <c r="Q14" s="247" t="s">
        <v>346</v>
      </c>
      <c r="R14" s="247" t="s">
        <v>255</v>
      </c>
      <c r="S14" s="247" t="s">
        <v>56</v>
      </c>
      <c r="T14" s="247" t="s">
        <v>256</v>
      </c>
      <c r="U14" s="247">
        <v>32</v>
      </c>
    </row>
    <row r="15" spans="1:256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7">
        <v>28</v>
      </c>
      <c r="O15" s="247">
        <v>46</v>
      </c>
      <c r="P15" s="247">
        <v>60.87</v>
      </c>
      <c r="Q15" s="247" t="s">
        <v>347</v>
      </c>
      <c r="R15" s="247" t="s">
        <v>268</v>
      </c>
      <c r="S15" s="247" t="s">
        <v>107</v>
      </c>
      <c r="T15" s="247" t="s">
        <v>269</v>
      </c>
      <c r="U15" s="247">
        <v>33</v>
      </c>
    </row>
    <row r="16" spans="1:256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7">
        <v>27</v>
      </c>
      <c r="O16" s="247">
        <v>46</v>
      </c>
      <c r="P16" s="247">
        <v>58.7</v>
      </c>
      <c r="Q16" s="247" t="s">
        <v>348</v>
      </c>
      <c r="R16" s="247" t="s">
        <v>292</v>
      </c>
      <c r="S16" s="247" t="s">
        <v>41</v>
      </c>
      <c r="T16" s="247" t="s">
        <v>260</v>
      </c>
      <c r="U16" s="247">
        <v>34</v>
      </c>
    </row>
    <row r="17" spans="1:21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42889</v>
      </c>
      <c r="I17" s="192">
        <f t="shared" si="1"/>
        <v>13</v>
      </c>
      <c r="J17" s="200">
        <v>13</v>
      </c>
      <c r="K17" s="197">
        <f>VLOOKUP(I17,'Формула рейтинга'!$A$3:$AZ$203,J17+2,FALSE)*10</f>
        <v>3.2060306315002078</v>
      </c>
      <c r="L17" s="233">
        <f t="shared" si="2"/>
        <v>28.260869565217391</v>
      </c>
      <c r="N17" s="247">
        <v>27</v>
      </c>
      <c r="O17" s="247">
        <v>46</v>
      </c>
      <c r="P17" s="247">
        <v>58.7</v>
      </c>
      <c r="Q17" s="247" t="s">
        <v>349</v>
      </c>
      <c r="R17" s="247" t="s">
        <v>319</v>
      </c>
      <c r="S17" s="247" t="s">
        <v>320</v>
      </c>
      <c r="T17" s="247" t="s">
        <v>321</v>
      </c>
      <c r="U17" s="247">
        <v>35</v>
      </c>
    </row>
    <row r="18" spans="1:21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7">
        <v>9</v>
      </c>
      <c r="O18" s="247">
        <v>46</v>
      </c>
      <c r="P18" s="247">
        <v>19.57</v>
      </c>
      <c r="Q18" s="247" t="s">
        <v>350</v>
      </c>
      <c r="R18" s="247" t="s">
        <v>262</v>
      </c>
      <c r="S18" s="247" t="s">
        <v>296</v>
      </c>
      <c r="T18" s="247" t="s">
        <v>297</v>
      </c>
      <c r="U18" s="247">
        <v>36</v>
      </c>
    </row>
    <row r="19" spans="1:21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4</v>
      </c>
      <c r="H19" s="191">
        <f>DATE(2017,6,18)</f>
        <v>42904</v>
      </c>
      <c r="I19" s="192">
        <f t="shared" si="1"/>
        <v>16</v>
      </c>
      <c r="J19" s="200">
        <v>33</v>
      </c>
      <c r="K19" s="197">
        <f>VLOOKUP(I19,'Формула рейтинга'!$A$3:$AZ$203,J19+2,FALSE)*10</f>
        <v>5.3378943687406277</v>
      </c>
      <c r="L19" s="233">
        <f t="shared" si="2"/>
        <v>71.739130434782609</v>
      </c>
      <c r="N19" s="41">
        <v>3</v>
      </c>
      <c r="O19" s="41">
        <v>46</v>
      </c>
      <c r="P19" s="41">
        <v>6.52</v>
      </c>
      <c r="Q19" s="41" t="s">
        <v>351</v>
      </c>
      <c r="R19" s="41" t="s">
        <v>262</v>
      </c>
      <c r="S19" s="41" t="s">
        <v>15</v>
      </c>
      <c r="T19" s="41" t="s">
        <v>326</v>
      </c>
      <c r="U19" s="41">
        <v>37</v>
      </c>
    </row>
    <row r="20" spans="1:21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7">
        <v>25</v>
      </c>
      <c r="O20" s="247">
        <v>46</v>
      </c>
      <c r="P20" s="247">
        <v>54.35</v>
      </c>
      <c r="Q20" s="247" t="s">
        <v>352</v>
      </c>
      <c r="R20" s="247" t="s">
        <v>312</v>
      </c>
      <c r="S20" s="247" t="s">
        <v>80</v>
      </c>
      <c r="T20" s="247" t="s">
        <v>313</v>
      </c>
      <c r="U20" s="247">
        <v>38</v>
      </c>
    </row>
    <row r="21" spans="1:21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11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</row>
    <row r="22" spans="1:21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21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21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 t="shared" si="0"/>
        <v>42874</v>
      </c>
      <c r="I24" s="192">
        <f t="shared" si="1"/>
        <v>11</v>
      </c>
      <c r="J24" s="200">
        <v>0</v>
      </c>
      <c r="K24" s="197">
        <f>VLOOKUP(I24,'Формула рейтинга'!$A$3:$AZ$203,J24+2,FALSE)*10</f>
        <v>0</v>
      </c>
      <c r="L24" s="233">
        <f t="shared" si="2"/>
        <v>0</v>
      </c>
    </row>
    <row r="25" spans="1:21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21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f>DATE(2017,6,17)</f>
        <v>42903</v>
      </c>
      <c r="I26" s="192">
        <f t="shared" si="1"/>
        <v>15</v>
      </c>
      <c r="J26" s="200">
        <v>25</v>
      </c>
      <c r="K26" s="197">
        <f>VLOOKUP(I26,'Формула рейтинга'!$A$3:$AZ$203,J26+2,FALSE)*10</f>
        <v>4.7032160054531911</v>
      </c>
      <c r="L26" s="233">
        <f t="shared" si="2"/>
        <v>54.347826086956516</v>
      </c>
    </row>
    <row r="27" spans="1:21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DATE(2017,6,19)</f>
        <v>42905</v>
      </c>
      <c r="I27" s="192">
        <f t="shared" si="1"/>
        <v>16</v>
      </c>
      <c r="J27" s="200">
        <v>23</v>
      </c>
      <c r="K27" s="197">
        <f>VLOOKUP(I27,'Формула рейтинга'!$A$3:$AZ$203,J27+2,FALSE)*10</f>
        <v>4.3418348473344901</v>
      </c>
      <c r="L27" s="233">
        <f t="shared" si="2"/>
        <v>50</v>
      </c>
    </row>
    <row r="28" spans="1:21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 t="shared" si="0"/>
        <v>42874</v>
      </c>
      <c r="I28" s="192">
        <f t="shared" si="1"/>
        <v>11</v>
      </c>
      <c r="J28" s="200">
        <v>0</v>
      </c>
      <c r="K28" s="197">
        <f>VLOOKUP(I28,'Формула рейтинга'!$A$3:$AZ$203,J28+2,FALSE)*10</f>
        <v>0</v>
      </c>
      <c r="L28" s="233">
        <f t="shared" si="2"/>
        <v>0</v>
      </c>
    </row>
    <row r="29" spans="1:21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f>DATE(2017,6,19)</f>
        <v>42905</v>
      </c>
      <c r="I29" s="192">
        <f t="shared" si="1"/>
        <v>16</v>
      </c>
      <c r="J29" s="200">
        <v>34</v>
      </c>
      <c r="K29" s="197">
        <f>VLOOKUP(I29,'Формула рейтинга'!$A$3:$AZ$203,J29+2,FALSE)*10</f>
        <v>5.4189442863723922</v>
      </c>
      <c r="L29" s="233">
        <f t="shared" si="2"/>
        <v>73.91304347826086</v>
      </c>
    </row>
    <row r="30" spans="1:21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f>DATE(2017,6,19)</f>
        <v>42905</v>
      </c>
      <c r="I30" s="192">
        <f t="shared" si="1"/>
        <v>16</v>
      </c>
      <c r="J30" s="200">
        <v>36</v>
      </c>
      <c r="K30" s="197">
        <f>VLOOKUP(I30,'Формула рейтинга'!$A$3:$AZ$203,J30+2,FALSE)*10</f>
        <v>5.5730155067781126</v>
      </c>
      <c r="L30" s="233">
        <f t="shared" si="2"/>
        <v>78.260869565217391</v>
      </c>
    </row>
    <row r="31" spans="1:21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21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DATE(2017,6,18)</f>
        <v>42904</v>
      </c>
      <c r="I32" s="192">
        <f t="shared" si="1"/>
        <v>16</v>
      </c>
      <c r="J32" s="200">
        <v>27</v>
      </c>
      <c r="K32" s="197">
        <f>VLOOKUP(I32,'Формула рейтинга'!$A$3:$AZ$203,J32+2,FALSE)*10</f>
        <v>4.7859538265273169</v>
      </c>
      <c r="L32" s="233">
        <f t="shared" si="2"/>
        <v>58.695652173913047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DATE(2017,6,19)</f>
        <v>42905</v>
      </c>
      <c r="I34" s="192">
        <f t="shared" si="1"/>
        <v>16</v>
      </c>
      <c r="J34" s="200">
        <v>27</v>
      </c>
      <c r="K34" s="197">
        <f>VLOOKUP(I34,'Формула рейтинга'!$A$3:$AZ$203,J34+2,FALSE)*10</f>
        <v>4.7859538265273169</v>
      </c>
      <c r="L34" s="233">
        <f t="shared" si="2"/>
        <v>58.695652173913047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22">
        <v>29</v>
      </c>
      <c r="H35" s="191">
        <f>DATE(2017,6,19)</f>
        <v>42905</v>
      </c>
      <c r="I35" s="192">
        <f t="shared" si="1"/>
        <v>16</v>
      </c>
      <c r="J35" s="200">
        <v>32</v>
      </c>
      <c r="K35" s="197">
        <f>VLOOKUP(I35,'Формула рейтинга'!$A$3:$AZ$203,J35+2,FALSE)*10</f>
        <v>5.253984633247204</v>
      </c>
      <c r="L35" s="233">
        <f t="shared" si="2"/>
        <v>69.565217391304344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8</v>
      </c>
      <c r="K36" s="197">
        <f>VLOOKUP(I36,'Формула рейтинга'!$A$3:$AZ$203,J36+2,FALSE)*10</f>
        <v>1.7971978688379644</v>
      </c>
      <c r="L36" s="233">
        <f t="shared" si="2"/>
        <v>17.391304347826086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22">
        <v>36</v>
      </c>
      <c r="H37" s="191">
        <f>DATE(2017,6,19)</f>
        <v>42905</v>
      </c>
      <c r="I37" s="192">
        <f t="shared" si="1"/>
        <v>16</v>
      </c>
      <c r="J37" s="200">
        <v>9</v>
      </c>
      <c r="K37" s="197">
        <f>VLOOKUP(I37,'Формула рейтинга'!$A$3:$AZ$203,J37+2,FALSE)*10</f>
        <v>2.0247656431735637</v>
      </c>
      <c r="L37" s="233">
        <f t="shared" si="2"/>
        <v>19.565217391304348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DATE(2017,6,19)</f>
        <v>42905</v>
      </c>
      <c r="I38" s="192">
        <f t="shared" si="1"/>
        <v>16</v>
      </c>
      <c r="J38" s="200">
        <v>25</v>
      </c>
      <c r="K38" s="197">
        <f>VLOOKUP(I38,'Формула рейтинга'!$A$3:$AZ$203,J38+2,FALSE)*10</f>
        <v>4.5726583898692565</v>
      </c>
      <c r="L38" s="233">
        <f t="shared" si="2"/>
        <v>54.347826086956516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34</v>
      </c>
      <c r="K39" s="197">
        <f>VLOOKUP(I39,'Формула рейтинга'!$A$3:$AZ$203,J39+2,FALSE)*10</f>
        <v>5.5471842599306251</v>
      </c>
      <c r="L39" s="233">
        <f t="shared" si="2"/>
        <v>73.91304347826086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 t="shared" si="0"/>
        <v>42874</v>
      </c>
      <c r="I40" s="192">
        <f t="shared" si="1"/>
        <v>11</v>
      </c>
      <c r="J40" s="200">
        <v>0</v>
      </c>
      <c r="K40" s="197">
        <f>VLOOKUP(I40,'Формула рейтинга'!$A$3:$AZ$203,J40+2,FALSE)*10</f>
        <v>0</v>
      </c>
      <c r="L40" s="233">
        <f t="shared" si="2"/>
        <v>0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22">
        <v>33</v>
      </c>
      <c r="H41" s="191">
        <f>DATE(2017,6,19)</f>
        <v>42905</v>
      </c>
      <c r="I41" s="192">
        <f t="shared" si="1"/>
        <v>16</v>
      </c>
      <c r="J41" s="200">
        <v>28</v>
      </c>
      <c r="K41" s="197">
        <f>VLOOKUP(I41,'Формула рейтинга'!$A$3:$AZ$203,J41+2,FALSE)*10</f>
        <v>4.8866107278891038</v>
      </c>
      <c r="L41" s="233">
        <f t="shared" si="2"/>
        <v>60.869565217391312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28" priority="4">
      <formula>L5&gt;=50</formula>
    </cfRule>
    <cfRule type="expression" dxfId="27" priority="5">
      <formula>L5&lt;50</formula>
    </cfRule>
  </conditionalFormatting>
  <conditionalFormatting sqref="L6:L42">
    <cfRule type="expression" dxfId="26" priority="3">
      <formula>L6&lt;50</formula>
    </cfRule>
  </conditionalFormatting>
  <conditionalFormatting sqref="L6:L42">
    <cfRule type="expression" dxfId="25" priority="1">
      <formula>L6&gt;=50</formula>
    </cfRule>
    <cfRule type="expression" dxfId="24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16" zoomScale="85" zoomScaleNormal="85" workbookViewId="0">
      <selection activeCell="H37" sqref="H37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68"/>
    </row>
    <row r="3" spans="1:255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5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</row>
    <row r="5" spans="1:255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42889</v>
      </c>
      <c r="I5" s="50">
        <f>WEEKNUM(H5)-WEEKNUM(DATE(2017,5,19))</f>
        <v>2</v>
      </c>
      <c r="J5" s="196">
        <v>33</v>
      </c>
      <c r="K5" s="197">
        <f>VLOOKUP(I5,'Формула рейтинга'!$A$3:$BJ$203,J5+2,FALSE)*10</f>
        <v>8.1392619260629964</v>
      </c>
      <c r="L5" s="233">
        <f>J5/45*100</f>
        <v>73.333333333333329</v>
      </c>
      <c r="M5" s="41"/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23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3">
        <v>2</v>
      </c>
      <c r="H6" s="195">
        <v>42889</v>
      </c>
      <c r="I6" s="50">
        <f t="shared" ref="I6:I42" si="0">WEEKNUM(H6)-WEEKNUM(DATE(2017,5,19))</f>
        <v>2</v>
      </c>
      <c r="J6" s="196">
        <v>36</v>
      </c>
      <c r="K6" s="197">
        <f>VLOOKUP(I6,'Формула рейтинга'!$A$3:$BJ$203,J6+2,FALSE)*10</f>
        <v>8.2714233118931144</v>
      </c>
      <c r="L6" s="233">
        <f t="shared" ref="L6:L42" si="1">J6/45*100</f>
        <v>80</v>
      </c>
      <c r="M6" s="60"/>
      <c r="N6" s="247">
        <v>29</v>
      </c>
      <c r="O6" s="247">
        <v>45</v>
      </c>
      <c r="P6" s="247">
        <v>64.44</v>
      </c>
      <c r="Q6" s="247" t="s">
        <v>353</v>
      </c>
      <c r="R6" s="247" t="s">
        <v>275</v>
      </c>
      <c r="S6" s="247" t="s">
        <v>58</v>
      </c>
      <c r="T6" s="247" t="s">
        <v>237</v>
      </c>
      <c r="U6" s="247">
        <v>11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23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3">
        <v>3</v>
      </c>
      <c r="H7" s="195">
        <f t="shared" ref="H7:H31" si="2">DATE(2017,5,26)</f>
        <v>42881</v>
      </c>
      <c r="I7" s="50">
        <f t="shared" si="0"/>
        <v>1</v>
      </c>
      <c r="J7" s="196">
        <v>0</v>
      </c>
      <c r="K7" s="197">
        <f>VLOOKUP(I7,'Формула рейтинга'!$A$3:$BJ$203,J7+2,FALSE)*10</f>
        <v>0</v>
      </c>
      <c r="L7" s="233">
        <f t="shared" si="1"/>
        <v>0</v>
      </c>
      <c r="M7" s="41"/>
      <c r="N7" s="247">
        <v>37</v>
      </c>
      <c r="O7" s="247">
        <v>45</v>
      </c>
      <c r="P7" s="247">
        <v>82.22</v>
      </c>
      <c r="Q7" s="247" t="s">
        <v>354</v>
      </c>
      <c r="R7" s="247" t="s">
        <v>239</v>
      </c>
      <c r="S7" s="247" t="s">
        <v>22</v>
      </c>
      <c r="T7" s="247" t="s">
        <v>240</v>
      </c>
      <c r="U7" s="247">
        <v>17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23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3">
        <v>4</v>
      </c>
      <c r="H8" s="195">
        <v>42889</v>
      </c>
      <c r="I8" s="50">
        <f t="shared" si="0"/>
        <v>2</v>
      </c>
      <c r="J8" s="196">
        <v>32</v>
      </c>
      <c r="K8" s="197">
        <f>VLOOKUP(I8,'Формула рейтинга'!$A$3:$BJ$203,J8+2,FALSE)*10</f>
        <v>8.0906063110536284</v>
      </c>
      <c r="L8" s="233">
        <f t="shared" si="1"/>
        <v>71.111111111111114</v>
      </c>
      <c r="M8" s="41"/>
      <c r="N8" s="247">
        <v>25</v>
      </c>
      <c r="O8" s="247">
        <v>45</v>
      </c>
      <c r="P8" s="247">
        <v>55.56</v>
      </c>
      <c r="Q8" s="247" t="s">
        <v>355</v>
      </c>
      <c r="R8" s="247" t="s">
        <v>242</v>
      </c>
      <c r="S8" s="247" t="s">
        <v>243</v>
      </c>
      <c r="T8" s="247" t="s">
        <v>244</v>
      </c>
      <c r="U8" s="247">
        <v>22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23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3">
        <v>5</v>
      </c>
      <c r="H9" s="195">
        <f t="shared" si="2"/>
        <v>42881</v>
      </c>
      <c r="I9" s="50">
        <f t="shared" si="0"/>
        <v>1</v>
      </c>
      <c r="J9" s="196">
        <v>0</v>
      </c>
      <c r="K9" s="197">
        <f>VLOOKUP(I9,'Формула рейтинга'!$A$3:$BJ$203,J9+2,FALSE)*10</f>
        <v>0</v>
      </c>
      <c r="L9" s="233">
        <f t="shared" si="1"/>
        <v>0</v>
      </c>
      <c r="M9" s="41"/>
      <c r="N9" s="247">
        <v>24</v>
      </c>
      <c r="O9" s="247">
        <v>45</v>
      </c>
      <c r="P9" s="247">
        <v>53.33</v>
      </c>
      <c r="Q9" s="247" t="s">
        <v>356</v>
      </c>
      <c r="R9" s="247" t="s">
        <v>309</v>
      </c>
      <c r="S9" s="247" t="s">
        <v>357</v>
      </c>
      <c r="T9" s="247" t="s">
        <v>310</v>
      </c>
      <c r="U9" s="247">
        <v>23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23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3">
        <v>6</v>
      </c>
      <c r="H10" s="195">
        <v>42889</v>
      </c>
      <c r="I10" s="50">
        <f t="shared" si="0"/>
        <v>2</v>
      </c>
      <c r="J10" s="196">
        <v>42</v>
      </c>
      <c r="K10" s="197">
        <f>VLOOKUP(I10,'Формула рейтинга'!$A$3:$BJ$203,J10+2,FALSE)*10</f>
        <v>8.4864728474696847</v>
      </c>
      <c r="L10" s="233">
        <f t="shared" si="1"/>
        <v>93.333333333333329</v>
      </c>
      <c r="M10" s="41"/>
      <c r="N10" s="247">
        <v>24</v>
      </c>
      <c r="O10" s="247">
        <v>45</v>
      </c>
      <c r="P10" s="247">
        <v>53.33</v>
      </c>
      <c r="Q10" s="247" t="s">
        <v>358</v>
      </c>
      <c r="R10" s="247" t="s">
        <v>246</v>
      </c>
      <c r="S10" s="247" t="s">
        <v>83</v>
      </c>
      <c r="T10" s="247" t="s">
        <v>247</v>
      </c>
      <c r="U10" s="247">
        <v>25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23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3">
        <v>7</v>
      </c>
      <c r="H11" s="195">
        <v>42889</v>
      </c>
      <c r="I11" s="50">
        <f t="shared" si="0"/>
        <v>2</v>
      </c>
      <c r="J11" s="196">
        <v>33</v>
      </c>
      <c r="K11" s="197">
        <f>VLOOKUP(I11,'Формула рейтинга'!$A$3:$BJ$203,J11+2,FALSE)*10</f>
        <v>8.1392619260629964</v>
      </c>
      <c r="L11" s="233">
        <f t="shared" si="1"/>
        <v>73.333333333333329</v>
      </c>
      <c r="M11" s="41"/>
      <c r="N11" s="247">
        <v>32</v>
      </c>
      <c r="O11" s="247">
        <v>45</v>
      </c>
      <c r="P11" s="247">
        <v>71.11</v>
      </c>
      <c r="Q11" s="247" t="s">
        <v>359</v>
      </c>
      <c r="R11" s="247" t="s">
        <v>360</v>
      </c>
      <c r="S11" s="247" t="s">
        <v>45</v>
      </c>
      <c r="T11" s="247" t="s">
        <v>250</v>
      </c>
      <c r="U11" s="247">
        <v>28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23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3">
        <v>8</v>
      </c>
      <c r="H12" s="195">
        <v>42889</v>
      </c>
      <c r="I12" s="50">
        <f t="shared" si="0"/>
        <v>2</v>
      </c>
      <c r="J12" s="196">
        <v>27</v>
      </c>
      <c r="K12" s="197">
        <f>VLOOKUP(I12,'Формула рейтинга'!$A$3:$BJ$203,J12+2,FALSE)*10</f>
        <v>7.8035052404148075</v>
      </c>
      <c r="L12" s="233">
        <f t="shared" si="1"/>
        <v>60</v>
      </c>
      <c r="M12" s="41"/>
      <c r="N12" s="247">
        <v>30</v>
      </c>
      <c r="O12" s="247">
        <v>45</v>
      </c>
      <c r="P12" s="247">
        <v>66.67</v>
      </c>
      <c r="Q12" s="247" t="s">
        <v>361</v>
      </c>
      <c r="R12" s="247" t="s">
        <v>292</v>
      </c>
      <c r="S12" s="247" t="s">
        <v>41</v>
      </c>
      <c r="T12" s="247" t="s">
        <v>260</v>
      </c>
      <c r="U12" s="247">
        <v>33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23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3">
        <v>9</v>
      </c>
      <c r="H13" s="195">
        <v>42889</v>
      </c>
      <c r="I13" s="50">
        <f t="shared" si="0"/>
        <v>2</v>
      </c>
      <c r="J13" s="196">
        <v>27</v>
      </c>
      <c r="K13" s="197">
        <f>VLOOKUP(I13,'Формула рейтинга'!$A$3:$BJ$203,J13+2,FALSE)*10</f>
        <v>7.8035052404148075</v>
      </c>
      <c r="L13" s="233">
        <f t="shared" si="1"/>
        <v>60</v>
      </c>
      <c r="M13" s="41"/>
      <c r="N13" s="247">
        <v>0</v>
      </c>
      <c r="O13" s="247">
        <v>45</v>
      </c>
      <c r="P13" s="247">
        <v>0</v>
      </c>
      <c r="Q13" s="247" t="s">
        <v>362</v>
      </c>
      <c r="R13" s="247" t="s">
        <v>262</v>
      </c>
      <c r="S13" s="247" t="s">
        <v>15</v>
      </c>
      <c r="T13" s="247" t="s">
        <v>326</v>
      </c>
      <c r="U13" s="247">
        <v>36</v>
      </c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23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3">
        <v>11</v>
      </c>
      <c r="H14" s="195">
        <v>42904</v>
      </c>
      <c r="I14" s="50">
        <f t="shared" si="0"/>
        <v>5</v>
      </c>
      <c r="J14" s="196">
        <v>29</v>
      </c>
      <c r="K14" s="197">
        <f>VLOOKUP(I14,'Формула рейтинга'!$A$3:$BJ$203,J14+2,FALSE)*10</f>
        <v>6.9871611825948046</v>
      </c>
      <c r="L14" s="233">
        <f t="shared" si="1"/>
        <v>64.444444444444443</v>
      </c>
      <c r="M14" s="41"/>
      <c r="N14" s="247">
        <v>37</v>
      </c>
      <c r="O14" s="247">
        <v>45</v>
      </c>
      <c r="P14" s="247">
        <v>82.22</v>
      </c>
      <c r="Q14" s="247" t="s">
        <v>363</v>
      </c>
      <c r="R14" s="247" t="s">
        <v>262</v>
      </c>
      <c r="S14" s="247" t="s">
        <v>15</v>
      </c>
      <c r="T14" s="247" t="s">
        <v>326</v>
      </c>
      <c r="U14" s="247">
        <v>37</v>
      </c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23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3">
        <v>12</v>
      </c>
      <c r="H15" s="195">
        <f t="shared" si="2"/>
        <v>42881</v>
      </c>
      <c r="I15" s="50">
        <f t="shared" si="0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1"/>
        <v>0</v>
      </c>
      <c r="M15" s="41"/>
      <c r="N15" s="247">
        <v>25</v>
      </c>
      <c r="O15" s="247">
        <v>45</v>
      </c>
      <c r="P15" s="247">
        <v>55.56</v>
      </c>
      <c r="Q15" s="247" t="s">
        <v>364</v>
      </c>
      <c r="R15" s="247" t="s">
        <v>281</v>
      </c>
      <c r="S15" s="247" t="s">
        <v>11</v>
      </c>
      <c r="T15" s="247" t="s">
        <v>282</v>
      </c>
      <c r="U15" s="247">
        <v>38</v>
      </c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23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3">
        <v>13</v>
      </c>
      <c r="H16" s="195">
        <f t="shared" si="2"/>
        <v>42881</v>
      </c>
      <c r="I16" s="50">
        <f t="shared" si="0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1"/>
        <v>0</v>
      </c>
      <c r="M16" s="41"/>
      <c r="N16" s="247">
        <v>36</v>
      </c>
      <c r="O16" s="247">
        <v>45</v>
      </c>
      <c r="P16" s="247">
        <v>80</v>
      </c>
      <c r="Q16" s="247">
        <v>43075.890324074076</v>
      </c>
      <c r="R16" s="247" t="s">
        <v>285</v>
      </c>
      <c r="S16" s="247" t="s">
        <v>365</v>
      </c>
      <c r="T16" s="247" t="s">
        <v>286</v>
      </c>
      <c r="U16" s="247">
        <v>39</v>
      </c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23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3">
        <v>15</v>
      </c>
      <c r="H17" s="195">
        <v>42889</v>
      </c>
      <c r="I17" s="50">
        <f t="shared" si="0"/>
        <v>2</v>
      </c>
      <c r="J17" s="196">
        <v>42</v>
      </c>
      <c r="K17" s="197">
        <f>VLOOKUP(I17,'Формула рейтинга'!$A$3:$BJ$203,J17+2,FALSE)*10</f>
        <v>8.4864728474696847</v>
      </c>
      <c r="L17" s="233">
        <f t="shared" si="1"/>
        <v>93.333333333333329</v>
      </c>
      <c r="M17" s="41"/>
      <c r="N17" s="41">
        <v>29</v>
      </c>
      <c r="O17" s="41">
        <v>45</v>
      </c>
      <c r="P17" s="41">
        <v>64.44</v>
      </c>
      <c r="Q17" s="41" t="s">
        <v>366</v>
      </c>
      <c r="R17" s="41" t="s">
        <v>265</v>
      </c>
      <c r="S17" s="41" t="s">
        <v>105</v>
      </c>
      <c r="T17" s="41" t="s">
        <v>331</v>
      </c>
      <c r="U17" s="41">
        <v>40</v>
      </c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23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3">
        <v>16</v>
      </c>
      <c r="H18" s="195">
        <f t="shared" si="2"/>
        <v>42881</v>
      </c>
      <c r="I18" s="50">
        <f t="shared" si="0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1"/>
        <v>0</v>
      </c>
      <c r="M18" s="41"/>
      <c r="N18" s="41">
        <v>30</v>
      </c>
      <c r="O18" s="41">
        <v>45</v>
      </c>
      <c r="P18" s="41">
        <v>66.67</v>
      </c>
      <c r="Q18" s="41" t="s">
        <v>367</v>
      </c>
      <c r="R18" s="41" t="s">
        <v>268</v>
      </c>
      <c r="S18" s="41" t="s">
        <v>368</v>
      </c>
      <c r="T18" s="41" t="s">
        <v>269</v>
      </c>
      <c r="U18" s="41">
        <v>41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23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3">
        <v>17</v>
      </c>
      <c r="H19" s="195">
        <f>DATE(2017,6,19)</f>
        <v>42905</v>
      </c>
      <c r="I19" s="50">
        <f t="shared" si="0"/>
        <v>5</v>
      </c>
      <c r="J19" s="196">
        <v>37</v>
      </c>
      <c r="K19" s="197">
        <f>VLOOKUP(I19,'Формула рейтинга'!$A$3:$BJ$203,J19+2,FALSE)*10</f>
        <v>7.4999318192892463</v>
      </c>
      <c r="L19" s="233">
        <f t="shared" si="1"/>
        <v>82.222222222222214</v>
      </c>
      <c r="M19" s="41"/>
      <c r="N19" s="41">
        <v>7</v>
      </c>
      <c r="O19" s="41">
        <v>45</v>
      </c>
      <c r="P19" s="41">
        <v>15.56</v>
      </c>
      <c r="Q19" s="41" t="s">
        <v>369</v>
      </c>
      <c r="R19" s="41" t="s">
        <v>271</v>
      </c>
      <c r="S19" s="41" t="s">
        <v>109</v>
      </c>
      <c r="T19" s="41" t="s">
        <v>370</v>
      </c>
      <c r="U19" s="41">
        <v>42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23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3">
        <v>18</v>
      </c>
      <c r="H20" s="195">
        <f t="shared" si="2"/>
        <v>42881</v>
      </c>
      <c r="I20" s="50">
        <f t="shared" si="0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23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3">
        <v>19</v>
      </c>
      <c r="H21" s="195">
        <f t="shared" si="2"/>
        <v>42881</v>
      </c>
      <c r="I21" s="50">
        <f t="shared" si="0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23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3">
        <v>20</v>
      </c>
      <c r="H22" s="195">
        <f t="shared" si="2"/>
        <v>42881</v>
      </c>
      <c r="I22" s="50">
        <f t="shared" si="0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23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3">
        <v>21</v>
      </c>
      <c r="H23" s="195">
        <f t="shared" si="2"/>
        <v>42881</v>
      </c>
      <c r="I23" s="50">
        <f t="shared" si="0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23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>DATE(2017,6,19)</f>
        <v>42905</v>
      </c>
      <c r="I24" s="50">
        <f t="shared" si="0"/>
        <v>5</v>
      </c>
      <c r="J24" s="196">
        <v>25</v>
      </c>
      <c r="K24" s="197">
        <f>VLOOKUP(I24,'Формула рейтинга'!$A$3:$BJ$203,J24+2,FALSE)*10</f>
        <v>6.6435294814319823</v>
      </c>
      <c r="L24" s="233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23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>DATE(2017,6,19)</f>
        <v>42905</v>
      </c>
      <c r="I25" s="50">
        <f t="shared" si="0"/>
        <v>5</v>
      </c>
      <c r="J25" s="196">
        <v>24</v>
      </c>
      <c r="K25" s="197">
        <f>VLOOKUP(I25,'Формула рейтинга'!$A$3:$BJ$203,J25+2,FALSE)*10</f>
        <v>6.5451199427184896</v>
      </c>
      <c r="L25" s="233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23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v>42889</v>
      </c>
      <c r="I26" s="50">
        <f t="shared" si="0"/>
        <v>2</v>
      </c>
      <c r="J26" s="196">
        <v>45</v>
      </c>
      <c r="K26" s="197">
        <f>VLOOKUP(I26,'Формула рейтинга'!$A$3:$BJ$203,J26+2,FALSE)*10</f>
        <v>8.5751212806140558</v>
      </c>
      <c r="L26" s="233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23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0"/>
        <v>5</v>
      </c>
      <c r="J27" s="196">
        <v>24</v>
      </c>
      <c r="K27" s="197">
        <f>VLOOKUP(I27,'Формула рейтинга'!$A$3:$BJ$203,J27+2,FALSE)*10</f>
        <v>6.5451199427184896</v>
      </c>
      <c r="L27" s="233">
        <f t="shared" si="1"/>
        <v>53.333333333333336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23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2"/>
        <v>42881</v>
      </c>
      <c r="I28" s="50">
        <f t="shared" si="0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23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>DATE(2017,6,18)</f>
        <v>42904</v>
      </c>
      <c r="I29" s="50">
        <f t="shared" si="0"/>
        <v>5</v>
      </c>
      <c r="J29" s="196">
        <v>32</v>
      </c>
      <c r="K29" s="197">
        <f>VLOOKUP(I29,'Формула рейтинга'!$A$3:$BJ$203,J29+2,FALSE)*10</f>
        <v>7.2022272529294442</v>
      </c>
      <c r="L29" s="233">
        <f t="shared" si="1"/>
        <v>71.111111111111114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23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v>42882</v>
      </c>
      <c r="I30" s="50">
        <f t="shared" si="0"/>
        <v>1</v>
      </c>
      <c r="J30" s="196">
        <v>45</v>
      </c>
      <c r="K30" s="197">
        <f>VLOOKUP(I30,'Формула рейтинга'!$A$3:$BJ$203,J30+2,FALSE)*10</f>
        <v>8.8664445505666958</v>
      </c>
      <c r="L30" s="233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23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2"/>
        <v>42881</v>
      </c>
      <c r="I31" s="50">
        <f t="shared" si="0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23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v>42889</v>
      </c>
      <c r="I32" s="50">
        <f t="shared" si="0"/>
        <v>2</v>
      </c>
      <c r="J32" s="196">
        <v>21</v>
      </c>
      <c r="K32" s="197">
        <f>VLOOKUP(I32,'Формула рейтинга'!$A$3:$BJ$203,J32+2,FALSE)*10</f>
        <v>7.3203595701905977</v>
      </c>
      <c r="L32" s="233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23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v>42889</v>
      </c>
      <c r="I33" s="50">
        <f t="shared" si="0"/>
        <v>2</v>
      </c>
      <c r="J33" s="196">
        <v>40</v>
      </c>
      <c r="K33" s="197">
        <f>VLOOKUP(I33,'Формула рейтинга'!$A$3:$BJ$203,J33+2,FALSE)*10</f>
        <v>8.4209864684520266</v>
      </c>
      <c r="L33" s="233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23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DATE(2017,6,17)</f>
        <v>42903</v>
      </c>
      <c r="I34" s="50">
        <f t="shared" si="0"/>
        <v>4</v>
      </c>
      <c r="J34" s="196">
        <v>30</v>
      </c>
      <c r="K34" s="197">
        <f>VLOOKUP(I34,'Формула рейтинга'!$A$3:$BJ$203,J34+2,FALSE)*10</f>
        <v>7.3378825203701226</v>
      </c>
      <c r="L34" s="233">
        <f t="shared" si="1"/>
        <v>66.666666666666657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23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v>42889</v>
      </c>
      <c r="I35" s="50">
        <f t="shared" si="0"/>
        <v>2</v>
      </c>
      <c r="J35" s="196">
        <v>45</v>
      </c>
      <c r="K35" s="197">
        <f>VLOOKUP(I35,'Формула рейтинга'!$A$3:$BJ$203,J35+2,FALSE)*10</f>
        <v>8.5751212806140558</v>
      </c>
      <c r="L35" s="233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23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v>42889</v>
      </c>
      <c r="I36" s="50">
        <f t="shared" si="0"/>
        <v>2</v>
      </c>
      <c r="J36" s="196">
        <v>29</v>
      </c>
      <c r="K36" s="197">
        <f>VLOOKUP(I36,'Формула рейтинга'!$A$3:$BJ$203,J36+2,FALSE)*10</f>
        <v>7.9281011681253553</v>
      </c>
      <c r="L36" s="233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23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0"/>
        <v>5</v>
      </c>
      <c r="J37" s="196">
        <v>37</v>
      </c>
      <c r="K37" s="197">
        <f>VLOOKUP(I37,'Формула рейтинга'!$A$3:$BJ$203,J37+2,FALSE)*10</f>
        <v>7.4999318192892463</v>
      </c>
      <c r="L37" s="233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23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>DATE(2017,6,18)</f>
        <v>42904</v>
      </c>
      <c r="I38" s="50">
        <f t="shared" si="0"/>
        <v>5</v>
      </c>
      <c r="J38" s="196">
        <v>25</v>
      </c>
      <c r="K38" s="197">
        <f>VLOOKUP(I38,'Формула рейтинга'!$A$3:$BJ$203,J38+2,FALSE)*10</f>
        <v>6.6435294814319823</v>
      </c>
      <c r="L38" s="233">
        <f t="shared" si="1"/>
        <v>55.555555555555557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23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DATE(2017,6,12)</f>
        <v>42898</v>
      </c>
      <c r="I39" s="50">
        <f t="shared" si="0"/>
        <v>4</v>
      </c>
      <c r="J39" s="196">
        <v>36</v>
      </c>
      <c r="K39" s="197">
        <f>VLOOKUP(I39,'Формула рейтинга'!$A$3:$BJ$203,J39+2,FALSE)*10</f>
        <v>7.6947925619526112</v>
      </c>
      <c r="L39" s="233">
        <f t="shared" si="1"/>
        <v>80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23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>DATE(2017,6,18)</f>
        <v>42904</v>
      </c>
      <c r="I40" s="50">
        <f t="shared" si="0"/>
        <v>5</v>
      </c>
      <c r="J40" s="196">
        <v>29</v>
      </c>
      <c r="K40" s="197">
        <f>VLOOKUP(I40,'Формула рейтинга'!$A$3:$BJ$203,J40+2,FALSE)*10</f>
        <v>6.9871611825948046</v>
      </c>
      <c r="L40" s="233">
        <f t="shared" si="1"/>
        <v>64.444444444444443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23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>DATE(2017,6,17)</f>
        <v>42903</v>
      </c>
      <c r="I41" s="50">
        <f t="shared" si="0"/>
        <v>4</v>
      </c>
      <c r="J41" s="196">
        <v>30</v>
      </c>
      <c r="K41" s="197">
        <f>VLOOKUP(I41,'Формула рейтинга'!$A$3:$BJ$203,J41+2,FALSE)*10</f>
        <v>7.3378825203701226</v>
      </c>
      <c r="L41" s="233">
        <f t="shared" si="1"/>
        <v>66.666666666666657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23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>DATE(2017,6,18)</f>
        <v>42904</v>
      </c>
      <c r="I42" s="50">
        <f t="shared" si="0"/>
        <v>5</v>
      </c>
      <c r="J42" s="196">
        <v>7</v>
      </c>
      <c r="K42" s="197">
        <f>VLOOKUP(I42,'Формула рейтинга'!$A$3:$BJ$203,J42+2,FALSE)*10</f>
        <v>3.1950733565537281</v>
      </c>
      <c r="L42" s="233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23" priority="4">
      <formula>L5&gt;=50</formula>
    </cfRule>
    <cfRule type="expression" dxfId="22" priority="5">
      <formula>L5&lt;50</formula>
    </cfRule>
  </conditionalFormatting>
  <conditionalFormatting sqref="L6:L42">
    <cfRule type="expression" dxfId="21" priority="3">
      <formula>L6&lt;50</formula>
    </cfRule>
  </conditionalFormatting>
  <conditionalFormatting sqref="L6:L42">
    <cfRule type="expression" dxfId="20" priority="1">
      <formula>L6&gt;=50</formula>
    </cfRule>
    <cfRule type="expression" dxfId="19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7" zoomScale="85" zoomScaleNormal="85" workbookViewId="0">
      <selection activeCell="J33" sqref="J33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x14ac:dyDescent="0.25">
      <c r="A2" s="294" t="str">
        <f>'Сводная таблица'!D2</f>
        <v>https://goo.gl/vHHMPH - Пройти тесты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68"/>
    </row>
    <row r="3" spans="1:255" x14ac:dyDescent="0.25">
      <c r="A3" s="262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5" t="s">
        <v>38</v>
      </c>
      <c r="J3" s="295" t="s">
        <v>37</v>
      </c>
      <c r="K3" s="295" t="s">
        <v>34</v>
      </c>
      <c r="L3" s="295" t="s">
        <v>132</v>
      </c>
    </row>
    <row r="4" spans="1:255" x14ac:dyDescent="0.25">
      <c r="A4" s="262"/>
      <c r="B4" s="262"/>
      <c r="C4" s="264"/>
      <c r="D4" s="262"/>
      <c r="E4" s="262"/>
      <c r="F4" s="262"/>
      <c r="G4" s="262"/>
      <c r="H4" s="262"/>
      <c r="I4" s="295"/>
      <c r="J4" s="295"/>
      <c r="K4" s="295"/>
      <c r="L4" s="295"/>
      <c r="N4" t="s">
        <v>230</v>
      </c>
      <c r="O4" t="s">
        <v>231</v>
      </c>
      <c r="P4" t="s">
        <v>232</v>
      </c>
      <c r="Q4" t="s">
        <v>233</v>
      </c>
      <c r="R4" t="s">
        <v>27</v>
      </c>
      <c r="S4" t="s">
        <v>28</v>
      </c>
      <c r="T4" t="s">
        <v>234</v>
      </c>
      <c r="U4" t="s">
        <v>111</v>
      </c>
    </row>
    <row r="5" spans="1:255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f>DATE(2017,5,26)</f>
        <v>42881</v>
      </c>
      <c r="I5" s="50">
        <f>WEEKNUM(H5)-WEEKNUM(DATE(2017,5,19))</f>
        <v>1</v>
      </c>
      <c r="J5" s="196">
        <v>0</v>
      </c>
      <c r="K5" s="197">
        <f>VLOOKUP(I5,'Формула рейтинга'!$A$3:$BJ$203,J5+2,FALSE)*10</f>
        <v>0</v>
      </c>
      <c r="L5" s="233">
        <f>J5/33*100</f>
        <v>0</v>
      </c>
      <c r="M5" s="41"/>
      <c r="N5" s="247">
        <v>2</v>
      </c>
      <c r="O5" s="247">
        <v>33</v>
      </c>
      <c r="P5" s="247">
        <v>6.06</v>
      </c>
      <c r="Q5" s="247" t="s">
        <v>371</v>
      </c>
      <c r="R5" s="247" t="s">
        <v>239</v>
      </c>
      <c r="S5" s="247" t="s">
        <v>22</v>
      </c>
      <c r="T5" s="247" t="s">
        <v>240</v>
      </c>
      <c r="U5" s="247">
        <v>17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1">
        <v>2</v>
      </c>
      <c r="H6" s="195">
        <f t="shared" ref="H6:H42" si="0">DATE(2017,5,26)</f>
        <v>42881</v>
      </c>
      <c r="I6" s="50">
        <f t="shared" ref="I6:I42" si="1">WEEKNUM(H6)-WEEKNUM(DATE(2017,5,19))</f>
        <v>1</v>
      </c>
      <c r="J6" s="196">
        <v>0</v>
      </c>
      <c r="K6" s="197">
        <f>VLOOKUP(I6,'Формула рейтинга'!$A$3:$BJ$203,J6+2,FALSE)*10</f>
        <v>0</v>
      </c>
      <c r="L6" s="233">
        <f t="shared" ref="L6:L42" si="2">J6/33*100</f>
        <v>0</v>
      </c>
      <c r="M6" s="60"/>
      <c r="N6" s="247">
        <v>0</v>
      </c>
      <c r="O6" s="247">
        <v>33</v>
      </c>
      <c r="P6" s="247">
        <v>0</v>
      </c>
      <c r="Q6" s="247" t="s">
        <v>372</v>
      </c>
      <c r="R6" s="247" t="s">
        <v>373</v>
      </c>
      <c r="S6" s="247" t="s">
        <v>83</v>
      </c>
      <c r="T6" s="247" t="s">
        <v>247</v>
      </c>
      <c r="U6" s="247">
        <v>25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1">
        <v>3</v>
      </c>
      <c r="H7" s="195">
        <f t="shared" si="0"/>
        <v>42881</v>
      </c>
      <c r="I7" s="50">
        <f t="shared" si="1"/>
        <v>1</v>
      </c>
      <c r="J7" s="196">
        <v>0</v>
      </c>
      <c r="K7" s="197">
        <f>VLOOKUP(I7,'Формула рейтинга'!$A$3:$BJ$203,J7+2,FALSE)*10</f>
        <v>0</v>
      </c>
      <c r="L7" s="233">
        <f t="shared" si="2"/>
        <v>0</v>
      </c>
      <c r="M7" s="41"/>
      <c r="N7" s="247">
        <v>15</v>
      </c>
      <c r="O7" s="247">
        <v>33</v>
      </c>
      <c r="P7" s="247">
        <v>45.45</v>
      </c>
      <c r="Q7" s="247" t="s">
        <v>374</v>
      </c>
      <c r="R7" s="247" t="s">
        <v>252</v>
      </c>
      <c r="S7" s="247" t="s">
        <v>26</v>
      </c>
      <c r="T7" s="247" t="s">
        <v>253</v>
      </c>
      <c r="U7" s="247">
        <v>29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1">
        <v>4</v>
      </c>
      <c r="H8" s="195">
        <f t="shared" si="0"/>
        <v>42881</v>
      </c>
      <c r="I8" s="50">
        <f t="shared" si="1"/>
        <v>1</v>
      </c>
      <c r="J8" s="196">
        <v>0</v>
      </c>
      <c r="K8" s="197">
        <f>VLOOKUP(I8,'Формула рейтинга'!$A$3:$BJ$203,J8+2,FALSE)*10</f>
        <v>0</v>
      </c>
      <c r="L8" s="233">
        <f t="shared" si="2"/>
        <v>0</v>
      </c>
      <c r="M8" s="41"/>
      <c r="N8" s="247">
        <v>4</v>
      </c>
      <c r="O8" s="247">
        <v>33</v>
      </c>
      <c r="P8" s="247">
        <v>12.12</v>
      </c>
      <c r="Q8" s="247" t="s">
        <v>375</v>
      </c>
      <c r="R8" s="247" t="s">
        <v>376</v>
      </c>
      <c r="S8" s="247" t="s">
        <v>56</v>
      </c>
      <c r="T8" s="247" t="s">
        <v>256</v>
      </c>
      <c r="U8" s="247">
        <v>31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1">
        <v>5</v>
      </c>
      <c r="H9" s="195">
        <f t="shared" si="0"/>
        <v>42881</v>
      </c>
      <c r="I9" s="50">
        <f t="shared" si="1"/>
        <v>1</v>
      </c>
      <c r="J9" s="196">
        <v>0</v>
      </c>
      <c r="K9" s="197">
        <f>VLOOKUP(I9,'Формула рейтинга'!$A$3:$BJ$203,J9+2,FALSE)*10</f>
        <v>0</v>
      </c>
      <c r="L9" s="233">
        <f t="shared" si="2"/>
        <v>0</v>
      </c>
      <c r="M9" s="41"/>
      <c r="N9" s="247">
        <v>0</v>
      </c>
      <c r="O9" s="247">
        <v>33</v>
      </c>
      <c r="P9" s="247">
        <v>0</v>
      </c>
      <c r="Q9" s="247" t="s">
        <v>377</v>
      </c>
      <c r="R9" s="247" t="s">
        <v>292</v>
      </c>
      <c r="S9" s="247" t="s">
        <v>41</v>
      </c>
      <c r="T9" s="247" t="s">
        <v>260</v>
      </c>
      <c r="U9" s="247">
        <v>33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1">
        <v>6</v>
      </c>
      <c r="H10" s="195">
        <f t="shared" si="0"/>
        <v>42881</v>
      </c>
      <c r="I10" s="50">
        <f t="shared" si="1"/>
        <v>1</v>
      </c>
      <c r="J10" s="196">
        <v>0</v>
      </c>
      <c r="K10" s="197">
        <f>VLOOKUP(I10,'Формула рейтинга'!$A$3:$BJ$203,J10+2,FALSE)*10</f>
        <v>0</v>
      </c>
      <c r="L10" s="233">
        <f t="shared" si="2"/>
        <v>0</v>
      </c>
      <c r="M10" s="41"/>
      <c r="N10" s="41">
        <v>4</v>
      </c>
      <c r="O10" s="41">
        <v>33</v>
      </c>
      <c r="P10" s="41">
        <v>12.12</v>
      </c>
      <c r="Q10" s="41" t="s">
        <v>378</v>
      </c>
      <c r="R10" s="41" t="s">
        <v>288</v>
      </c>
      <c r="S10" s="41" t="s">
        <v>97</v>
      </c>
      <c r="T10" s="41" t="s">
        <v>266</v>
      </c>
      <c r="U10" s="41">
        <v>34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1">
        <v>7</v>
      </c>
      <c r="H11" s="195">
        <f t="shared" si="0"/>
        <v>42881</v>
      </c>
      <c r="I11" s="50">
        <f t="shared" si="1"/>
        <v>1</v>
      </c>
      <c r="J11" s="196">
        <v>0</v>
      </c>
      <c r="K11" s="197">
        <f>VLOOKUP(I11,'Формула рейтинга'!$A$3:$BJ$203,J11+2,FALSE)*10</f>
        <v>0</v>
      </c>
      <c r="L11" s="233">
        <f t="shared" si="2"/>
        <v>0</v>
      </c>
      <c r="M11" s="41"/>
      <c r="N11" s="41">
        <v>4</v>
      </c>
      <c r="O11" s="41">
        <v>33</v>
      </c>
      <c r="P11" s="41">
        <v>12.12</v>
      </c>
      <c r="Q11" s="41" t="s">
        <v>379</v>
      </c>
      <c r="R11" s="41" t="s">
        <v>262</v>
      </c>
      <c r="S11" s="41" t="s">
        <v>15</v>
      </c>
      <c r="T11" s="41" t="s">
        <v>326</v>
      </c>
      <c r="U11" s="41">
        <v>36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1">
        <v>8</v>
      </c>
      <c r="H12" s="195">
        <f t="shared" si="0"/>
        <v>42881</v>
      </c>
      <c r="I12" s="50">
        <f t="shared" si="1"/>
        <v>1</v>
      </c>
      <c r="J12" s="196">
        <v>0</v>
      </c>
      <c r="K12" s="197">
        <f>VLOOKUP(I12,'Формула рейтинга'!$A$3:$BJ$203,J12+2,FALSE)*10</f>
        <v>0</v>
      </c>
      <c r="L12" s="233">
        <f t="shared" si="2"/>
        <v>0</v>
      </c>
      <c r="M12" s="41"/>
      <c r="N12" s="41">
        <v>14</v>
      </c>
      <c r="O12" s="41">
        <v>33</v>
      </c>
      <c r="P12" s="41">
        <v>42.42</v>
      </c>
      <c r="Q12" s="41" t="s">
        <v>380</v>
      </c>
      <c r="R12" s="41" t="s">
        <v>285</v>
      </c>
      <c r="S12" s="41" t="s">
        <v>41</v>
      </c>
      <c r="T12" s="41" t="s">
        <v>286</v>
      </c>
      <c r="U12" s="41">
        <v>39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1">
        <v>9</v>
      </c>
      <c r="H13" s="195">
        <f t="shared" si="0"/>
        <v>42881</v>
      </c>
      <c r="I13" s="50">
        <f t="shared" si="1"/>
        <v>1</v>
      </c>
      <c r="J13" s="196">
        <v>0</v>
      </c>
      <c r="K13" s="197">
        <f>VLOOKUP(I13,'Формула рейтинга'!$A$3:$BJ$203,J13+2,FALSE)*10</f>
        <v>0</v>
      </c>
      <c r="L13" s="233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1">
        <v>11</v>
      </c>
      <c r="H14" s="195">
        <v>42895</v>
      </c>
      <c r="I14" s="50">
        <f t="shared" si="1"/>
        <v>3</v>
      </c>
      <c r="J14" s="196">
        <v>8</v>
      </c>
      <c r="K14" s="197">
        <f>VLOOKUP(I14,'Формула рейтинга'!$A$3:$BJ$203,J14+2,FALSE)*10</f>
        <v>4.3434970698975377</v>
      </c>
      <c r="L14" s="233">
        <f t="shared" si="2"/>
        <v>24.242424242424242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1">
        <v>12</v>
      </c>
      <c r="H15" s="195">
        <f t="shared" si="0"/>
        <v>42881</v>
      </c>
      <c r="I15" s="50">
        <f t="shared" si="1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1">
        <v>13</v>
      </c>
      <c r="H16" s="195">
        <f t="shared" si="0"/>
        <v>42881</v>
      </c>
      <c r="I16" s="50">
        <f t="shared" si="1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1">
        <v>15</v>
      </c>
      <c r="H17" s="195">
        <v>42895</v>
      </c>
      <c r="I17" s="50">
        <f t="shared" si="1"/>
        <v>3</v>
      </c>
      <c r="J17" s="196">
        <v>3</v>
      </c>
      <c r="K17" s="197">
        <f>VLOOKUP(I17,'Формула рейтинга'!$A$3:$BJ$203,J17+2,FALSE)*10</f>
        <v>1.8761280689940871</v>
      </c>
      <c r="L17" s="233">
        <f t="shared" si="2"/>
        <v>9.0909090909090917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1">
        <v>16</v>
      </c>
      <c r="H18" s="195">
        <f t="shared" si="0"/>
        <v>42881</v>
      </c>
      <c r="I18" s="50">
        <f t="shared" si="1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1">
        <v>17</v>
      </c>
      <c r="H19" s="195">
        <f>DATE(2017,6,17)</f>
        <v>42903</v>
      </c>
      <c r="I19" s="50">
        <f t="shared" si="1"/>
        <v>4</v>
      </c>
      <c r="J19" s="196">
        <v>2</v>
      </c>
      <c r="K19" s="197">
        <f>VLOOKUP(I19,'Формула рейтинга'!$A$3:$BJ$203,J19+2,FALSE)*10</f>
        <v>0.96769332559216836</v>
      </c>
      <c r="L19" s="233">
        <f t="shared" si="2"/>
        <v>6.0606060606060606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1">
        <v>18</v>
      </c>
      <c r="H20" s="195">
        <f t="shared" si="0"/>
        <v>42881</v>
      </c>
      <c r="I20" s="50">
        <f t="shared" si="1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1">
        <v>19</v>
      </c>
      <c r="H21" s="195">
        <f t="shared" si="0"/>
        <v>42881</v>
      </c>
      <c r="I21" s="50">
        <f t="shared" si="1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1">
        <v>20</v>
      </c>
      <c r="H22" s="195">
        <f t="shared" si="0"/>
        <v>42881</v>
      </c>
      <c r="I22" s="50">
        <f t="shared" si="1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1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31">
        <v>21</v>
      </c>
      <c r="H23" s="195">
        <f t="shared" si="0"/>
        <v>42881</v>
      </c>
      <c r="I23" s="50">
        <f t="shared" si="1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1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 t="shared" si="0"/>
        <v>42881</v>
      </c>
      <c r="I24" s="50">
        <f t="shared" si="1"/>
        <v>1</v>
      </c>
      <c r="J24" s="196">
        <v>0</v>
      </c>
      <c r="K24" s="197">
        <f>VLOOKUP(I24,'Формула рейтинга'!$A$3:$BJ$203,J24+2,FALSE)*10</f>
        <v>0</v>
      </c>
      <c r="L24" s="233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1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 t="shared" si="0"/>
        <v>42881</v>
      </c>
      <c r="I25" s="50">
        <f t="shared" si="1"/>
        <v>1</v>
      </c>
      <c r="J25" s="196">
        <v>0</v>
      </c>
      <c r="K25" s="197">
        <f>VLOOKUP(I25,'Формула рейтинга'!$A$3:$BJ$203,J25+2,FALSE)*10</f>
        <v>0</v>
      </c>
      <c r="L25" s="233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1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f t="shared" si="0"/>
        <v>42881</v>
      </c>
      <c r="I26" s="50">
        <f t="shared" si="1"/>
        <v>1</v>
      </c>
      <c r="J26" s="196">
        <v>0</v>
      </c>
      <c r="K26" s="197">
        <f>VLOOKUP(I26,'Формула рейтинга'!$A$3:$BJ$203,J26+2,FALSE)*10</f>
        <v>0</v>
      </c>
      <c r="L26" s="233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1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1"/>
        <v>5</v>
      </c>
      <c r="J27" s="196">
        <v>0</v>
      </c>
      <c r="K27" s="197">
        <f>VLOOKUP(I27,'Формула рейтинга'!$A$3:$BJ$203,J27+2,FALSE)*10</f>
        <v>0</v>
      </c>
      <c r="L27" s="233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1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0"/>
        <v>42881</v>
      </c>
      <c r="I28" s="50">
        <f t="shared" si="1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1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 t="shared" si="0"/>
        <v>42881</v>
      </c>
      <c r="I29" s="50">
        <f t="shared" si="1"/>
        <v>1</v>
      </c>
      <c r="J29" s="196">
        <v>0</v>
      </c>
      <c r="K29" s="197">
        <f>VLOOKUP(I29,'Формула рейтинга'!$A$3:$BJ$203,J29+2,FALSE)*10</f>
        <v>0</v>
      </c>
      <c r="L29" s="233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1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f>DATE(2017,6,19)</f>
        <v>42905</v>
      </c>
      <c r="I30" s="50">
        <f t="shared" si="1"/>
        <v>5</v>
      </c>
      <c r="J30" s="196">
        <v>15</v>
      </c>
      <c r="K30" s="197">
        <f>VLOOKUP(I30,'Формула рейтинга'!$A$3:$BJ$203,J30+2,FALSE)*10</f>
        <v>5.3129499004193645</v>
      </c>
      <c r="L30" s="233">
        <f t="shared" si="2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1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0"/>
        <v>42881</v>
      </c>
      <c r="I31" s="50">
        <f t="shared" si="1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1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f>DATE(2017,6,18)</f>
        <v>42904</v>
      </c>
      <c r="I32" s="50">
        <f t="shared" si="1"/>
        <v>5</v>
      </c>
      <c r="J32" s="196">
        <v>4</v>
      </c>
      <c r="K32" s="197">
        <f>VLOOKUP(I32,'Формула рейтинга'!$A$3:$BJ$203,J32+2,FALSE)*10</f>
        <v>1.8877542947191399</v>
      </c>
      <c r="L32" s="233">
        <f t="shared" si="2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1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f t="shared" si="0"/>
        <v>42881</v>
      </c>
      <c r="I33" s="50">
        <f t="shared" si="1"/>
        <v>1</v>
      </c>
      <c r="J33" s="196">
        <v>0</v>
      </c>
      <c r="K33" s="197">
        <f>VLOOKUP(I33,'Формула рейтинга'!$A$3:$BJ$203,J33+2,FALSE)*10</f>
        <v>0</v>
      </c>
      <c r="L33" s="233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1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DATE(2017,6,18)</f>
        <v>42904</v>
      </c>
      <c r="I34" s="50">
        <f t="shared" si="1"/>
        <v>5</v>
      </c>
      <c r="J34" s="196">
        <v>0</v>
      </c>
      <c r="K34" s="197">
        <f>VLOOKUP(I34,'Формула рейтинга'!$A$3:$BJ$203,J34+2,FALSE)*10</f>
        <v>0</v>
      </c>
      <c r="L34" s="233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1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f>DATE(2017,6,17)</f>
        <v>42903</v>
      </c>
      <c r="I35" s="50">
        <f t="shared" si="1"/>
        <v>4</v>
      </c>
      <c r="J35" s="196">
        <v>4</v>
      </c>
      <c r="K35" s="197">
        <f>VLOOKUP(I35,'Формула рейтинга'!$A$3:$BJ$203,J35+2,FALSE)*10</f>
        <v>2.152125268244419</v>
      </c>
      <c r="L35" s="233">
        <f t="shared" si="2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1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f t="shared" si="0"/>
        <v>42881</v>
      </c>
      <c r="I36" s="50">
        <f t="shared" si="1"/>
        <v>1</v>
      </c>
      <c r="J36" s="196">
        <v>0</v>
      </c>
      <c r="K36" s="197">
        <f>VLOOKUP(I36,'Формула рейтинга'!$A$3:$BJ$203,J36+2,FALSE)*10</f>
        <v>0</v>
      </c>
      <c r="L36" s="233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1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1"/>
        <v>5</v>
      </c>
      <c r="J37" s="196">
        <v>4</v>
      </c>
      <c r="K37" s="197">
        <f>VLOOKUP(I37,'Формула рейтинга'!$A$3:$BJ$203,J37+2,FALSE)*10</f>
        <v>1.8877542947191399</v>
      </c>
      <c r="L37" s="233">
        <f t="shared" si="2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1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 t="shared" si="0"/>
        <v>42881</v>
      </c>
      <c r="I38" s="50">
        <f t="shared" si="1"/>
        <v>1</v>
      </c>
      <c r="J38" s="196">
        <v>0</v>
      </c>
      <c r="K38" s="197">
        <f>VLOOKUP(I38,'Формула рейтинга'!$A$3:$BJ$203,J38+2,FALSE)*10</f>
        <v>0</v>
      </c>
      <c r="L38" s="233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1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DATE(2017,6,19)</f>
        <v>42905</v>
      </c>
      <c r="I39" s="50">
        <f t="shared" si="1"/>
        <v>5</v>
      </c>
      <c r="J39" s="196">
        <v>14</v>
      </c>
      <c r="K39" s="197">
        <f>VLOOKUP(I39,'Формула рейтинга'!$A$3:$BJ$203,J39+2,FALSE)*10</f>
        <v>5.1208031558929346</v>
      </c>
      <c r="L39" s="233">
        <f t="shared" si="2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1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 t="shared" si="0"/>
        <v>42881</v>
      </c>
      <c r="I40" s="50">
        <f t="shared" si="1"/>
        <v>1</v>
      </c>
      <c r="J40" s="196">
        <v>0</v>
      </c>
      <c r="K40" s="197">
        <f>VLOOKUP(I40,'Формула рейтинга'!$A$3:$BJ$203,J40+2,FALSE)*10</f>
        <v>0</v>
      </c>
      <c r="L40" s="233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1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 t="shared" si="0"/>
        <v>42881</v>
      </c>
      <c r="I41" s="50">
        <f t="shared" si="1"/>
        <v>1</v>
      </c>
      <c r="J41" s="196">
        <v>0</v>
      </c>
      <c r="K41" s="197">
        <f>VLOOKUP(I41,'Формула рейтинга'!$A$3:$BJ$203,J41+2,FALSE)*10</f>
        <v>0</v>
      </c>
      <c r="L41" s="233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1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 t="shared" si="0"/>
        <v>42881</v>
      </c>
      <c r="I42" s="50">
        <f t="shared" si="1"/>
        <v>1</v>
      </c>
      <c r="J42" s="196">
        <v>0</v>
      </c>
      <c r="K42" s="197">
        <f>VLOOKUP(I42,'Формула рейтинга'!$A$3:$BJ$203,J42+2,FALSE)*10</f>
        <v>0</v>
      </c>
      <c r="L42" s="233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18" priority="4">
      <formula>L5&gt;=50</formula>
    </cfRule>
    <cfRule type="expression" dxfId="17" priority="5">
      <formula>L5&lt;50</formula>
    </cfRule>
  </conditionalFormatting>
  <conditionalFormatting sqref="L6:L42">
    <cfRule type="expression" dxfId="16" priority="3">
      <formula>L6&lt;50</formula>
    </cfRule>
  </conditionalFormatting>
  <conditionalFormatting sqref="L6:L42">
    <cfRule type="expression" dxfId="15" priority="1">
      <formula>L6&gt;=50</formula>
    </cfRule>
    <cfRule type="expression" dxfId="14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Лист3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stud</cp:lastModifiedBy>
  <cp:lastPrinted>2016-02-13T13:45:00Z</cp:lastPrinted>
  <dcterms:created xsi:type="dcterms:W3CDTF">2016-02-05T16:12:29Z</dcterms:created>
  <dcterms:modified xsi:type="dcterms:W3CDTF">2017-06-19T14:53:25Z</dcterms:modified>
</cp:coreProperties>
</file>