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228" yWindow="-228" windowWidth="13560" windowHeight="9888"/>
  </bookViews>
  <sheets>
    <sheet name="Сводная таблица" sheetId="1" r:id="rId1"/>
    <sheet name="Формула рейтинга" sheetId="9" r:id="rId2"/>
    <sheet name="Лр4" sheetId="6" r:id="rId3"/>
    <sheet name="Лр1(ч1)" sheetId="7" r:id="rId4"/>
    <sheet name="Лр1(ч2)" sheetId="8" r:id="rId5"/>
    <sheet name="Лр1(ч3)" sheetId="15" r:id="rId6"/>
    <sheet name="Лр1(ч4)" sheetId="10" r:id="rId7"/>
    <sheet name="Лр2(ч1)" sheetId="18" r:id="rId8"/>
    <sheet name="Лр3(ч1)" sheetId="19" r:id="rId9"/>
    <sheet name="Лист1" sheetId="16" r:id="rId10"/>
    <sheet name="Лист2" sheetId="17" r:id="rId11"/>
    <sheet name="Лист3" sheetId="20" r:id="rId12"/>
  </sheets>
  <definedNames>
    <definedName name="_xlnm.Print_Area" localSheetId="0">'Сводная таблица'!$A$2:$CB$46</definedName>
  </definedNames>
  <calcPr calcId="125725"/>
</workbook>
</file>

<file path=xl/calcChain.xml><?xml version="1.0" encoding="utf-8"?>
<calcChain xmlns="http://schemas.openxmlformats.org/spreadsheetml/2006/main">
  <c r="P3" i="20"/>
  <c r="P4"/>
  <c r="P5"/>
  <c r="P6"/>
  <c r="P7"/>
  <c r="P8"/>
  <c r="P9"/>
  <c r="P10"/>
  <c r="P11"/>
  <c r="P12"/>
  <c r="P13"/>
  <c r="P14"/>
  <c r="P15"/>
  <c r="P16"/>
  <c r="P17"/>
  <c r="P18"/>
  <c r="P19"/>
  <c r="P20"/>
  <c r="P2"/>
  <c r="H36" i="10"/>
  <c r="H40" i="15"/>
  <c r="H36"/>
  <c r="H42"/>
  <c r="I42" s="1"/>
  <c r="H19"/>
  <c r="H25"/>
  <c r="H28"/>
  <c r="H40" i="8"/>
  <c r="H28"/>
  <c r="H24"/>
  <c r="H36"/>
  <c r="H25" i="7"/>
  <c r="I25" s="1"/>
  <c r="H28"/>
  <c r="H39" i="19"/>
  <c r="H37"/>
  <c r="H35"/>
  <c r="I35" s="1"/>
  <c r="K35" s="1"/>
  <c r="M35" i="1" s="1"/>
  <c r="H34" i="19"/>
  <c r="H32"/>
  <c r="H30"/>
  <c r="H27"/>
  <c r="I27" s="1"/>
  <c r="K27" s="1"/>
  <c r="M27" i="1" s="1"/>
  <c r="H19" i="19"/>
  <c r="H42" i="18"/>
  <c r="H41"/>
  <c r="I41" s="1"/>
  <c r="K41" s="1"/>
  <c r="L41" i="1" s="1"/>
  <c r="H40" i="18"/>
  <c r="H39"/>
  <c r="H38"/>
  <c r="H37"/>
  <c r="H34"/>
  <c r="I34" s="1"/>
  <c r="K34" s="1"/>
  <c r="L34" i="1" s="1"/>
  <c r="H29" i="18"/>
  <c r="H27"/>
  <c r="I27" s="1"/>
  <c r="K27" s="1"/>
  <c r="L27" i="1" s="1"/>
  <c r="H25" i="18"/>
  <c r="H24"/>
  <c r="H19"/>
  <c r="H26" i="10"/>
  <c r="H37"/>
  <c r="H33"/>
  <c r="H34"/>
  <c r="I34" s="1"/>
  <c r="H41"/>
  <c r="H32"/>
  <c r="I32" s="1"/>
  <c r="H35"/>
  <c r="I35" s="1"/>
  <c r="H39"/>
  <c r="H29"/>
  <c r="H30"/>
  <c r="H38"/>
  <c r="H10"/>
  <c r="I10" s="1"/>
  <c r="H27"/>
  <c r="H19"/>
  <c r="H41" i="15"/>
  <c r="H39"/>
  <c r="H38"/>
  <c r="H37"/>
  <c r="H35"/>
  <c r="H34"/>
  <c r="H33"/>
  <c r="H32"/>
  <c r="H30"/>
  <c r="H29"/>
  <c r="H27"/>
  <c r="H26"/>
  <c r="I26" s="1"/>
  <c r="I25"/>
  <c r="H24"/>
  <c r="H37" i="8"/>
  <c r="H34"/>
  <c r="H41"/>
  <c r="H32"/>
  <c r="H35"/>
  <c r="H39"/>
  <c r="H38"/>
  <c r="H27"/>
  <c r="H19"/>
  <c r="H42" i="7"/>
  <c r="H41"/>
  <c r="H40"/>
  <c r="H37"/>
  <c r="H29"/>
  <c r="H24"/>
  <c r="H19"/>
  <c r="C21" i="17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E94" i="16"/>
  <c r="S86"/>
  <c r="Q86"/>
  <c r="C85"/>
  <c r="L42" i="19"/>
  <c r="H42"/>
  <c r="I42" s="1"/>
  <c r="K42" s="1"/>
  <c r="L41"/>
  <c r="H41"/>
  <c r="I41" s="1"/>
  <c r="K41" s="1"/>
  <c r="L40"/>
  <c r="H40"/>
  <c r="I40" s="1"/>
  <c r="K40" s="1"/>
  <c r="L39"/>
  <c r="I39"/>
  <c r="K39" s="1"/>
  <c r="M39" i="1" s="1"/>
  <c r="L38" i="19"/>
  <c r="H38"/>
  <c r="I38" s="1"/>
  <c r="K38" s="1"/>
  <c r="L37"/>
  <c r="I37"/>
  <c r="K37" s="1"/>
  <c r="M37" i="1" s="1"/>
  <c r="L36" i="19"/>
  <c r="H36"/>
  <c r="I36" s="1"/>
  <c r="K36" s="1"/>
  <c r="L35"/>
  <c r="L34"/>
  <c r="I34"/>
  <c r="K34" s="1"/>
  <c r="M34" i="1" s="1"/>
  <c r="L33" i="19"/>
  <c r="H33"/>
  <c r="I33" s="1"/>
  <c r="K33" s="1"/>
  <c r="L32"/>
  <c r="I32"/>
  <c r="K32" s="1"/>
  <c r="M32" i="1" s="1"/>
  <c r="L31" i="19"/>
  <c r="H31"/>
  <c r="I31" s="1"/>
  <c r="K31" s="1"/>
  <c r="L30"/>
  <c r="I30"/>
  <c r="K30" s="1"/>
  <c r="M30" i="1" s="1"/>
  <c r="L29" i="19"/>
  <c r="H29"/>
  <c r="I29" s="1"/>
  <c r="K29" s="1"/>
  <c r="L28"/>
  <c r="H28"/>
  <c r="I28" s="1"/>
  <c r="K28" s="1"/>
  <c r="L27"/>
  <c r="L26"/>
  <c r="H26"/>
  <c r="I26" s="1"/>
  <c r="K26" s="1"/>
  <c r="L25"/>
  <c r="H25"/>
  <c r="I25" s="1"/>
  <c r="K25" s="1"/>
  <c r="L24"/>
  <c r="H24"/>
  <c r="I24" s="1"/>
  <c r="K24" s="1"/>
  <c r="L23"/>
  <c r="H23"/>
  <c r="I23" s="1"/>
  <c r="K23" s="1"/>
  <c r="L22"/>
  <c r="H22"/>
  <c r="I22" s="1"/>
  <c r="K22" s="1"/>
  <c r="L21"/>
  <c r="H21"/>
  <c r="I21" s="1"/>
  <c r="K21" s="1"/>
  <c r="L20"/>
  <c r="H20"/>
  <c r="I20" s="1"/>
  <c r="K20" s="1"/>
  <c r="L19"/>
  <c r="I19"/>
  <c r="K19" s="1"/>
  <c r="M19" i="1" s="1"/>
  <c r="L18" i="19"/>
  <c r="H18"/>
  <c r="I18" s="1"/>
  <c r="K18" s="1"/>
  <c r="L17"/>
  <c r="I17"/>
  <c r="L16"/>
  <c r="H16"/>
  <c r="I16" s="1"/>
  <c r="K16" s="1"/>
  <c r="L15"/>
  <c r="H15"/>
  <c r="I15" s="1"/>
  <c r="K15" s="1"/>
  <c r="L14"/>
  <c r="I14"/>
  <c r="L13"/>
  <c r="I13"/>
  <c r="K13" s="1"/>
  <c r="H13"/>
  <c r="L12"/>
  <c r="I12"/>
  <c r="K12" s="1"/>
  <c r="H12"/>
  <c r="L11"/>
  <c r="I11"/>
  <c r="K11" s="1"/>
  <c r="H11"/>
  <c r="L10"/>
  <c r="I10"/>
  <c r="K10" s="1"/>
  <c r="H10"/>
  <c r="L9"/>
  <c r="I9"/>
  <c r="K9" s="1"/>
  <c r="H9"/>
  <c r="L8"/>
  <c r="I8"/>
  <c r="K8" s="1"/>
  <c r="H8"/>
  <c r="L7"/>
  <c r="I7"/>
  <c r="K7" s="1"/>
  <c r="H7"/>
  <c r="L6"/>
  <c r="I6"/>
  <c r="K6" s="1"/>
  <c r="H6"/>
  <c r="L5"/>
  <c r="I5"/>
  <c r="K5" s="1"/>
  <c r="H5"/>
  <c r="F3"/>
  <c r="E3"/>
  <c r="D3"/>
  <c r="C3"/>
  <c r="B3"/>
  <c r="A3"/>
  <c r="A2"/>
  <c r="L42" i="18"/>
  <c r="I42"/>
  <c r="K42" s="1"/>
  <c r="L42" i="1" s="1"/>
  <c r="L41" i="18"/>
  <c r="L40"/>
  <c r="I40"/>
  <c r="K40" s="1"/>
  <c r="L40" i="1" s="1"/>
  <c r="L39" i="18"/>
  <c r="I39"/>
  <c r="K39" s="1"/>
  <c r="L39" i="1" s="1"/>
  <c r="L38" i="18"/>
  <c r="I38"/>
  <c r="K38" s="1"/>
  <c r="L38" i="1" s="1"/>
  <c r="L37" i="18"/>
  <c r="I37"/>
  <c r="K37" s="1"/>
  <c r="L37" i="1" s="1"/>
  <c r="L36" i="18"/>
  <c r="I36"/>
  <c r="L35"/>
  <c r="I35"/>
  <c r="L34"/>
  <c r="L33"/>
  <c r="I33"/>
  <c r="L32"/>
  <c r="I32"/>
  <c r="L31"/>
  <c r="H31"/>
  <c r="I31" s="1"/>
  <c r="K31" s="1"/>
  <c r="L30"/>
  <c r="I30"/>
  <c r="L29"/>
  <c r="I29"/>
  <c r="K29" s="1"/>
  <c r="L29" i="1" s="1"/>
  <c r="L28" i="18"/>
  <c r="I28"/>
  <c r="K28" s="1"/>
  <c r="H28"/>
  <c r="L27"/>
  <c r="L26"/>
  <c r="I26"/>
  <c r="L25"/>
  <c r="I25"/>
  <c r="K25" s="1"/>
  <c r="L25" i="1" s="1"/>
  <c r="L24" i="18"/>
  <c r="I24"/>
  <c r="K24" s="1"/>
  <c r="L24" i="1" s="1"/>
  <c r="L23" i="18"/>
  <c r="H23"/>
  <c r="I23" s="1"/>
  <c r="K23" s="1"/>
  <c r="L22"/>
  <c r="H22"/>
  <c r="I22" s="1"/>
  <c r="K22" s="1"/>
  <c r="L21"/>
  <c r="H21"/>
  <c r="I21" s="1"/>
  <c r="K21" s="1"/>
  <c r="L20"/>
  <c r="H20"/>
  <c r="I20" s="1"/>
  <c r="K20" s="1"/>
  <c r="L19"/>
  <c r="I19"/>
  <c r="K19" s="1"/>
  <c r="L19" i="1" s="1"/>
  <c r="L18" i="18"/>
  <c r="H18"/>
  <c r="I18" s="1"/>
  <c r="K18" s="1"/>
  <c r="L17"/>
  <c r="I17"/>
  <c r="L16"/>
  <c r="I16"/>
  <c r="K16" s="1"/>
  <c r="H16"/>
  <c r="L15"/>
  <c r="I15"/>
  <c r="K15" s="1"/>
  <c r="H15"/>
  <c r="L14"/>
  <c r="I14"/>
  <c r="L13"/>
  <c r="I13"/>
  <c r="L12"/>
  <c r="I12"/>
  <c r="L11"/>
  <c r="I11"/>
  <c r="L10"/>
  <c r="I10"/>
  <c r="L9"/>
  <c r="H9"/>
  <c r="I9" s="1"/>
  <c r="K9" s="1"/>
  <c r="L8"/>
  <c r="I8"/>
  <c r="L7"/>
  <c r="I7"/>
  <c r="K7" s="1"/>
  <c r="H7"/>
  <c r="L6"/>
  <c r="I6"/>
  <c r="L5"/>
  <c r="I5"/>
  <c r="F3"/>
  <c r="E3"/>
  <c r="D3"/>
  <c r="C3"/>
  <c r="B3"/>
  <c r="A3"/>
  <c r="A2"/>
  <c r="L42" i="10"/>
  <c r="H42"/>
  <c r="I42" s="1"/>
  <c r="L41"/>
  <c r="I41"/>
  <c r="L40"/>
  <c r="H40"/>
  <c r="I40" s="1"/>
  <c r="L39"/>
  <c r="I39"/>
  <c r="L38"/>
  <c r="I38"/>
  <c r="L37"/>
  <c r="I37"/>
  <c r="L36"/>
  <c r="I36"/>
  <c r="L35"/>
  <c r="L34"/>
  <c r="L33"/>
  <c r="I33"/>
  <c r="L32"/>
  <c r="L31"/>
  <c r="H31"/>
  <c r="I31" s="1"/>
  <c r="L30"/>
  <c r="I30"/>
  <c r="L29"/>
  <c r="I29"/>
  <c r="L28"/>
  <c r="H28"/>
  <c r="I28" s="1"/>
  <c r="L27"/>
  <c r="I27"/>
  <c r="L26"/>
  <c r="I26"/>
  <c r="L25"/>
  <c r="H25"/>
  <c r="I25" s="1"/>
  <c r="L24"/>
  <c r="H24"/>
  <c r="I24" s="1"/>
  <c r="L23"/>
  <c r="H23"/>
  <c r="I23" s="1"/>
  <c r="L22"/>
  <c r="H22"/>
  <c r="I22" s="1"/>
  <c r="L21"/>
  <c r="H21"/>
  <c r="I21" s="1"/>
  <c r="L20"/>
  <c r="H20"/>
  <c r="I20" s="1"/>
  <c r="L19"/>
  <c r="I19"/>
  <c r="L18"/>
  <c r="H18"/>
  <c r="I18" s="1"/>
  <c r="L17"/>
  <c r="I17"/>
  <c r="L16"/>
  <c r="I16"/>
  <c r="H16"/>
  <c r="L15"/>
  <c r="I15"/>
  <c r="H15"/>
  <c r="L14"/>
  <c r="I14"/>
  <c r="H14"/>
  <c r="L13"/>
  <c r="I13"/>
  <c r="H13"/>
  <c r="L12"/>
  <c r="I12"/>
  <c r="H12"/>
  <c r="L11"/>
  <c r="I11"/>
  <c r="H11"/>
  <c r="L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15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H31"/>
  <c r="I31" s="1"/>
  <c r="L30"/>
  <c r="I30"/>
  <c r="L29"/>
  <c r="I29"/>
  <c r="L28"/>
  <c r="I28"/>
  <c r="L27"/>
  <c r="I27"/>
  <c r="L26"/>
  <c r="L25"/>
  <c r="L24"/>
  <c r="I24"/>
  <c r="L23"/>
  <c r="H23"/>
  <c r="I23" s="1"/>
  <c r="L22"/>
  <c r="H22"/>
  <c r="I22" s="1"/>
  <c r="L21"/>
  <c r="H21"/>
  <c r="I21" s="1"/>
  <c r="L20"/>
  <c r="H20"/>
  <c r="I20" s="1"/>
  <c r="L19"/>
  <c r="I19"/>
  <c r="L18"/>
  <c r="H18"/>
  <c r="I18" s="1"/>
  <c r="L17"/>
  <c r="I17"/>
  <c r="L16"/>
  <c r="I16"/>
  <c r="H16"/>
  <c r="L15"/>
  <c r="I15"/>
  <c r="H15"/>
  <c r="L14"/>
  <c r="I14"/>
  <c r="L13"/>
  <c r="H13"/>
  <c r="I13" s="1"/>
  <c r="L12"/>
  <c r="H12"/>
  <c r="I12" s="1"/>
  <c r="L11"/>
  <c r="H11"/>
  <c r="I11" s="1"/>
  <c r="L10"/>
  <c r="I10"/>
  <c r="L9"/>
  <c r="I9"/>
  <c r="H9"/>
  <c r="L8"/>
  <c r="I8"/>
  <c r="H8"/>
  <c r="L7"/>
  <c r="I7"/>
  <c r="H7"/>
  <c r="L6"/>
  <c r="I6"/>
  <c r="H6"/>
  <c r="L5"/>
  <c r="I5"/>
  <c r="H5"/>
  <c r="F3"/>
  <c r="E3"/>
  <c r="D3"/>
  <c r="C3"/>
  <c r="B3"/>
  <c r="A3"/>
  <c r="A2"/>
  <c r="L42" i="8"/>
  <c r="H42"/>
  <c r="I42" s="1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I31"/>
  <c r="H31"/>
  <c r="L30"/>
  <c r="I30"/>
  <c r="L29"/>
  <c r="I29"/>
  <c r="L28"/>
  <c r="I28"/>
  <c r="L27"/>
  <c r="I27"/>
  <c r="L26"/>
  <c r="I26"/>
  <c r="L25"/>
  <c r="H25"/>
  <c r="I25" s="1"/>
  <c r="L24"/>
  <c r="I24"/>
  <c r="L23"/>
  <c r="H23"/>
  <c r="I23" s="1"/>
  <c r="L22"/>
  <c r="H22"/>
  <c r="I22" s="1"/>
  <c r="L21"/>
  <c r="I21"/>
  <c r="L20"/>
  <c r="I20"/>
  <c r="H20"/>
  <c r="L19"/>
  <c r="I19"/>
  <c r="L18"/>
  <c r="I18"/>
  <c r="H18"/>
  <c r="L17"/>
  <c r="I17"/>
  <c r="L16"/>
  <c r="H16"/>
  <c r="I16" s="1"/>
  <c r="L15"/>
  <c r="H15"/>
  <c r="I15" s="1"/>
  <c r="L14"/>
  <c r="I14"/>
  <c r="L13"/>
  <c r="I13"/>
  <c r="H13"/>
  <c r="L12"/>
  <c r="I12"/>
  <c r="H12"/>
  <c r="L11"/>
  <c r="I11"/>
  <c r="H11"/>
  <c r="L10"/>
  <c r="I10"/>
  <c r="L9"/>
  <c r="H9"/>
  <c r="I9" s="1"/>
  <c r="L8"/>
  <c r="H8"/>
  <c r="I8" s="1"/>
  <c r="L7"/>
  <c r="H7"/>
  <c r="I7" s="1"/>
  <c r="L6"/>
  <c r="H6"/>
  <c r="I6" s="1"/>
  <c r="L5"/>
  <c r="H5"/>
  <c r="I5" s="1"/>
  <c r="F3"/>
  <c r="E3"/>
  <c r="D3"/>
  <c r="C3"/>
  <c r="B3"/>
  <c r="A3"/>
  <c r="A2"/>
  <c r="L42" i="7"/>
  <c r="I42"/>
  <c r="L41"/>
  <c r="I41"/>
  <c r="L40"/>
  <c r="I40"/>
  <c r="L39"/>
  <c r="I39"/>
  <c r="L38"/>
  <c r="I38"/>
  <c r="L37"/>
  <c r="I37"/>
  <c r="L36"/>
  <c r="I36"/>
  <c r="L35"/>
  <c r="I35"/>
  <c r="L34"/>
  <c r="I34"/>
  <c r="L33"/>
  <c r="I33"/>
  <c r="L32"/>
  <c r="I32"/>
  <c r="L31"/>
  <c r="H31"/>
  <c r="I31" s="1"/>
  <c r="L30"/>
  <c r="I30"/>
  <c r="L29"/>
  <c r="I29"/>
  <c r="L28"/>
  <c r="I28"/>
  <c r="L27"/>
  <c r="I27"/>
  <c r="L26"/>
  <c r="I26"/>
  <c r="L25"/>
  <c r="L24"/>
  <c r="I24"/>
  <c r="L23"/>
  <c r="I23"/>
  <c r="H23"/>
  <c r="L22"/>
  <c r="I22"/>
  <c r="H22"/>
  <c r="L21"/>
  <c r="I21"/>
  <c r="H21"/>
  <c r="L20"/>
  <c r="I20"/>
  <c r="L19"/>
  <c r="I19"/>
  <c r="L18"/>
  <c r="H18"/>
  <c r="I18" s="1"/>
  <c r="L17"/>
  <c r="I17"/>
  <c r="L16"/>
  <c r="I16"/>
  <c r="L15"/>
  <c r="H15"/>
  <c r="I15" s="1"/>
  <c r="L14"/>
  <c r="I14"/>
  <c r="L13"/>
  <c r="I13"/>
  <c r="L12"/>
  <c r="I12"/>
  <c r="L11"/>
  <c r="I11"/>
  <c r="L10"/>
  <c r="I10"/>
  <c r="L9"/>
  <c r="I9"/>
  <c r="L8"/>
  <c r="I8"/>
  <c r="L7"/>
  <c r="I7"/>
  <c r="H7"/>
  <c r="L6"/>
  <c r="I6"/>
  <c r="L5"/>
  <c r="I5"/>
  <c r="F3"/>
  <c r="E3"/>
  <c r="D3"/>
  <c r="C3"/>
  <c r="B3"/>
  <c r="A3"/>
  <c r="A2"/>
  <c r="L42" i="6"/>
  <c r="H42"/>
  <c r="L41"/>
  <c r="H41"/>
  <c r="L40"/>
  <c r="H40"/>
  <c r="L39"/>
  <c r="H39"/>
  <c r="L38"/>
  <c r="H38"/>
  <c r="L37"/>
  <c r="H37"/>
  <c r="L36"/>
  <c r="H36"/>
  <c r="L35"/>
  <c r="H35"/>
  <c r="L34"/>
  <c r="H34"/>
  <c r="L33"/>
  <c r="H33"/>
  <c r="L32"/>
  <c r="H32"/>
  <c r="L31"/>
  <c r="H31"/>
  <c r="L30"/>
  <c r="H30"/>
  <c r="L29"/>
  <c r="H29"/>
  <c r="L28"/>
  <c r="H28"/>
  <c r="L27"/>
  <c r="H27"/>
  <c r="L26"/>
  <c r="H26"/>
  <c r="L25"/>
  <c r="H25"/>
  <c r="L24"/>
  <c r="H24"/>
  <c r="L23"/>
  <c r="H23"/>
  <c r="L22"/>
  <c r="H22"/>
  <c r="L21"/>
  <c r="H21"/>
  <c r="L20"/>
  <c r="H20"/>
  <c r="L19"/>
  <c r="H19"/>
  <c r="L18"/>
  <c r="H18"/>
  <c r="L17"/>
  <c r="H17"/>
  <c r="L16"/>
  <c r="H16"/>
  <c r="L15"/>
  <c r="H15"/>
  <c r="L14"/>
  <c r="H14"/>
  <c r="L13"/>
  <c r="H13"/>
  <c r="L12"/>
  <c r="H12"/>
  <c r="L11"/>
  <c r="H11"/>
  <c r="L10"/>
  <c r="H10"/>
  <c r="L9"/>
  <c r="H9"/>
  <c r="L8"/>
  <c r="H8"/>
  <c r="L7"/>
  <c r="H7"/>
  <c r="L6"/>
  <c r="H6"/>
  <c r="L5"/>
  <c r="H5"/>
  <c r="F3"/>
  <c r="E3"/>
  <c r="D3"/>
  <c r="C3"/>
  <c r="B3"/>
  <c r="A3"/>
  <c r="A2"/>
  <c r="A5" i="9"/>
  <c r="BJ4"/>
  <c r="BI4"/>
  <c r="BH4"/>
  <c r="BG4"/>
  <c r="BF4"/>
  <c r="BE4"/>
  <c r="BD4"/>
  <c r="BC4"/>
  <c r="BB4"/>
  <c r="BA4"/>
  <c r="AZ4"/>
  <c r="AY4"/>
  <c r="AX4"/>
  <c r="AW4"/>
  <c r="AV4"/>
  <c r="AU4"/>
  <c r="K30" i="18" s="1"/>
  <c r="AT4" i="9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E48" i="1"/>
  <c r="AG48" s="1"/>
  <c r="AI48" s="1"/>
  <c r="AK48" s="1"/>
  <c r="AM48" s="1"/>
  <c r="AO48" s="1"/>
  <c r="AQ48" s="1"/>
  <c r="AS48" s="1"/>
  <c r="AU48" s="1"/>
  <c r="AW48" s="1"/>
  <c r="AY48" s="1"/>
  <c r="BA48" s="1"/>
  <c r="BC48" s="1"/>
  <c r="BE48" s="1"/>
  <c r="BG48" s="1"/>
  <c r="BI48" s="1"/>
  <c r="BK48" s="1"/>
  <c r="AD48"/>
  <c r="AF48" s="1"/>
  <c r="AH48" s="1"/>
  <c r="AJ48" s="1"/>
  <c r="AL48" s="1"/>
  <c r="AN48" s="1"/>
  <c r="AP48" s="1"/>
  <c r="AR48" s="1"/>
  <c r="AT48" s="1"/>
  <c r="AV48" s="1"/>
  <c r="AX48" s="1"/>
  <c r="AZ48" s="1"/>
  <c r="BB48" s="1"/>
  <c r="BD48" s="1"/>
  <c r="BF48" s="1"/>
  <c r="BH48" s="1"/>
  <c r="BJ48" s="1"/>
  <c r="AG47"/>
  <c r="AI47" s="1"/>
  <c r="AK47" s="1"/>
  <c r="AM47" s="1"/>
  <c r="AO47" s="1"/>
  <c r="AQ47" s="1"/>
  <c r="AS47" s="1"/>
  <c r="AU47" s="1"/>
  <c r="AW47" s="1"/>
  <c r="AY47" s="1"/>
  <c r="BA47" s="1"/>
  <c r="BC47" s="1"/>
  <c r="BE47" s="1"/>
  <c r="BG47" s="1"/>
  <c r="BI47" s="1"/>
  <c r="BK47" s="1"/>
  <c r="AF47"/>
  <c r="AH47" s="1"/>
  <c r="AJ47" s="1"/>
  <c r="AL47" s="1"/>
  <c r="AN47" s="1"/>
  <c r="AP47" s="1"/>
  <c r="AR47" s="1"/>
  <c r="AT47" s="1"/>
  <c r="AV47" s="1"/>
  <c r="AX47" s="1"/>
  <c r="AZ47" s="1"/>
  <c r="BB47" s="1"/>
  <c r="BD47" s="1"/>
  <c r="BF47" s="1"/>
  <c r="BH47" s="1"/>
  <c r="BJ47" s="1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M42"/>
  <c r="M41"/>
  <c r="M40"/>
  <c r="AD39"/>
  <c r="AD43" s="1"/>
  <c r="M38"/>
  <c r="M36"/>
  <c r="M33"/>
  <c r="M31"/>
  <c r="L31"/>
  <c r="L30"/>
  <c r="M29"/>
  <c r="M28"/>
  <c r="L28"/>
  <c r="M26"/>
  <c r="M25"/>
  <c r="M24"/>
  <c r="M23"/>
  <c r="L23"/>
  <c r="M22"/>
  <c r="L22"/>
  <c r="M21"/>
  <c r="L21"/>
  <c r="M20"/>
  <c r="L20"/>
  <c r="M18"/>
  <c r="L18"/>
  <c r="M16"/>
  <c r="L16"/>
  <c r="M15"/>
  <c r="L15"/>
  <c r="M13"/>
  <c r="M12"/>
  <c r="M11"/>
  <c r="M10"/>
  <c r="M9"/>
  <c r="L9"/>
  <c r="M8"/>
  <c r="M7"/>
  <c r="L7"/>
  <c r="M6"/>
  <c r="M5"/>
  <c r="BZ4"/>
  <c r="BY4"/>
  <c r="AI4"/>
  <c r="AO4" s="1"/>
  <c r="AU4" s="1"/>
  <c r="BA4" s="1"/>
  <c r="BG4" s="1"/>
  <c r="BM4" s="1"/>
  <c r="AH4"/>
  <c r="AN4" s="1"/>
  <c r="AT4" s="1"/>
  <c r="AZ4" s="1"/>
  <c r="BF4" s="1"/>
  <c r="BL4" s="1"/>
  <c r="BR4" s="1"/>
  <c r="BS4" s="1"/>
  <c r="BT4" s="1"/>
  <c r="AG4"/>
  <c r="AM4" s="1"/>
  <c r="AS4" s="1"/>
  <c r="AY4" s="1"/>
  <c r="BE4" s="1"/>
  <c r="BK4" s="1"/>
  <c r="BQ4" s="1"/>
  <c r="AF4"/>
  <c r="AL4" s="1"/>
  <c r="AR4" s="1"/>
  <c r="AX4" s="1"/>
  <c r="BD4" s="1"/>
  <c r="BJ4" s="1"/>
  <c r="BP4" s="1"/>
  <c r="AE4"/>
  <c r="AK4" s="1"/>
  <c r="AQ4" s="1"/>
  <c r="AW4" s="1"/>
  <c r="BC4" s="1"/>
  <c r="BI4" s="1"/>
  <c r="BO4" s="1"/>
  <c r="AD4"/>
  <c r="AJ4" s="1"/>
  <c r="AP4" s="1"/>
  <c r="AV4" s="1"/>
  <c r="BB4" s="1"/>
  <c r="BH4" s="1"/>
  <c r="BN4" s="1"/>
  <c r="AN3"/>
  <c r="AT3" s="1"/>
  <c r="AZ3" s="1"/>
  <c r="BF3" s="1"/>
  <c r="BL3" s="1"/>
  <c r="BR3" s="1"/>
  <c r="AM3"/>
  <c r="AS3" s="1"/>
  <c r="AY3" s="1"/>
  <c r="BE3" s="1"/>
  <c r="BK3" s="1"/>
  <c r="AK3"/>
  <c r="AQ3" s="1"/>
  <c r="AW3" s="1"/>
  <c r="BC3" s="1"/>
  <c r="BI3" s="1"/>
  <c r="BO3" s="1"/>
  <c r="AJ3"/>
  <c r="AP3" s="1"/>
  <c r="AV3" s="1"/>
  <c r="BB3" s="1"/>
  <c r="BH3" s="1"/>
  <c r="AI3"/>
  <c r="AO3" s="1"/>
  <c r="AU3" s="1"/>
  <c r="BA3" s="1"/>
  <c r="BG3" s="1"/>
  <c r="BM3" s="1"/>
  <c r="AF3"/>
  <c r="AL3" s="1"/>
  <c r="AR3" s="1"/>
  <c r="AX3" s="1"/>
  <c r="BD3" s="1"/>
  <c r="BJ3" s="1"/>
  <c r="BP3" s="1"/>
  <c r="O3"/>
  <c r="B2"/>
  <c r="V42" s="1"/>
  <c r="S5" l="1"/>
  <c r="Y5"/>
  <c r="P6"/>
  <c r="V6"/>
  <c r="S7"/>
  <c r="Y7"/>
  <c r="P8"/>
  <c r="V8"/>
  <c r="S9"/>
  <c r="Y9"/>
  <c r="P10"/>
  <c r="V10"/>
  <c r="S11"/>
  <c r="Y11"/>
  <c r="P12"/>
  <c r="V12"/>
  <c r="S13"/>
  <c r="Y13"/>
  <c r="P14"/>
  <c r="V14"/>
  <c r="S15"/>
  <c r="Y15"/>
  <c r="P16"/>
  <c r="V16"/>
  <c r="S17"/>
  <c r="Y17"/>
  <c r="P18"/>
  <c r="V18"/>
  <c r="S19"/>
  <c r="Y19"/>
  <c r="P20"/>
  <c r="V20"/>
  <c r="S21"/>
  <c r="Y21"/>
  <c r="P22"/>
  <c r="V22"/>
  <c r="S23"/>
  <c r="Y23"/>
  <c r="P24"/>
  <c r="V24"/>
  <c r="S25"/>
  <c r="Y25"/>
  <c r="P26"/>
  <c r="V26"/>
  <c r="S27"/>
  <c r="Y27"/>
  <c r="P28"/>
  <c r="V28"/>
  <c r="S29"/>
  <c r="Y29"/>
  <c r="P30"/>
  <c r="V30"/>
  <c r="S31"/>
  <c r="Y31"/>
  <c r="P32"/>
  <c r="V32"/>
  <c r="S33"/>
  <c r="Y33"/>
  <c r="P34"/>
  <c r="V34"/>
  <c r="S35"/>
  <c r="Y35"/>
  <c r="P36"/>
  <c r="V36"/>
  <c r="S37"/>
  <c r="Y37"/>
  <c r="P38"/>
  <c r="V38"/>
  <c r="S39"/>
  <c r="Y39"/>
  <c r="S40"/>
  <c r="Y40"/>
  <c r="P41"/>
  <c r="V41"/>
  <c r="S42"/>
  <c r="Y42"/>
  <c r="P5"/>
  <c r="V5"/>
  <c r="S6"/>
  <c r="Y6"/>
  <c r="P7"/>
  <c r="V7"/>
  <c r="S8"/>
  <c r="Y8"/>
  <c r="P9"/>
  <c r="V9"/>
  <c r="S10"/>
  <c r="Y10"/>
  <c r="P11"/>
  <c r="V11"/>
  <c r="S12"/>
  <c r="Y12"/>
  <c r="P13"/>
  <c r="V13"/>
  <c r="S14"/>
  <c r="Y14"/>
  <c r="P15"/>
  <c r="V15"/>
  <c r="S16"/>
  <c r="Y16"/>
  <c r="P17"/>
  <c r="V17"/>
  <c r="S18"/>
  <c r="Y18"/>
  <c r="P19"/>
  <c r="V19"/>
  <c r="S20"/>
  <c r="Y20"/>
  <c r="P21"/>
  <c r="V21"/>
  <c r="S22"/>
  <c r="Y22"/>
  <c r="P23"/>
  <c r="V23"/>
  <c r="S24"/>
  <c r="Y24"/>
  <c r="P25"/>
  <c r="V25"/>
  <c r="S26"/>
  <c r="Y26"/>
  <c r="P27"/>
  <c r="V27"/>
  <c r="S28"/>
  <c r="Y28"/>
  <c r="P29"/>
  <c r="V29"/>
  <c r="S30"/>
  <c r="Y30"/>
  <c r="P31"/>
  <c r="V31"/>
  <c r="S32"/>
  <c r="Y32"/>
  <c r="P33"/>
  <c r="V33"/>
  <c r="S34"/>
  <c r="Y34"/>
  <c r="P35"/>
  <c r="V35"/>
  <c r="S36"/>
  <c r="Y36"/>
  <c r="P37"/>
  <c r="V37"/>
  <c r="S38"/>
  <c r="Y38"/>
  <c r="P39"/>
  <c r="V39"/>
  <c r="P40"/>
  <c r="V40"/>
  <c r="S41"/>
  <c r="Y41"/>
  <c r="P42"/>
  <c r="K36" i="18"/>
  <c r="L36" i="1" s="1"/>
  <c r="K17" i="18"/>
  <c r="L17" i="1" s="1"/>
  <c r="K11" i="18"/>
  <c r="L11" i="1" s="1"/>
  <c r="K5" i="18"/>
  <c r="L5" i="1" s="1"/>
  <c r="D5" i="9"/>
  <c r="F5"/>
  <c r="H5"/>
  <c r="J5"/>
  <c r="L5"/>
  <c r="N5"/>
  <c r="P5"/>
  <c r="R5"/>
  <c r="T5"/>
  <c r="V5"/>
  <c r="X5"/>
  <c r="Z5"/>
  <c r="AB5"/>
  <c r="AD5"/>
  <c r="AF5"/>
  <c r="AH5"/>
  <c r="K8" i="18" s="1"/>
  <c r="L8" i="1" s="1"/>
  <c r="AJ5" i="9"/>
  <c r="AL5"/>
  <c r="AN5"/>
  <c r="AP5"/>
  <c r="K33" i="18" s="1"/>
  <c r="L33" i="1" s="1"/>
  <c r="AR5" i="9"/>
  <c r="AT5"/>
  <c r="AV5"/>
  <c r="AX5"/>
  <c r="AZ5"/>
  <c r="BB5"/>
  <c r="BD5"/>
  <c r="BF5"/>
  <c r="BH5"/>
  <c r="BJ5"/>
  <c r="C5"/>
  <c r="E5"/>
  <c r="G5"/>
  <c r="I5"/>
  <c r="K5"/>
  <c r="M5"/>
  <c r="O5"/>
  <c r="Q5"/>
  <c r="S5"/>
  <c r="U5"/>
  <c r="W5"/>
  <c r="Y5"/>
  <c r="AA5"/>
  <c r="AC5"/>
  <c r="K13" i="18" s="1"/>
  <c r="L13" i="1" s="1"/>
  <c r="AE5" i="9"/>
  <c r="AG5"/>
  <c r="AI5"/>
  <c r="AK5"/>
  <c r="AM5"/>
  <c r="AO5"/>
  <c r="AQ5"/>
  <c r="AS5"/>
  <c r="AU5"/>
  <c r="AW5"/>
  <c r="AY5"/>
  <c r="BA5"/>
  <c r="BC5"/>
  <c r="BE5"/>
  <c r="BG5"/>
  <c r="BI5"/>
  <c r="A6"/>
  <c r="I7" i="6"/>
  <c r="I11"/>
  <c r="I15"/>
  <c r="I19"/>
  <c r="I23"/>
  <c r="I27"/>
  <c r="I31"/>
  <c r="I35"/>
  <c r="I39"/>
  <c r="I5"/>
  <c r="I9"/>
  <c r="I13"/>
  <c r="I17"/>
  <c r="I21"/>
  <c r="I25"/>
  <c r="I29"/>
  <c r="I33"/>
  <c r="I37"/>
  <c r="I41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K10" i="18"/>
  <c r="L10" i="1" s="1"/>
  <c r="K12" i="18"/>
  <c r="L12" i="1" s="1"/>
  <c r="K14" i="18"/>
  <c r="L14" i="1" s="1"/>
  <c r="K26" i="18"/>
  <c r="L26" i="1" s="1"/>
  <c r="K6" i="18"/>
  <c r="L6" i="1" s="1"/>
  <c r="K32" i="18"/>
  <c r="L32" i="1" s="1"/>
  <c r="K35" i="18"/>
  <c r="L35" i="1" s="1"/>
  <c r="BJ6" i="9" l="1"/>
  <c r="BH6"/>
  <c r="BF6"/>
  <c r="BD6"/>
  <c r="BB6"/>
  <c r="AZ6"/>
  <c r="AX6"/>
  <c r="AV6"/>
  <c r="AT6"/>
  <c r="AR6"/>
  <c r="AP6"/>
  <c r="AN6"/>
  <c r="AL6"/>
  <c r="AJ6"/>
  <c r="AH6"/>
  <c r="AF6"/>
  <c r="AD6"/>
  <c r="AB6"/>
  <c r="Z6"/>
  <c r="X6"/>
  <c r="V6"/>
  <c r="T6"/>
  <c r="R6"/>
  <c r="P6"/>
  <c r="N6"/>
  <c r="L6"/>
  <c r="J6"/>
  <c r="H6"/>
  <c r="F6"/>
  <c r="D6"/>
  <c r="A7"/>
  <c r="BI6"/>
  <c r="BG6"/>
  <c r="BE6"/>
  <c r="BC6"/>
  <c r="BA6"/>
  <c r="AY6"/>
  <c r="AW6"/>
  <c r="AU6"/>
  <c r="AS6"/>
  <c r="AQ6"/>
  <c r="AO6"/>
  <c r="AM6"/>
  <c r="AK6"/>
  <c r="AI6"/>
  <c r="AG6"/>
  <c r="AE6"/>
  <c r="AC6"/>
  <c r="AA6"/>
  <c r="Y6"/>
  <c r="W6"/>
  <c r="U6"/>
  <c r="S6"/>
  <c r="Q6"/>
  <c r="O6"/>
  <c r="M6"/>
  <c r="K6"/>
  <c r="I6"/>
  <c r="G6"/>
  <c r="E6"/>
  <c r="K17" i="19" s="1"/>
  <c r="M17" i="1" s="1"/>
  <c r="C6" i="9"/>
  <c r="K14" i="19"/>
  <c r="M14" i="1" s="1"/>
  <c r="A8" i="9" l="1"/>
  <c r="BI7"/>
  <c r="BG7"/>
  <c r="BE7"/>
  <c r="BC7"/>
  <c r="BA7"/>
  <c r="AY7"/>
  <c r="AW7"/>
  <c r="AU7"/>
  <c r="AS7"/>
  <c r="AQ7"/>
  <c r="AO7"/>
  <c r="AM7"/>
  <c r="AK7"/>
  <c r="AI7"/>
  <c r="AG7"/>
  <c r="AE7"/>
  <c r="AC7"/>
  <c r="AA7"/>
  <c r="Y7"/>
  <c r="W7"/>
  <c r="U7"/>
  <c r="S7"/>
  <c r="Q7"/>
  <c r="O7"/>
  <c r="M7"/>
  <c r="K7"/>
  <c r="I7"/>
  <c r="G7"/>
  <c r="E7"/>
  <c r="C7"/>
  <c r="BJ7"/>
  <c r="BH7"/>
  <c r="BF7"/>
  <c r="BD7"/>
  <c r="BB7"/>
  <c r="AZ7"/>
  <c r="AX7"/>
  <c r="AV7"/>
  <c r="AT7"/>
  <c r="AR7"/>
  <c r="AP7"/>
  <c r="AN7"/>
  <c r="AL7"/>
  <c r="AJ7"/>
  <c r="AH7"/>
  <c r="AF7"/>
  <c r="AD7"/>
  <c r="AB7"/>
  <c r="Z7"/>
  <c r="X7"/>
  <c r="V7"/>
  <c r="T7"/>
  <c r="R7"/>
  <c r="P7"/>
  <c r="N7"/>
  <c r="L7"/>
  <c r="J7"/>
  <c r="H7"/>
  <c r="F7"/>
  <c r="D7"/>
  <c r="BJ8" l="1"/>
  <c r="BH8"/>
  <c r="BF8"/>
  <c r="BD8"/>
  <c r="BB8"/>
  <c r="AZ8"/>
  <c r="AX8"/>
  <c r="AV8"/>
  <c r="AT8"/>
  <c r="AR8"/>
  <c r="AP8"/>
  <c r="AN8"/>
  <c r="AL8"/>
  <c r="AJ8"/>
  <c r="AH8"/>
  <c r="AF8"/>
  <c r="AD8"/>
  <c r="AB8"/>
  <c r="Z8"/>
  <c r="X8"/>
  <c r="V8"/>
  <c r="T8"/>
  <c r="R8"/>
  <c r="P8"/>
  <c r="N8"/>
  <c r="L8"/>
  <c r="J8"/>
  <c r="H8"/>
  <c r="F8"/>
  <c r="D8"/>
  <c r="A9"/>
  <c r="BI8"/>
  <c r="BG8"/>
  <c r="BE8"/>
  <c r="BC8"/>
  <c r="BA8"/>
  <c r="AY8"/>
  <c r="AW8"/>
  <c r="AU8"/>
  <c r="AS8"/>
  <c r="AQ8"/>
  <c r="AO8"/>
  <c r="AM8"/>
  <c r="AK8"/>
  <c r="AI8"/>
  <c r="AG8"/>
  <c r="AE8"/>
  <c r="AC8"/>
  <c r="AA8"/>
  <c r="Y8"/>
  <c r="W8"/>
  <c r="U8"/>
  <c r="S8"/>
  <c r="Q8"/>
  <c r="O8"/>
  <c r="M8"/>
  <c r="K8"/>
  <c r="I8"/>
  <c r="G8"/>
  <c r="E8"/>
  <c r="C8"/>
  <c r="A10" l="1"/>
  <c r="BI9"/>
  <c r="BG9"/>
  <c r="BE9"/>
  <c r="BC9"/>
  <c r="BA9"/>
  <c r="AY9"/>
  <c r="AW9"/>
  <c r="AU9"/>
  <c r="AS9"/>
  <c r="AQ9"/>
  <c r="AO9"/>
  <c r="AM9"/>
  <c r="AK9"/>
  <c r="AI9"/>
  <c r="AG9"/>
  <c r="AE9"/>
  <c r="AC9"/>
  <c r="AA9"/>
  <c r="Y9"/>
  <c r="W9"/>
  <c r="U9"/>
  <c r="S9"/>
  <c r="Q9"/>
  <c r="O9"/>
  <c r="M9"/>
  <c r="K9"/>
  <c r="I9"/>
  <c r="G9"/>
  <c r="E9"/>
  <c r="C9"/>
  <c r="BJ9"/>
  <c r="BH9"/>
  <c r="BF9"/>
  <c r="BD9"/>
  <c r="BB9"/>
  <c r="AZ9"/>
  <c r="AX9"/>
  <c r="AV9"/>
  <c r="AT9"/>
  <c r="AR9"/>
  <c r="AP9"/>
  <c r="AN9"/>
  <c r="AL9"/>
  <c r="AJ9"/>
  <c r="AH9"/>
  <c r="AF9"/>
  <c r="AD9"/>
  <c r="AB9"/>
  <c r="Z9"/>
  <c r="X9"/>
  <c r="V9"/>
  <c r="T9"/>
  <c r="R9"/>
  <c r="P9"/>
  <c r="N9"/>
  <c r="L9"/>
  <c r="J9"/>
  <c r="H9"/>
  <c r="F9"/>
  <c r="D9"/>
  <c r="BJ10" l="1"/>
  <c r="BH10"/>
  <c r="BF10"/>
  <c r="BD10"/>
  <c r="BB10"/>
  <c r="AZ10"/>
  <c r="AX10"/>
  <c r="AV10"/>
  <c r="AT10"/>
  <c r="AR10"/>
  <c r="AP10"/>
  <c r="AN10"/>
  <c r="AL10"/>
  <c r="AJ10"/>
  <c r="AH10"/>
  <c r="AF10"/>
  <c r="AD10"/>
  <c r="AB10"/>
  <c r="Z10"/>
  <c r="X10"/>
  <c r="V10"/>
  <c r="T10"/>
  <c r="R10"/>
  <c r="P10"/>
  <c r="N10"/>
  <c r="L10"/>
  <c r="J10"/>
  <c r="H10"/>
  <c r="F10"/>
  <c r="D10"/>
  <c r="A11"/>
  <c r="BI10"/>
  <c r="BG10"/>
  <c r="BE10"/>
  <c r="BC10"/>
  <c r="BA10"/>
  <c r="AY10"/>
  <c r="AW10"/>
  <c r="AU10"/>
  <c r="AS10"/>
  <c r="AQ10"/>
  <c r="AO10"/>
  <c r="AM10"/>
  <c r="AK10"/>
  <c r="AI10"/>
  <c r="AG10"/>
  <c r="AE10"/>
  <c r="AC10"/>
  <c r="AA10"/>
  <c r="Y10"/>
  <c r="W10"/>
  <c r="U10"/>
  <c r="S10"/>
  <c r="Q10"/>
  <c r="O10"/>
  <c r="M10"/>
  <c r="K10"/>
  <c r="I10"/>
  <c r="G10"/>
  <c r="E10"/>
  <c r="C10"/>
  <c r="A12" l="1"/>
  <c r="BI11"/>
  <c r="BG11"/>
  <c r="BE11"/>
  <c r="BC11"/>
  <c r="BA11"/>
  <c r="AY11"/>
  <c r="AW11"/>
  <c r="AU11"/>
  <c r="AS11"/>
  <c r="AQ11"/>
  <c r="AO11"/>
  <c r="AM11"/>
  <c r="AK11"/>
  <c r="AI11"/>
  <c r="AG11"/>
  <c r="AE11"/>
  <c r="AC11"/>
  <c r="AA11"/>
  <c r="Y11"/>
  <c r="W11"/>
  <c r="U11"/>
  <c r="S11"/>
  <c r="Q11"/>
  <c r="O11"/>
  <c r="M11"/>
  <c r="K11"/>
  <c r="I11"/>
  <c r="G11"/>
  <c r="E11"/>
  <c r="C11"/>
  <c r="BJ11"/>
  <c r="BH11"/>
  <c r="BF11"/>
  <c r="BD11"/>
  <c r="BB11"/>
  <c r="AZ11"/>
  <c r="AX11"/>
  <c r="AV11"/>
  <c r="AT11"/>
  <c r="AR11"/>
  <c r="AP11"/>
  <c r="AN11"/>
  <c r="AL11"/>
  <c r="AJ11"/>
  <c r="AH11"/>
  <c r="AF11"/>
  <c r="AD11"/>
  <c r="AB11"/>
  <c r="Z11"/>
  <c r="X11"/>
  <c r="V11"/>
  <c r="T11"/>
  <c r="R11"/>
  <c r="P11"/>
  <c r="N11"/>
  <c r="L11"/>
  <c r="J11"/>
  <c r="H11"/>
  <c r="F11"/>
  <c r="D11"/>
  <c r="BJ12" l="1"/>
  <c r="BH12"/>
  <c r="BF12"/>
  <c r="BD12"/>
  <c r="BB12"/>
  <c r="AZ12"/>
  <c r="AX12"/>
  <c r="AV12"/>
  <c r="AT12"/>
  <c r="AR12"/>
  <c r="AP12"/>
  <c r="AN12"/>
  <c r="AL12"/>
  <c r="AJ12"/>
  <c r="AH12"/>
  <c r="AF12"/>
  <c r="AD12"/>
  <c r="AB12"/>
  <c r="Z12"/>
  <c r="X12"/>
  <c r="V12"/>
  <c r="T12"/>
  <c r="R12"/>
  <c r="P12"/>
  <c r="N12"/>
  <c r="L12"/>
  <c r="J12"/>
  <c r="H12"/>
  <c r="F12"/>
  <c r="D12"/>
  <c r="A13"/>
  <c r="BI12"/>
  <c r="BG12"/>
  <c r="BE12"/>
  <c r="BC12"/>
  <c r="BA12"/>
  <c r="AY12"/>
  <c r="AW12"/>
  <c r="AU12"/>
  <c r="AS12"/>
  <c r="AQ12"/>
  <c r="AO12"/>
  <c r="AM12"/>
  <c r="AK12"/>
  <c r="AI12"/>
  <c r="AG12"/>
  <c r="AE12"/>
  <c r="AC12"/>
  <c r="AA12"/>
  <c r="Y12"/>
  <c r="W12"/>
  <c r="U12"/>
  <c r="S12"/>
  <c r="Q12"/>
  <c r="O12"/>
  <c r="M12"/>
  <c r="K12"/>
  <c r="I12"/>
  <c r="G12"/>
  <c r="E12"/>
  <c r="C12"/>
  <c r="A14" l="1"/>
  <c r="BI13"/>
  <c r="BG13"/>
  <c r="BE13"/>
  <c r="BC13"/>
  <c r="BA13"/>
  <c r="AY13"/>
  <c r="AW13"/>
  <c r="AU13"/>
  <c r="AS13"/>
  <c r="AQ13"/>
  <c r="AO13"/>
  <c r="AM13"/>
  <c r="AK13"/>
  <c r="AI13"/>
  <c r="AG13"/>
  <c r="AE13"/>
  <c r="AC13"/>
  <c r="AA13"/>
  <c r="Y13"/>
  <c r="W13"/>
  <c r="U13"/>
  <c r="S13"/>
  <c r="Q13"/>
  <c r="O13"/>
  <c r="M13"/>
  <c r="K13"/>
  <c r="I13"/>
  <c r="G13"/>
  <c r="E13"/>
  <c r="C13"/>
  <c r="BJ13"/>
  <c r="BH13"/>
  <c r="BF13"/>
  <c r="BD13"/>
  <c r="BB13"/>
  <c r="AZ13"/>
  <c r="AX13"/>
  <c r="AV13"/>
  <c r="AT13"/>
  <c r="AR13"/>
  <c r="AP13"/>
  <c r="AN13"/>
  <c r="AL13"/>
  <c r="AJ13"/>
  <c r="AH13"/>
  <c r="AF13"/>
  <c r="AD13"/>
  <c r="AB13"/>
  <c r="Z13"/>
  <c r="X13"/>
  <c r="V13"/>
  <c r="T13"/>
  <c r="R13"/>
  <c r="P13"/>
  <c r="N13"/>
  <c r="L13"/>
  <c r="J13"/>
  <c r="H13"/>
  <c r="F13"/>
  <c r="D13"/>
  <c r="K15" i="7"/>
  <c r="H15" i="1" s="1"/>
  <c r="K18" i="7"/>
  <c r="H18" i="1" s="1"/>
  <c r="K5" i="8"/>
  <c r="I5" i="1" s="1"/>
  <c r="K7" i="8"/>
  <c r="I7" i="1" s="1"/>
  <c r="BJ14" i="9" l="1"/>
  <c r="BH14"/>
  <c r="BF14"/>
  <c r="BD14"/>
  <c r="BB14"/>
  <c r="AZ14"/>
  <c r="AX14"/>
  <c r="AV14"/>
  <c r="AT14"/>
  <c r="AR14"/>
  <c r="AP14"/>
  <c r="AN14"/>
  <c r="AL14"/>
  <c r="AJ14"/>
  <c r="AH14"/>
  <c r="AF14"/>
  <c r="AD14"/>
  <c r="AB14"/>
  <c r="Z14"/>
  <c r="X14"/>
  <c r="V14"/>
  <c r="T14"/>
  <c r="R14"/>
  <c r="P14"/>
  <c r="N14"/>
  <c r="L14"/>
  <c r="J14"/>
  <c r="H14"/>
  <c r="F14"/>
  <c r="D14"/>
  <c r="A15"/>
  <c r="BI14"/>
  <c r="BG14"/>
  <c r="BE14"/>
  <c r="BC14"/>
  <c r="BA14"/>
  <c r="AY14"/>
  <c r="AW14"/>
  <c r="AU14"/>
  <c r="AS14"/>
  <c r="AQ14"/>
  <c r="AO14"/>
  <c r="AM14"/>
  <c r="AK14"/>
  <c r="AI14"/>
  <c r="AG14"/>
  <c r="AE14"/>
  <c r="AC14"/>
  <c r="AA14"/>
  <c r="Y14"/>
  <c r="W14"/>
  <c r="U14"/>
  <c r="S14"/>
  <c r="Q14"/>
  <c r="O14"/>
  <c r="M14"/>
  <c r="K14"/>
  <c r="I14"/>
  <c r="G14"/>
  <c r="E14"/>
  <c r="C14"/>
  <c r="A16" l="1"/>
  <c r="BI15"/>
  <c r="BG15"/>
  <c r="BE15"/>
  <c r="BC15"/>
  <c r="BA15"/>
  <c r="AY15"/>
  <c r="AW15"/>
  <c r="AU15"/>
  <c r="AS15"/>
  <c r="AQ15"/>
  <c r="AO15"/>
  <c r="AM15"/>
  <c r="AK15"/>
  <c r="AI15"/>
  <c r="AG15"/>
  <c r="AE15"/>
  <c r="AC15"/>
  <c r="AA15"/>
  <c r="Y15"/>
  <c r="W15"/>
  <c r="U15"/>
  <c r="S15"/>
  <c r="Q15"/>
  <c r="O15"/>
  <c r="M15"/>
  <c r="K15"/>
  <c r="I15"/>
  <c r="G15"/>
  <c r="E15"/>
  <c r="C15"/>
  <c r="BJ15"/>
  <c r="BH15"/>
  <c r="BF15"/>
  <c r="BD15"/>
  <c r="BB15"/>
  <c r="AZ15"/>
  <c r="AX15"/>
  <c r="AV15"/>
  <c r="AT15"/>
  <c r="AR15"/>
  <c r="AP15"/>
  <c r="AN15"/>
  <c r="AL15"/>
  <c r="AJ15"/>
  <c r="AH15"/>
  <c r="AF15"/>
  <c r="AD15"/>
  <c r="AB15"/>
  <c r="Z15"/>
  <c r="X15"/>
  <c r="V15"/>
  <c r="T15"/>
  <c r="R15"/>
  <c r="P15"/>
  <c r="N15"/>
  <c r="L15"/>
  <c r="J15"/>
  <c r="H15"/>
  <c r="F15"/>
  <c r="D15"/>
  <c r="BJ16" l="1"/>
  <c r="BH16"/>
  <c r="BF16"/>
  <c r="BD16"/>
  <c r="BB16"/>
  <c r="AZ16"/>
  <c r="AX16"/>
  <c r="AV16"/>
  <c r="AT16"/>
  <c r="AR16"/>
  <c r="AP16"/>
  <c r="AN16"/>
  <c r="AL16"/>
  <c r="AJ16"/>
  <c r="AH16"/>
  <c r="AF16"/>
  <c r="AD16"/>
  <c r="AB16"/>
  <c r="Z16"/>
  <c r="X16"/>
  <c r="V16"/>
  <c r="T16"/>
  <c r="R16"/>
  <c r="P16"/>
  <c r="N16"/>
  <c r="L16"/>
  <c r="J16"/>
  <c r="H16"/>
  <c r="F16"/>
  <c r="D16"/>
  <c r="A17"/>
  <c r="BI16"/>
  <c r="BG16"/>
  <c r="BE16"/>
  <c r="BC16"/>
  <c r="BA16"/>
  <c r="AY16"/>
  <c r="AW16"/>
  <c r="AU16"/>
  <c r="AS16"/>
  <c r="AQ16"/>
  <c r="AO16"/>
  <c r="AM16"/>
  <c r="AK16"/>
  <c r="AI16"/>
  <c r="AG16"/>
  <c r="AE16"/>
  <c r="AC16"/>
  <c r="AA16"/>
  <c r="Y16"/>
  <c r="W16"/>
  <c r="U16"/>
  <c r="S16"/>
  <c r="Q16"/>
  <c r="O16"/>
  <c r="M16"/>
  <c r="K16"/>
  <c r="I16"/>
  <c r="G16"/>
  <c r="E16"/>
  <c r="C16"/>
  <c r="A18" l="1"/>
  <c r="BI17"/>
  <c r="BG17"/>
  <c r="BE17"/>
  <c r="BC17"/>
  <c r="BA17"/>
  <c r="AY17"/>
  <c r="AW17"/>
  <c r="AU17"/>
  <c r="AS17"/>
  <c r="AQ17"/>
  <c r="AO17"/>
  <c r="AM17"/>
  <c r="AK17"/>
  <c r="AI17"/>
  <c r="AG17"/>
  <c r="AE17"/>
  <c r="AC17"/>
  <c r="AA17"/>
  <c r="Y17"/>
  <c r="W17"/>
  <c r="U17"/>
  <c r="S17"/>
  <c r="Q17"/>
  <c r="O17"/>
  <c r="M17"/>
  <c r="K17"/>
  <c r="I17"/>
  <c r="G17"/>
  <c r="E17"/>
  <c r="C17"/>
  <c r="BJ17"/>
  <c r="BH17"/>
  <c r="BF17"/>
  <c r="BD17"/>
  <c r="BB17"/>
  <c r="AZ17"/>
  <c r="AX17"/>
  <c r="AV17"/>
  <c r="AT17"/>
  <c r="AR17"/>
  <c r="AP17"/>
  <c r="AN17"/>
  <c r="AL17"/>
  <c r="AJ17"/>
  <c r="AH17"/>
  <c r="AF17"/>
  <c r="AD17"/>
  <c r="AB17"/>
  <c r="Z17"/>
  <c r="X17"/>
  <c r="V17"/>
  <c r="T17"/>
  <c r="R17"/>
  <c r="P17"/>
  <c r="N17"/>
  <c r="L17"/>
  <c r="J17"/>
  <c r="H17"/>
  <c r="F17"/>
  <c r="D17"/>
  <c r="BJ18" l="1"/>
  <c r="BH18"/>
  <c r="BF18"/>
  <c r="BD18"/>
  <c r="BB18"/>
  <c r="AZ18"/>
  <c r="AX18"/>
  <c r="AV18"/>
  <c r="AT18"/>
  <c r="AR18"/>
  <c r="AP18"/>
  <c r="AN18"/>
  <c r="AL18"/>
  <c r="AJ18"/>
  <c r="AH18"/>
  <c r="AF18"/>
  <c r="AD18"/>
  <c r="AB18"/>
  <c r="Z18"/>
  <c r="X18"/>
  <c r="V18"/>
  <c r="T18"/>
  <c r="R18"/>
  <c r="P18"/>
  <c r="N18"/>
  <c r="L18"/>
  <c r="J18"/>
  <c r="H18"/>
  <c r="F18"/>
  <c r="D18"/>
  <c r="A19"/>
  <c r="BI18"/>
  <c r="BG18"/>
  <c r="BE18"/>
  <c r="BC18"/>
  <c r="BA18"/>
  <c r="AY18"/>
  <c r="AW18"/>
  <c r="AU18"/>
  <c r="AS18"/>
  <c r="AQ18"/>
  <c r="AO18"/>
  <c r="AM18"/>
  <c r="AK18"/>
  <c r="AI18"/>
  <c r="AG18"/>
  <c r="AE18"/>
  <c r="AC18"/>
  <c r="AA18"/>
  <c r="Y18"/>
  <c r="W18"/>
  <c r="U18"/>
  <c r="S18"/>
  <c r="Q18"/>
  <c r="O18"/>
  <c r="M18"/>
  <c r="K18"/>
  <c r="I18"/>
  <c r="G18"/>
  <c r="E18"/>
  <c r="C18"/>
  <c r="A20" l="1"/>
  <c r="BI19"/>
  <c r="BG19"/>
  <c r="BE19"/>
  <c r="BC19"/>
  <c r="BA19"/>
  <c r="AY19"/>
  <c r="AW19"/>
  <c r="AU19"/>
  <c r="AS19"/>
  <c r="AQ19"/>
  <c r="AO19"/>
  <c r="AM19"/>
  <c r="AK19"/>
  <c r="AI19"/>
  <c r="AG19"/>
  <c r="AE19"/>
  <c r="AC19"/>
  <c r="AA19"/>
  <c r="Y19"/>
  <c r="W19"/>
  <c r="U19"/>
  <c r="S19"/>
  <c r="Q19"/>
  <c r="O19"/>
  <c r="M19"/>
  <c r="K19"/>
  <c r="I19"/>
  <c r="G19"/>
  <c r="E19"/>
  <c r="C19"/>
  <c r="BJ19"/>
  <c r="BH19"/>
  <c r="BF19"/>
  <c r="BD19"/>
  <c r="BB19"/>
  <c r="AZ19"/>
  <c r="AX19"/>
  <c r="AV19"/>
  <c r="AT19"/>
  <c r="AR19"/>
  <c r="AP19"/>
  <c r="AN19"/>
  <c r="AL19"/>
  <c r="AJ19"/>
  <c r="AH19"/>
  <c r="AF19"/>
  <c r="AD19"/>
  <c r="AB19"/>
  <c r="Z19"/>
  <c r="X19"/>
  <c r="V19"/>
  <c r="T19"/>
  <c r="R19"/>
  <c r="P19"/>
  <c r="N19"/>
  <c r="L19"/>
  <c r="J19"/>
  <c r="H19"/>
  <c r="F19"/>
  <c r="D19"/>
  <c r="BJ20" l="1"/>
  <c r="BH20"/>
  <c r="BF20"/>
  <c r="BD20"/>
  <c r="BB20"/>
  <c r="AZ20"/>
  <c r="AX20"/>
  <c r="AV20"/>
  <c r="AT20"/>
  <c r="AR20"/>
  <c r="AP20"/>
  <c r="AN20"/>
  <c r="AL20"/>
  <c r="AJ20"/>
  <c r="AH20"/>
  <c r="AF20"/>
  <c r="AD20"/>
  <c r="AB20"/>
  <c r="Z20"/>
  <c r="X20"/>
  <c r="V20"/>
  <c r="T20"/>
  <c r="R20"/>
  <c r="P20"/>
  <c r="N20"/>
  <c r="L20"/>
  <c r="J20"/>
  <c r="H20"/>
  <c r="F20"/>
  <c r="D20"/>
  <c r="A21"/>
  <c r="BI20"/>
  <c r="BG20"/>
  <c r="BE20"/>
  <c r="BC20"/>
  <c r="BA20"/>
  <c r="AY20"/>
  <c r="AW20"/>
  <c r="AU20"/>
  <c r="AS20"/>
  <c r="AQ20"/>
  <c r="AO20"/>
  <c r="AM20"/>
  <c r="AK20"/>
  <c r="AI20"/>
  <c r="AG20"/>
  <c r="AE20"/>
  <c r="AC20"/>
  <c r="AA20"/>
  <c r="Y20"/>
  <c r="W20"/>
  <c r="U20"/>
  <c r="S20"/>
  <c r="Q20"/>
  <c r="O20"/>
  <c r="M20"/>
  <c r="K20"/>
  <c r="I20"/>
  <c r="G20"/>
  <c r="E20"/>
  <c r="C20"/>
  <c r="A22" l="1"/>
  <c r="BI21"/>
  <c r="BG21"/>
  <c r="BE21"/>
  <c r="BC21"/>
  <c r="BA21"/>
  <c r="AY21"/>
  <c r="AW21"/>
  <c r="AU21"/>
  <c r="AS21"/>
  <c r="AQ21"/>
  <c r="AO21"/>
  <c r="AM21"/>
  <c r="AK21"/>
  <c r="AI21"/>
  <c r="AG21"/>
  <c r="AE21"/>
  <c r="AC21"/>
  <c r="AA21"/>
  <c r="Y21"/>
  <c r="W21"/>
  <c r="U21"/>
  <c r="S21"/>
  <c r="Q21"/>
  <c r="O21"/>
  <c r="M21"/>
  <c r="K21"/>
  <c r="I21"/>
  <c r="G21"/>
  <c r="E21"/>
  <c r="C21"/>
  <c r="BJ21"/>
  <c r="BH21"/>
  <c r="BF21"/>
  <c r="BD21"/>
  <c r="BB21"/>
  <c r="AZ21"/>
  <c r="AX21"/>
  <c r="AV21"/>
  <c r="AT21"/>
  <c r="AR21"/>
  <c r="AP21"/>
  <c r="AN21"/>
  <c r="AL21"/>
  <c r="AJ21"/>
  <c r="AH21"/>
  <c r="AF21"/>
  <c r="AD21"/>
  <c r="AB21"/>
  <c r="Z21"/>
  <c r="X21"/>
  <c r="V21"/>
  <c r="T21"/>
  <c r="R21"/>
  <c r="P21"/>
  <c r="N21"/>
  <c r="L21"/>
  <c r="J21"/>
  <c r="H21"/>
  <c r="F21"/>
  <c r="D21"/>
  <c r="BJ22" l="1"/>
  <c r="BH22"/>
  <c r="BF22"/>
  <c r="BD22"/>
  <c r="BB22"/>
  <c r="AZ22"/>
  <c r="AX22"/>
  <c r="AV22"/>
  <c r="AT22"/>
  <c r="AR22"/>
  <c r="AP22"/>
  <c r="AN22"/>
  <c r="AL22"/>
  <c r="AJ22"/>
  <c r="AH22"/>
  <c r="AF22"/>
  <c r="AD22"/>
  <c r="AB22"/>
  <c r="Z22"/>
  <c r="X22"/>
  <c r="V22"/>
  <c r="T22"/>
  <c r="R22"/>
  <c r="P22"/>
  <c r="N22"/>
  <c r="L22"/>
  <c r="J22"/>
  <c r="H22"/>
  <c r="F22"/>
  <c r="D22"/>
  <c r="A23"/>
  <c r="BI22"/>
  <c r="BG22"/>
  <c r="BE22"/>
  <c r="BC22"/>
  <c r="BA22"/>
  <c r="AY22"/>
  <c r="AW22"/>
  <c r="AU22"/>
  <c r="AS22"/>
  <c r="AQ22"/>
  <c r="AO22"/>
  <c r="AM22"/>
  <c r="AK22"/>
  <c r="AI22"/>
  <c r="AG22"/>
  <c r="AE22"/>
  <c r="AC22"/>
  <c r="AA22"/>
  <c r="Y22"/>
  <c r="W22"/>
  <c r="U22"/>
  <c r="S22"/>
  <c r="Q22"/>
  <c r="O22"/>
  <c r="M22"/>
  <c r="K22"/>
  <c r="I22"/>
  <c r="G22"/>
  <c r="E22"/>
  <c r="C22"/>
  <c r="A24" l="1"/>
  <c r="BI23"/>
  <c r="BG23"/>
  <c r="BE23"/>
  <c r="BC23"/>
  <c r="BA23"/>
  <c r="AY23"/>
  <c r="AW23"/>
  <c r="AU23"/>
  <c r="AS23"/>
  <c r="AQ23"/>
  <c r="AO23"/>
  <c r="AM23"/>
  <c r="AK23"/>
  <c r="AI23"/>
  <c r="AG23"/>
  <c r="AE23"/>
  <c r="AC23"/>
  <c r="AA23"/>
  <c r="Y23"/>
  <c r="W23"/>
  <c r="U23"/>
  <c r="S23"/>
  <c r="Q23"/>
  <c r="O23"/>
  <c r="M23"/>
  <c r="K23"/>
  <c r="I23"/>
  <c r="G23"/>
  <c r="E23"/>
  <c r="C23"/>
  <c r="BJ23"/>
  <c r="BH23"/>
  <c r="BF23"/>
  <c r="BD23"/>
  <c r="BB23"/>
  <c r="AZ23"/>
  <c r="AX23"/>
  <c r="AV23"/>
  <c r="AT23"/>
  <c r="AR23"/>
  <c r="AP23"/>
  <c r="AN23"/>
  <c r="AL23"/>
  <c r="AJ23"/>
  <c r="AH23"/>
  <c r="AF23"/>
  <c r="AD23"/>
  <c r="AB23"/>
  <c r="Z23"/>
  <c r="X23"/>
  <c r="V23"/>
  <c r="T23"/>
  <c r="R23"/>
  <c r="P23"/>
  <c r="N23"/>
  <c r="L23"/>
  <c r="J23"/>
  <c r="H23"/>
  <c r="F23"/>
  <c r="D23"/>
  <c r="BJ24" l="1"/>
  <c r="BH24"/>
  <c r="BF24"/>
  <c r="BD24"/>
  <c r="BB24"/>
  <c r="AZ24"/>
  <c r="AX24"/>
  <c r="AV24"/>
  <c r="AT24"/>
  <c r="AR24"/>
  <c r="AP24"/>
  <c r="AN24"/>
  <c r="AL24"/>
  <c r="AJ24"/>
  <c r="AH24"/>
  <c r="AF24"/>
  <c r="AD24"/>
  <c r="AB24"/>
  <c r="Z24"/>
  <c r="X24"/>
  <c r="V24"/>
  <c r="T24"/>
  <c r="R24"/>
  <c r="P24"/>
  <c r="N24"/>
  <c r="L24"/>
  <c r="J24"/>
  <c r="H24"/>
  <c r="F24"/>
  <c r="D24"/>
  <c r="A25"/>
  <c r="BI24"/>
  <c r="BG24"/>
  <c r="BE24"/>
  <c r="BC24"/>
  <c r="BA24"/>
  <c r="AY24"/>
  <c r="AW24"/>
  <c r="AU24"/>
  <c r="AS24"/>
  <c r="AQ24"/>
  <c r="AO24"/>
  <c r="AM24"/>
  <c r="AK24"/>
  <c r="AI24"/>
  <c r="AG24"/>
  <c r="AE24"/>
  <c r="AC24"/>
  <c r="AA24"/>
  <c r="Y24"/>
  <c r="W24"/>
  <c r="U24"/>
  <c r="S24"/>
  <c r="Q24"/>
  <c r="O24"/>
  <c r="M24"/>
  <c r="K24"/>
  <c r="I24"/>
  <c r="G24"/>
  <c r="E24"/>
  <c r="C24"/>
  <c r="A26" l="1"/>
  <c r="BI25"/>
  <c r="BG25"/>
  <c r="BE25"/>
  <c r="BC25"/>
  <c r="BA25"/>
  <c r="AY25"/>
  <c r="AW25"/>
  <c r="AU25"/>
  <c r="AS25"/>
  <c r="AQ25"/>
  <c r="AO25"/>
  <c r="AM25"/>
  <c r="AK25"/>
  <c r="AI25"/>
  <c r="AG25"/>
  <c r="AE25"/>
  <c r="AC25"/>
  <c r="AA25"/>
  <c r="Y25"/>
  <c r="W25"/>
  <c r="U25"/>
  <c r="S25"/>
  <c r="Q25"/>
  <c r="O25"/>
  <c r="M25"/>
  <c r="K25"/>
  <c r="I25"/>
  <c r="G25"/>
  <c r="E25"/>
  <c r="C25"/>
  <c r="BJ25"/>
  <c r="BH25"/>
  <c r="BF25"/>
  <c r="BD25"/>
  <c r="BB25"/>
  <c r="AZ25"/>
  <c r="AX25"/>
  <c r="AV25"/>
  <c r="AT25"/>
  <c r="AR25"/>
  <c r="AP25"/>
  <c r="AN25"/>
  <c r="AL25"/>
  <c r="AJ25"/>
  <c r="AH25"/>
  <c r="AF25"/>
  <c r="AD25"/>
  <c r="AB25"/>
  <c r="Z25"/>
  <c r="X25"/>
  <c r="V25"/>
  <c r="T25"/>
  <c r="R25"/>
  <c r="P25"/>
  <c r="N25"/>
  <c r="L25"/>
  <c r="J25"/>
  <c r="H25"/>
  <c r="F25"/>
  <c r="D25"/>
  <c r="BJ26" l="1"/>
  <c r="BH26"/>
  <c r="BF26"/>
  <c r="BD26"/>
  <c r="BB26"/>
  <c r="AZ26"/>
  <c r="AX26"/>
  <c r="AV26"/>
  <c r="AT26"/>
  <c r="AR26"/>
  <c r="AP26"/>
  <c r="AN26"/>
  <c r="AL26"/>
  <c r="AJ26"/>
  <c r="AH26"/>
  <c r="AF26"/>
  <c r="AD26"/>
  <c r="AB26"/>
  <c r="Z26"/>
  <c r="X26"/>
  <c r="V26"/>
  <c r="T26"/>
  <c r="R26"/>
  <c r="P26"/>
  <c r="N26"/>
  <c r="L26"/>
  <c r="J26"/>
  <c r="H26"/>
  <c r="F26"/>
  <c r="D26"/>
  <c r="A27"/>
  <c r="BI26"/>
  <c r="BG26"/>
  <c r="BE26"/>
  <c r="BC26"/>
  <c r="BA26"/>
  <c r="AY26"/>
  <c r="AW26"/>
  <c r="AU26"/>
  <c r="AS26"/>
  <c r="AQ26"/>
  <c r="AO26"/>
  <c r="AM26"/>
  <c r="AK26"/>
  <c r="AI26"/>
  <c r="AG26"/>
  <c r="AE26"/>
  <c r="AC26"/>
  <c r="AA26"/>
  <c r="Y26"/>
  <c r="W26"/>
  <c r="U26"/>
  <c r="S26"/>
  <c r="Q26"/>
  <c r="O26"/>
  <c r="M26"/>
  <c r="K26"/>
  <c r="I26"/>
  <c r="G26"/>
  <c r="E26"/>
  <c r="C26"/>
  <c r="A28" l="1"/>
  <c r="BI27"/>
  <c r="BG27"/>
  <c r="BE27"/>
  <c r="BC27"/>
  <c r="BA27"/>
  <c r="AY27"/>
  <c r="AW27"/>
  <c r="AU27"/>
  <c r="AS27"/>
  <c r="AQ27"/>
  <c r="AO27"/>
  <c r="AM27"/>
  <c r="AK27"/>
  <c r="AI27"/>
  <c r="AG27"/>
  <c r="AE27"/>
  <c r="AC27"/>
  <c r="AA27"/>
  <c r="Y27"/>
  <c r="W27"/>
  <c r="U27"/>
  <c r="S27"/>
  <c r="Q27"/>
  <c r="O27"/>
  <c r="M27"/>
  <c r="K27"/>
  <c r="I27"/>
  <c r="G27"/>
  <c r="E27"/>
  <c r="C27"/>
  <c r="BJ27"/>
  <c r="BH27"/>
  <c r="BF27"/>
  <c r="BD27"/>
  <c r="BB27"/>
  <c r="AZ27"/>
  <c r="AX27"/>
  <c r="AV27"/>
  <c r="AT27"/>
  <c r="AR27"/>
  <c r="AP27"/>
  <c r="AN27"/>
  <c r="AL27"/>
  <c r="AJ27"/>
  <c r="AH27"/>
  <c r="AF27"/>
  <c r="AD27"/>
  <c r="AB27"/>
  <c r="Z27"/>
  <c r="X27"/>
  <c r="V27"/>
  <c r="T27"/>
  <c r="R27"/>
  <c r="P27"/>
  <c r="N27"/>
  <c r="L27"/>
  <c r="J27"/>
  <c r="H27"/>
  <c r="F27"/>
  <c r="D27"/>
  <c r="BJ28" l="1"/>
  <c r="BH28"/>
  <c r="BF28"/>
  <c r="BD28"/>
  <c r="BB28"/>
  <c r="AZ28"/>
  <c r="AX28"/>
  <c r="AV28"/>
  <c r="AT28"/>
  <c r="AR28"/>
  <c r="AP28"/>
  <c r="AN28"/>
  <c r="AL28"/>
  <c r="AJ28"/>
  <c r="AH28"/>
  <c r="AF28"/>
  <c r="AD28"/>
  <c r="AB28"/>
  <c r="Z28"/>
  <c r="X28"/>
  <c r="V28"/>
  <c r="T28"/>
  <c r="R28"/>
  <c r="P28"/>
  <c r="N28"/>
  <c r="L28"/>
  <c r="J28"/>
  <c r="H28"/>
  <c r="F28"/>
  <c r="D28"/>
  <c r="A29"/>
  <c r="BI28"/>
  <c r="BG28"/>
  <c r="BE28"/>
  <c r="BC28"/>
  <c r="BA28"/>
  <c r="AY28"/>
  <c r="AW28"/>
  <c r="AU28"/>
  <c r="AS28"/>
  <c r="AQ28"/>
  <c r="AO28"/>
  <c r="AM28"/>
  <c r="AK28"/>
  <c r="AI28"/>
  <c r="AG28"/>
  <c r="AE28"/>
  <c r="AC28"/>
  <c r="AA28"/>
  <c r="Y28"/>
  <c r="W28"/>
  <c r="U28"/>
  <c r="S28"/>
  <c r="Q28"/>
  <c r="O28"/>
  <c r="M28"/>
  <c r="K28"/>
  <c r="I28"/>
  <c r="G28"/>
  <c r="E28"/>
  <c r="C28"/>
  <c r="A30" l="1"/>
  <c r="BI29"/>
  <c r="BG29"/>
  <c r="BE29"/>
  <c r="BC29"/>
  <c r="BA29"/>
  <c r="AY29"/>
  <c r="AW29"/>
  <c r="AU29"/>
  <c r="AS29"/>
  <c r="AQ29"/>
  <c r="AO29"/>
  <c r="AM29"/>
  <c r="AK29"/>
  <c r="AI29"/>
  <c r="AG29"/>
  <c r="AE29"/>
  <c r="AC29"/>
  <c r="AA29"/>
  <c r="Y29"/>
  <c r="W29"/>
  <c r="U29"/>
  <c r="S29"/>
  <c r="Q29"/>
  <c r="O29"/>
  <c r="M29"/>
  <c r="K29"/>
  <c r="I29"/>
  <c r="G29"/>
  <c r="E29"/>
  <c r="C29"/>
  <c r="BJ29"/>
  <c r="BH29"/>
  <c r="BF29"/>
  <c r="BD29"/>
  <c r="BB29"/>
  <c r="AZ29"/>
  <c r="AX29"/>
  <c r="AV29"/>
  <c r="AT29"/>
  <c r="AR29"/>
  <c r="AP29"/>
  <c r="AN29"/>
  <c r="AL29"/>
  <c r="AJ29"/>
  <c r="AH29"/>
  <c r="AF29"/>
  <c r="AD29"/>
  <c r="AB29"/>
  <c r="Z29"/>
  <c r="X29"/>
  <c r="V29"/>
  <c r="T29"/>
  <c r="R29"/>
  <c r="P29"/>
  <c r="N29"/>
  <c r="L29"/>
  <c r="J29"/>
  <c r="H29"/>
  <c r="F29"/>
  <c r="D29"/>
  <c r="BJ30" l="1"/>
  <c r="BH30"/>
  <c r="BF30"/>
  <c r="BD30"/>
  <c r="BB30"/>
  <c r="AZ30"/>
  <c r="AX30"/>
  <c r="AV30"/>
  <c r="AT30"/>
  <c r="AR30"/>
  <c r="AP30"/>
  <c r="AN30"/>
  <c r="AL30"/>
  <c r="AJ30"/>
  <c r="AH30"/>
  <c r="AF30"/>
  <c r="AD30"/>
  <c r="AB30"/>
  <c r="Z30"/>
  <c r="X30"/>
  <c r="V30"/>
  <c r="T30"/>
  <c r="R30"/>
  <c r="P30"/>
  <c r="N30"/>
  <c r="L30"/>
  <c r="J30"/>
  <c r="H30"/>
  <c r="F30"/>
  <c r="D30"/>
  <c r="A31"/>
  <c r="BI30"/>
  <c r="BG30"/>
  <c r="BE30"/>
  <c r="BC30"/>
  <c r="BA30"/>
  <c r="AY30"/>
  <c r="AW30"/>
  <c r="AU30"/>
  <c r="AS30"/>
  <c r="AQ30"/>
  <c r="AO30"/>
  <c r="AM30"/>
  <c r="AK30"/>
  <c r="AI30"/>
  <c r="AG30"/>
  <c r="AE30"/>
  <c r="AC30"/>
  <c r="AA30"/>
  <c r="Y30"/>
  <c r="W30"/>
  <c r="U30"/>
  <c r="S30"/>
  <c r="Q30"/>
  <c r="O30"/>
  <c r="M30"/>
  <c r="K30"/>
  <c r="I30"/>
  <c r="G30"/>
  <c r="E30"/>
  <c r="C30"/>
  <c r="A32" l="1"/>
  <c r="BI31"/>
  <c r="BG31"/>
  <c r="BE31"/>
  <c r="BC31"/>
  <c r="BA31"/>
  <c r="AY31"/>
  <c r="AW31"/>
  <c r="AU31"/>
  <c r="AS31"/>
  <c r="AQ31"/>
  <c r="AO31"/>
  <c r="AM31"/>
  <c r="AK31"/>
  <c r="AI31"/>
  <c r="AG31"/>
  <c r="AE31"/>
  <c r="AC31"/>
  <c r="AA31"/>
  <c r="Y31"/>
  <c r="W31"/>
  <c r="U31"/>
  <c r="S31"/>
  <c r="Q31"/>
  <c r="O31"/>
  <c r="M31"/>
  <c r="K31"/>
  <c r="I31"/>
  <c r="G31"/>
  <c r="E31"/>
  <c r="C31"/>
  <c r="BJ31"/>
  <c r="BH31"/>
  <c r="BF31"/>
  <c r="BD31"/>
  <c r="BB31"/>
  <c r="AZ31"/>
  <c r="AX31"/>
  <c r="AV31"/>
  <c r="AT31"/>
  <c r="AR31"/>
  <c r="AP31"/>
  <c r="AN31"/>
  <c r="AL31"/>
  <c r="AJ31"/>
  <c r="AH31"/>
  <c r="AF31"/>
  <c r="AD31"/>
  <c r="AB31"/>
  <c r="Z31"/>
  <c r="X31"/>
  <c r="V31"/>
  <c r="T31"/>
  <c r="R31"/>
  <c r="P31"/>
  <c r="N31"/>
  <c r="L31"/>
  <c r="J31"/>
  <c r="H31"/>
  <c r="F31"/>
  <c r="D31"/>
  <c r="BJ32" l="1"/>
  <c r="BH32"/>
  <c r="BF32"/>
  <c r="BD32"/>
  <c r="BB32"/>
  <c r="AZ32"/>
  <c r="AX32"/>
  <c r="AV32"/>
  <c r="AT32"/>
  <c r="AR32"/>
  <c r="AP32"/>
  <c r="AN32"/>
  <c r="AL32"/>
  <c r="AJ32"/>
  <c r="AH32"/>
  <c r="AF32"/>
  <c r="AD32"/>
  <c r="AB32"/>
  <c r="Z32"/>
  <c r="X32"/>
  <c r="V32"/>
  <c r="T32"/>
  <c r="R32"/>
  <c r="P32"/>
  <c r="N32"/>
  <c r="L32"/>
  <c r="J32"/>
  <c r="H32"/>
  <c r="F32"/>
  <c r="D32"/>
  <c r="A33"/>
  <c r="BI32"/>
  <c r="BG32"/>
  <c r="BE32"/>
  <c r="BC32"/>
  <c r="BA32"/>
  <c r="AY32"/>
  <c r="AW32"/>
  <c r="AU32"/>
  <c r="AS32"/>
  <c r="AQ32"/>
  <c r="AO32"/>
  <c r="AM32"/>
  <c r="AK32"/>
  <c r="AI32"/>
  <c r="AG32"/>
  <c r="AE32"/>
  <c r="AC32"/>
  <c r="AA32"/>
  <c r="Y32"/>
  <c r="W32"/>
  <c r="U32"/>
  <c r="S32"/>
  <c r="Q32"/>
  <c r="O32"/>
  <c r="M32"/>
  <c r="K32"/>
  <c r="I32"/>
  <c r="G32"/>
  <c r="E32"/>
  <c r="C32"/>
  <c r="A34" l="1"/>
  <c r="BI33"/>
  <c r="BG33"/>
  <c r="BE33"/>
  <c r="BC33"/>
  <c r="BA33"/>
  <c r="AY33"/>
  <c r="AW33"/>
  <c r="AU33"/>
  <c r="AS33"/>
  <c r="AQ33"/>
  <c r="AO33"/>
  <c r="AM33"/>
  <c r="AK33"/>
  <c r="AI33"/>
  <c r="AG33"/>
  <c r="AE33"/>
  <c r="AC33"/>
  <c r="AA33"/>
  <c r="Y33"/>
  <c r="W33"/>
  <c r="U33"/>
  <c r="S33"/>
  <c r="Q33"/>
  <c r="O33"/>
  <c r="M33"/>
  <c r="K33"/>
  <c r="I33"/>
  <c r="G33"/>
  <c r="E33"/>
  <c r="C33"/>
  <c r="BJ33"/>
  <c r="BH33"/>
  <c r="BF33"/>
  <c r="BD33"/>
  <c r="BB33"/>
  <c r="AZ33"/>
  <c r="AX33"/>
  <c r="AV33"/>
  <c r="AT33"/>
  <c r="AR33"/>
  <c r="AP33"/>
  <c r="AN33"/>
  <c r="AL33"/>
  <c r="AJ33"/>
  <c r="AH33"/>
  <c r="AF33"/>
  <c r="AD33"/>
  <c r="AB33"/>
  <c r="Z33"/>
  <c r="X33"/>
  <c r="V33"/>
  <c r="T33"/>
  <c r="R33"/>
  <c r="P33"/>
  <c r="N33"/>
  <c r="L33"/>
  <c r="J33"/>
  <c r="H33"/>
  <c r="F33"/>
  <c r="D33"/>
  <c r="BJ34" l="1"/>
  <c r="BH34"/>
  <c r="BF34"/>
  <c r="BD34"/>
  <c r="BB34"/>
  <c r="AZ34"/>
  <c r="AX34"/>
  <c r="AV34"/>
  <c r="AT34"/>
  <c r="AR34"/>
  <c r="AP34"/>
  <c r="AN34"/>
  <c r="AL34"/>
  <c r="AJ34"/>
  <c r="AH34"/>
  <c r="AF34"/>
  <c r="AD34"/>
  <c r="AB34"/>
  <c r="Z34"/>
  <c r="X34"/>
  <c r="V34"/>
  <c r="T34"/>
  <c r="R34"/>
  <c r="P34"/>
  <c r="N34"/>
  <c r="L34"/>
  <c r="J34"/>
  <c r="H34"/>
  <c r="F34"/>
  <c r="D34"/>
  <c r="A35"/>
  <c r="BI34"/>
  <c r="BG34"/>
  <c r="BE34"/>
  <c r="BC34"/>
  <c r="BA34"/>
  <c r="AY34"/>
  <c r="AW34"/>
  <c r="AU34"/>
  <c r="AS34"/>
  <c r="AQ34"/>
  <c r="AO34"/>
  <c r="AM34"/>
  <c r="AK34"/>
  <c r="AI34"/>
  <c r="AG34"/>
  <c r="AE34"/>
  <c r="AC34"/>
  <c r="AA34"/>
  <c r="Y34"/>
  <c r="W34"/>
  <c r="U34"/>
  <c r="S34"/>
  <c r="Q34"/>
  <c r="O34"/>
  <c r="M34"/>
  <c r="K34"/>
  <c r="I34"/>
  <c r="G34"/>
  <c r="E34"/>
  <c r="C34"/>
  <c r="A36" l="1"/>
  <c r="BI35"/>
  <c r="BG35"/>
  <c r="BE35"/>
  <c r="BC35"/>
  <c r="BA35"/>
  <c r="AY35"/>
  <c r="AW35"/>
  <c r="AU35"/>
  <c r="AS35"/>
  <c r="AQ35"/>
  <c r="AO35"/>
  <c r="AM35"/>
  <c r="AK35"/>
  <c r="AI35"/>
  <c r="AG35"/>
  <c r="AE35"/>
  <c r="AC35"/>
  <c r="AA35"/>
  <c r="Y35"/>
  <c r="W35"/>
  <c r="U35"/>
  <c r="S35"/>
  <c r="Q35"/>
  <c r="O35"/>
  <c r="M35"/>
  <c r="K35"/>
  <c r="I35"/>
  <c r="G35"/>
  <c r="E35"/>
  <c r="C35"/>
  <c r="BJ35"/>
  <c r="BH35"/>
  <c r="BF35"/>
  <c r="BD35"/>
  <c r="BB35"/>
  <c r="AZ35"/>
  <c r="AX35"/>
  <c r="AV35"/>
  <c r="AT35"/>
  <c r="AR35"/>
  <c r="AP35"/>
  <c r="AN35"/>
  <c r="AL35"/>
  <c r="AJ35"/>
  <c r="AH35"/>
  <c r="AF35"/>
  <c r="AD35"/>
  <c r="AB35"/>
  <c r="Z35"/>
  <c r="X35"/>
  <c r="V35"/>
  <c r="T35"/>
  <c r="R35"/>
  <c r="P35"/>
  <c r="N35"/>
  <c r="L35"/>
  <c r="J35"/>
  <c r="H35"/>
  <c r="F35"/>
  <c r="D35"/>
  <c r="BJ36" l="1"/>
  <c r="BH36"/>
  <c r="BF36"/>
  <c r="BD36"/>
  <c r="BB36"/>
  <c r="AZ36"/>
  <c r="AX36"/>
  <c r="AV36"/>
  <c r="AT36"/>
  <c r="AR36"/>
  <c r="AP36"/>
  <c r="AN36"/>
  <c r="AL36"/>
  <c r="AJ36"/>
  <c r="AH36"/>
  <c r="AF36"/>
  <c r="AD36"/>
  <c r="AB36"/>
  <c r="Z36"/>
  <c r="X36"/>
  <c r="V36"/>
  <c r="T36"/>
  <c r="R36"/>
  <c r="P36"/>
  <c r="N36"/>
  <c r="L36"/>
  <c r="J36"/>
  <c r="H36"/>
  <c r="F36"/>
  <c r="D36"/>
  <c r="A37"/>
  <c r="BI36"/>
  <c r="BG36"/>
  <c r="BE36"/>
  <c r="BC36"/>
  <c r="BA36"/>
  <c r="AY36"/>
  <c r="AW36"/>
  <c r="AU36"/>
  <c r="AS36"/>
  <c r="AQ36"/>
  <c r="AO36"/>
  <c r="AM36"/>
  <c r="AK36"/>
  <c r="AI36"/>
  <c r="AG36"/>
  <c r="AE36"/>
  <c r="AC36"/>
  <c r="AA36"/>
  <c r="Y36"/>
  <c r="W36"/>
  <c r="U36"/>
  <c r="S36"/>
  <c r="Q36"/>
  <c r="O36"/>
  <c r="M36"/>
  <c r="K36"/>
  <c r="I36"/>
  <c r="G36"/>
  <c r="E36"/>
  <c r="C36"/>
  <c r="A38" l="1"/>
  <c r="BI37"/>
  <c r="BG37"/>
  <c r="BE37"/>
  <c r="BC37"/>
  <c r="BA37"/>
  <c r="AY37"/>
  <c r="AW37"/>
  <c r="AU37"/>
  <c r="AS37"/>
  <c r="AQ37"/>
  <c r="AO37"/>
  <c r="AM37"/>
  <c r="AK37"/>
  <c r="AI37"/>
  <c r="AG37"/>
  <c r="AE37"/>
  <c r="AC37"/>
  <c r="AA37"/>
  <c r="Y37"/>
  <c r="W37"/>
  <c r="U37"/>
  <c r="S37"/>
  <c r="Q37"/>
  <c r="BJ37"/>
  <c r="BF37"/>
  <c r="BB37"/>
  <c r="AX37"/>
  <c r="AT37"/>
  <c r="AP37"/>
  <c r="AL37"/>
  <c r="AH37"/>
  <c r="AD37"/>
  <c r="Z37"/>
  <c r="V37"/>
  <c r="R37"/>
  <c r="O37"/>
  <c r="M37"/>
  <c r="K37"/>
  <c r="I37"/>
  <c r="G37"/>
  <c r="E37"/>
  <c r="C37"/>
  <c r="BH37"/>
  <c r="BD37"/>
  <c r="AZ37"/>
  <c r="AV37"/>
  <c r="AR37"/>
  <c r="AN37"/>
  <c r="AJ37"/>
  <c r="AF37"/>
  <c r="AB37"/>
  <c r="X37"/>
  <c r="T37"/>
  <c r="P37"/>
  <c r="N37"/>
  <c r="L37"/>
  <c r="J37"/>
  <c r="H37"/>
  <c r="F37"/>
  <c r="D37"/>
  <c r="BJ38" l="1"/>
  <c r="BH38"/>
  <c r="BF38"/>
  <c r="BD38"/>
  <c r="BB38"/>
  <c r="AZ38"/>
  <c r="AX38"/>
  <c r="AV38"/>
  <c r="AT38"/>
  <c r="AR38"/>
  <c r="AP38"/>
  <c r="AN38"/>
  <c r="AL38"/>
  <c r="AJ38"/>
  <c r="AH38"/>
  <c r="AF38"/>
  <c r="AD38"/>
  <c r="AB38"/>
  <c r="Z38"/>
  <c r="X38"/>
  <c r="V38"/>
  <c r="T38"/>
  <c r="R38"/>
  <c r="P38"/>
  <c r="N38"/>
  <c r="L38"/>
  <c r="J38"/>
  <c r="H38"/>
  <c r="F38"/>
  <c r="D38"/>
  <c r="A39"/>
  <c r="BI38"/>
  <c r="BG38"/>
  <c r="BE38"/>
  <c r="BC38"/>
  <c r="BA38"/>
  <c r="AY38"/>
  <c r="AW38"/>
  <c r="AU38"/>
  <c r="AS38"/>
  <c r="AQ38"/>
  <c r="AO38"/>
  <c r="AM38"/>
  <c r="AK38"/>
  <c r="AI38"/>
  <c r="AG38"/>
  <c r="AE38"/>
  <c r="AC38"/>
  <c r="AA38"/>
  <c r="Y38"/>
  <c r="W38"/>
  <c r="U38"/>
  <c r="S38"/>
  <c r="Q38"/>
  <c r="O38"/>
  <c r="M38"/>
  <c r="I38"/>
  <c r="E38"/>
  <c r="K38"/>
  <c r="G38"/>
  <c r="C38"/>
  <c r="A40" l="1"/>
  <c r="BI39"/>
  <c r="BG39"/>
  <c r="BE39"/>
  <c r="BC39"/>
  <c r="BA39"/>
  <c r="AY39"/>
  <c r="AW39"/>
  <c r="AU39"/>
  <c r="AS39"/>
  <c r="AQ39"/>
  <c r="AO39"/>
  <c r="AM39"/>
  <c r="AK39"/>
  <c r="AI39"/>
  <c r="AG39"/>
  <c r="AE39"/>
  <c r="AC39"/>
  <c r="AA39"/>
  <c r="Y39"/>
  <c r="W39"/>
  <c r="U39"/>
  <c r="S39"/>
  <c r="Q39"/>
  <c r="O39"/>
  <c r="M39"/>
  <c r="K39"/>
  <c r="I39"/>
  <c r="G39"/>
  <c r="E39"/>
  <c r="C39"/>
  <c r="BJ39"/>
  <c r="BH39"/>
  <c r="BF39"/>
  <c r="BD39"/>
  <c r="BB39"/>
  <c r="AZ39"/>
  <c r="AX39"/>
  <c r="AV39"/>
  <c r="AT39"/>
  <c r="AR39"/>
  <c r="AP39"/>
  <c r="AN39"/>
  <c r="AL39"/>
  <c r="AJ39"/>
  <c r="AH39"/>
  <c r="AF39"/>
  <c r="AD39"/>
  <c r="AB39"/>
  <c r="Z39"/>
  <c r="X39"/>
  <c r="V39"/>
  <c r="T39"/>
  <c r="R39"/>
  <c r="P39"/>
  <c r="N39"/>
  <c r="L39"/>
  <c r="J39"/>
  <c r="H39"/>
  <c r="F39"/>
  <c r="D39"/>
  <c r="BJ40" l="1"/>
  <c r="BH40"/>
  <c r="BF40"/>
  <c r="BD40"/>
  <c r="BB40"/>
  <c r="AZ40"/>
  <c r="AX40"/>
  <c r="AV40"/>
  <c r="AT40"/>
  <c r="AR40"/>
  <c r="AP40"/>
  <c r="AN40"/>
  <c r="AL40"/>
  <c r="AJ40"/>
  <c r="AH40"/>
  <c r="AF40"/>
  <c r="AD40"/>
  <c r="AB40"/>
  <c r="Z40"/>
  <c r="X40"/>
  <c r="V40"/>
  <c r="T40"/>
  <c r="R40"/>
  <c r="P40"/>
  <c r="N40"/>
  <c r="L40"/>
  <c r="J40"/>
  <c r="H40"/>
  <c r="F40"/>
  <c r="D40"/>
  <c r="A41"/>
  <c r="BI40"/>
  <c r="BG40"/>
  <c r="BE40"/>
  <c r="BC40"/>
  <c r="BA40"/>
  <c r="AY40"/>
  <c r="AW40"/>
  <c r="AU40"/>
  <c r="AS40"/>
  <c r="AQ40"/>
  <c r="AO40"/>
  <c r="AM40"/>
  <c r="AK40"/>
  <c r="AI40"/>
  <c r="AG40"/>
  <c r="AE40"/>
  <c r="AC40"/>
  <c r="AA40"/>
  <c r="Y40"/>
  <c r="W40"/>
  <c r="U40"/>
  <c r="S40"/>
  <c r="Q40"/>
  <c r="O40"/>
  <c r="M40"/>
  <c r="K40"/>
  <c r="I40"/>
  <c r="G40"/>
  <c r="E40"/>
  <c r="C40"/>
  <c r="A42" l="1"/>
  <c r="BI41"/>
  <c r="BG41"/>
  <c r="BE41"/>
  <c r="BC41"/>
  <c r="BA41"/>
  <c r="AY41"/>
  <c r="AW41"/>
  <c r="AU41"/>
  <c r="AS41"/>
  <c r="AQ41"/>
  <c r="AO41"/>
  <c r="AM41"/>
  <c r="AK41"/>
  <c r="AI41"/>
  <c r="AG41"/>
  <c r="AE41"/>
  <c r="AC41"/>
  <c r="AA41"/>
  <c r="Y41"/>
  <c r="W41"/>
  <c r="U41"/>
  <c r="S41"/>
  <c r="Q41"/>
  <c r="O41"/>
  <c r="M41"/>
  <c r="K41"/>
  <c r="I41"/>
  <c r="G41"/>
  <c r="E41"/>
  <c r="C41"/>
  <c r="BJ41"/>
  <c r="BH41"/>
  <c r="BF41"/>
  <c r="BD41"/>
  <c r="BB41"/>
  <c r="AZ41"/>
  <c r="AX41"/>
  <c r="AV41"/>
  <c r="AT41"/>
  <c r="AR41"/>
  <c r="AP41"/>
  <c r="AN41"/>
  <c r="AL41"/>
  <c r="AJ41"/>
  <c r="AH41"/>
  <c r="AF41"/>
  <c r="AD41"/>
  <c r="AB41"/>
  <c r="Z41"/>
  <c r="X41"/>
  <c r="V41"/>
  <c r="T41"/>
  <c r="R41"/>
  <c r="P41"/>
  <c r="N41"/>
  <c r="L41"/>
  <c r="J41"/>
  <c r="H41"/>
  <c r="F41"/>
  <c r="D41"/>
  <c r="BJ42" l="1"/>
  <c r="BH42"/>
  <c r="BF42"/>
  <c r="BD42"/>
  <c r="BB42"/>
  <c r="AZ42"/>
  <c r="AX42"/>
  <c r="AV42"/>
  <c r="AT42"/>
  <c r="AR42"/>
  <c r="AP42"/>
  <c r="AN42"/>
  <c r="AL42"/>
  <c r="AJ42"/>
  <c r="AH42"/>
  <c r="AF42"/>
  <c r="AD42"/>
  <c r="AB42"/>
  <c r="Z42"/>
  <c r="X42"/>
  <c r="V42"/>
  <c r="T42"/>
  <c r="R42"/>
  <c r="P42"/>
  <c r="N42"/>
  <c r="L42"/>
  <c r="J42"/>
  <c r="H42"/>
  <c r="F42"/>
  <c r="D42"/>
  <c r="A43"/>
  <c r="BI42"/>
  <c r="BG42"/>
  <c r="BE42"/>
  <c r="BC42"/>
  <c r="BA42"/>
  <c r="AY42"/>
  <c r="AW42"/>
  <c r="AU42"/>
  <c r="AS42"/>
  <c r="AQ42"/>
  <c r="AO42"/>
  <c r="AM42"/>
  <c r="AK42"/>
  <c r="AI42"/>
  <c r="AG42"/>
  <c r="AE42"/>
  <c r="AC42"/>
  <c r="AA42"/>
  <c r="Y42"/>
  <c r="W42"/>
  <c r="U42"/>
  <c r="S42"/>
  <c r="Q42"/>
  <c r="O42"/>
  <c r="M42"/>
  <c r="K42"/>
  <c r="I42"/>
  <c r="G42"/>
  <c r="E42"/>
  <c r="C42"/>
  <c r="A44" l="1"/>
  <c r="BI43"/>
  <c r="BG43"/>
  <c r="BE43"/>
  <c r="BC43"/>
  <c r="BA43"/>
  <c r="AY43"/>
  <c r="AW43"/>
  <c r="AU43"/>
  <c r="AS43"/>
  <c r="AQ43"/>
  <c r="AO43"/>
  <c r="AM43"/>
  <c r="AK43"/>
  <c r="AI43"/>
  <c r="AG43"/>
  <c r="AE43"/>
  <c r="AC43"/>
  <c r="AA43"/>
  <c r="Y43"/>
  <c r="W43"/>
  <c r="U43"/>
  <c r="S43"/>
  <c r="Q43"/>
  <c r="O43"/>
  <c r="M43"/>
  <c r="K43"/>
  <c r="I43"/>
  <c r="G43"/>
  <c r="E43"/>
  <c r="C43"/>
  <c r="BJ43"/>
  <c r="BH43"/>
  <c r="BF43"/>
  <c r="BD43"/>
  <c r="BB43"/>
  <c r="AZ43"/>
  <c r="AX43"/>
  <c r="AV43"/>
  <c r="AT43"/>
  <c r="AR43"/>
  <c r="AP43"/>
  <c r="AN43"/>
  <c r="AL43"/>
  <c r="AJ43"/>
  <c r="AH43"/>
  <c r="AF43"/>
  <c r="AD43"/>
  <c r="AB43"/>
  <c r="Z43"/>
  <c r="X43"/>
  <c r="V43"/>
  <c r="T43"/>
  <c r="R43"/>
  <c r="P43"/>
  <c r="N43"/>
  <c r="L43"/>
  <c r="J43"/>
  <c r="H43"/>
  <c r="F43"/>
  <c r="D43"/>
  <c r="BJ44" l="1"/>
  <c r="BH44"/>
  <c r="BF44"/>
  <c r="BD44"/>
  <c r="BB44"/>
  <c r="AZ44"/>
  <c r="AX44"/>
  <c r="AV44"/>
  <c r="AT44"/>
  <c r="AR44"/>
  <c r="AP44"/>
  <c r="AN44"/>
  <c r="AL44"/>
  <c r="AJ44"/>
  <c r="AH44"/>
  <c r="AF44"/>
  <c r="AD44"/>
  <c r="AB44"/>
  <c r="Z44"/>
  <c r="X44"/>
  <c r="V44"/>
  <c r="T44"/>
  <c r="R44"/>
  <c r="P44"/>
  <c r="N44"/>
  <c r="L44"/>
  <c r="J44"/>
  <c r="H44"/>
  <c r="F44"/>
  <c r="D44"/>
  <c r="A45"/>
  <c r="BI44"/>
  <c r="BG44"/>
  <c r="BE44"/>
  <c r="BC44"/>
  <c r="BA44"/>
  <c r="AY44"/>
  <c r="AW44"/>
  <c r="AU44"/>
  <c r="AS44"/>
  <c r="AQ44"/>
  <c r="AO44"/>
  <c r="AM44"/>
  <c r="AK44"/>
  <c r="AI44"/>
  <c r="AG44"/>
  <c r="AE44"/>
  <c r="AC44"/>
  <c r="AA44"/>
  <c r="Y44"/>
  <c r="W44"/>
  <c r="U44"/>
  <c r="S44"/>
  <c r="Q44"/>
  <c r="O44"/>
  <c r="M44"/>
  <c r="K44"/>
  <c r="I44"/>
  <c r="G44"/>
  <c r="E44"/>
  <c r="C44"/>
  <c r="A46" l="1"/>
  <c r="BI45"/>
  <c r="BG45"/>
  <c r="BE45"/>
  <c r="BC45"/>
  <c r="BA45"/>
  <c r="AY45"/>
  <c r="AW45"/>
  <c r="AU45"/>
  <c r="AS45"/>
  <c r="AQ45"/>
  <c r="AO45"/>
  <c r="AM45"/>
  <c r="AK45"/>
  <c r="AI45"/>
  <c r="AG45"/>
  <c r="AE45"/>
  <c r="AC45"/>
  <c r="AA45"/>
  <c r="Y45"/>
  <c r="W45"/>
  <c r="U45"/>
  <c r="S45"/>
  <c r="Q45"/>
  <c r="O45"/>
  <c r="M45"/>
  <c r="K45"/>
  <c r="I45"/>
  <c r="G45"/>
  <c r="E45"/>
  <c r="C45"/>
  <c r="BJ45"/>
  <c r="BH45"/>
  <c r="BF45"/>
  <c r="BD45"/>
  <c r="BB45"/>
  <c r="AZ45"/>
  <c r="AX45"/>
  <c r="AV45"/>
  <c r="AT45"/>
  <c r="AR45"/>
  <c r="AP45"/>
  <c r="AN45"/>
  <c r="AL45"/>
  <c r="AJ45"/>
  <c r="AH45"/>
  <c r="AF45"/>
  <c r="AD45"/>
  <c r="AB45"/>
  <c r="Z45"/>
  <c r="X45"/>
  <c r="V45"/>
  <c r="T45"/>
  <c r="R45"/>
  <c r="P45"/>
  <c r="N45"/>
  <c r="L45"/>
  <c r="J45"/>
  <c r="H45"/>
  <c r="F45"/>
  <c r="D45"/>
  <c r="BJ46" l="1"/>
  <c r="BH46"/>
  <c r="BF46"/>
  <c r="BD46"/>
  <c r="BB46"/>
  <c r="AZ46"/>
  <c r="AX46"/>
  <c r="AV46"/>
  <c r="AT46"/>
  <c r="AR46"/>
  <c r="AP46"/>
  <c r="AN46"/>
  <c r="AL46"/>
  <c r="AJ46"/>
  <c r="AH46"/>
  <c r="AF46"/>
  <c r="AD46"/>
  <c r="AB46"/>
  <c r="Z46"/>
  <c r="X46"/>
  <c r="V46"/>
  <c r="T46"/>
  <c r="R46"/>
  <c r="P46"/>
  <c r="N46"/>
  <c r="L46"/>
  <c r="J46"/>
  <c r="H46"/>
  <c r="F46"/>
  <c r="D46"/>
  <c r="A47"/>
  <c r="BI46"/>
  <c r="BG46"/>
  <c r="BE46"/>
  <c r="BC46"/>
  <c r="BA46"/>
  <c r="AY46"/>
  <c r="AW46"/>
  <c r="AU46"/>
  <c r="AS46"/>
  <c r="AQ46"/>
  <c r="AO46"/>
  <c r="AM46"/>
  <c r="AK46"/>
  <c r="AI46"/>
  <c r="AG46"/>
  <c r="AE46"/>
  <c r="AC46"/>
  <c r="AA46"/>
  <c r="Y46"/>
  <c r="W46"/>
  <c r="U46"/>
  <c r="S46"/>
  <c r="Q46"/>
  <c r="O46"/>
  <c r="M46"/>
  <c r="K46"/>
  <c r="I46"/>
  <c r="G46"/>
  <c r="E46"/>
  <c r="C46"/>
  <c r="A48" l="1"/>
  <c r="BI47"/>
  <c r="BG47"/>
  <c r="BE47"/>
  <c r="BC47"/>
  <c r="BA47"/>
  <c r="AY47"/>
  <c r="AW47"/>
  <c r="AU47"/>
  <c r="AS47"/>
  <c r="AQ47"/>
  <c r="AO47"/>
  <c r="AM47"/>
  <c r="AK47"/>
  <c r="AI47"/>
  <c r="AG47"/>
  <c r="AE47"/>
  <c r="AC47"/>
  <c r="AA47"/>
  <c r="Y47"/>
  <c r="W47"/>
  <c r="U47"/>
  <c r="S47"/>
  <c r="Q47"/>
  <c r="O47"/>
  <c r="M47"/>
  <c r="K47"/>
  <c r="I47"/>
  <c r="G47"/>
  <c r="E47"/>
  <c r="C47"/>
  <c r="BJ47"/>
  <c r="BH47"/>
  <c r="BF47"/>
  <c r="BD47"/>
  <c r="BB47"/>
  <c r="AZ47"/>
  <c r="AX47"/>
  <c r="AV47"/>
  <c r="AT47"/>
  <c r="AR47"/>
  <c r="AP47"/>
  <c r="AN47"/>
  <c r="AL47"/>
  <c r="AJ47"/>
  <c r="AH47"/>
  <c r="AF47"/>
  <c r="AD47"/>
  <c r="AB47"/>
  <c r="Z47"/>
  <c r="X47"/>
  <c r="V47"/>
  <c r="T47"/>
  <c r="R47"/>
  <c r="P47"/>
  <c r="N47"/>
  <c r="L47"/>
  <c r="J47"/>
  <c r="H47"/>
  <c r="F47"/>
  <c r="D47"/>
  <c r="BJ48" l="1"/>
  <c r="BH48"/>
  <c r="BF48"/>
  <c r="BD48"/>
  <c r="BB48"/>
  <c r="AZ48"/>
  <c r="AX48"/>
  <c r="AV48"/>
  <c r="AT48"/>
  <c r="AR48"/>
  <c r="AP48"/>
  <c r="AN48"/>
  <c r="AL48"/>
  <c r="AJ48"/>
  <c r="AH48"/>
  <c r="AF48"/>
  <c r="AD48"/>
  <c r="AB48"/>
  <c r="Z48"/>
  <c r="X48"/>
  <c r="V48"/>
  <c r="T48"/>
  <c r="R48"/>
  <c r="P48"/>
  <c r="N48"/>
  <c r="L48"/>
  <c r="J48"/>
  <c r="H48"/>
  <c r="F48"/>
  <c r="D48"/>
  <c r="A49"/>
  <c r="BI48"/>
  <c r="BG48"/>
  <c r="BE48"/>
  <c r="BC48"/>
  <c r="BA48"/>
  <c r="AY48"/>
  <c r="AW48"/>
  <c r="AU48"/>
  <c r="AS48"/>
  <c r="AQ48"/>
  <c r="AO48"/>
  <c r="AM48"/>
  <c r="AK48"/>
  <c r="AI48"/>
  <c r="AG48"/>
  <c r="AE48"/>
  <c r="AC48"/>
  <c r="AA48"/>
  <c r="Y48"/>
  <c r="W48"/>
  <c r="U48"/>
  <c r="S48"/>
  <c r="Q48"/>
  <c r="O48"/>
  <c r="M48"/>
  <c r="K48"/>
  <c r="I48"/>
  <c r="G48"/>
  <c r="E48"/>
  <c r="C48"/>
  <c r="A50" l="1"/>
  <c r="BI49"/>
  <c r="BG49"/>
  <c r="BE49"/>
  <c r="BC49"/>
  <c r="BA49"/>
  <c r="AY49"/>
  <c r="AW49"/>
  <c r="AU49"/>
  <c r="AS49"/>
  <c r="AQ49"/>
  <c r="AO49"/>
  <c r="AM49"/>
  <c r="AK49"/>
  <c r="AI49"/>
  <c r="AG49"/>
  <c r="AE49"/>
  <c r="AC49"/>
  <c r="AA49"/>
  <c r="Y49"/>
  <c r="W49"/>
  <c r="U49"/>
  <c r="S49"/>
  <c r="Q49"/>
  <c r="O49"/>
  <c r="M49"/>
  <c r="K49"/>
  <c r="I49"/>
  <c r="G49"/>
  <c r="E49"/>
  <c r="C49"/>
  <c r="BJ49"/>
  <c r="BH49"/>
  <c r="BF49"/>
  <c r="BD49"/>
  <c r="BB49"/>
  <c r="AZ49"/>
  <c r="AX49"/>
  <c r="AV49"/>
  <c r="AT49"/>
  <c r="AR49"/>
  <c r="AP49"/>
  <c r="AN49"/>
  <c r="AL49"/>
  <c r="AJ49"/>
  <c r="AH49"/>
  <c r="AF49"/>
  <c r="AD49"/>
  <c r="AB49"/>
  <c r="Z49"/>
  <c r="X49"/>
  <c r="V49"/>
  <c r="T49"/>
  <c r="R49"/>
  <c r="P49"/>
  <c r="N49"/>
  <c r="L49"/>
  <c r="J49"/>
  <c r="H49"/>
  <c r="F49"/>
  <c r="D49"/>
  <c r="BJ50" l="1"/>
  <c r="BH50"/>
  <c r="BF50"/>
  <c r="BD50"/>
  <c r="BB50"/>
  <c r="AZ50"/>
  <c r="AX50"/>
  <c r="AV50"/>
  <c r="AT50"/>
  <c r="AR50"/>
  <c r="AP50"/>
  <c r="AN50"/>
  <c r="AL50"/>
  <c r="AJ50"/>
  <c r="AH50"/>
  <c r="AF50"/>
  <c r="AD50"/>
  <c r="AB50"/>
  <c r="Z50"/>
  <c r="X50"/>
  <c r="V50"/>
  <c r="T50"/>
  <c r="R50"/>
  <c r="P50"/>
  <c r="N50"/>
  <c r="L50"/>
  <c r="J50"/>
  <c r="H50"/>
  <c r="F50"/>
  <c r="D50"/>
  <c r="A51"/>
  <c r="BI50"/>
  <c r="BG50"/>
  <c r="BE50"/>
  <c r="BC50"/>
  <c r="BA50"/>
  <c r="AY50"/>
  <c r="AW50"/>
  <c r="AU50"/>
  <c r="AS50"/>
  <c r="AQ50"/>
  <c r="AO50"/>
  <c r="AM50"/>
  <c r="AK50"/>
  <c r="AI50"/>
  <c r="AG50"/>
  <c r="AE50"/>
  <c r="AC50"/>
  <c r="AA50"/>
  <c r="Y50"/>
  <c r="W50"/>
  <c r="U50"/>
  <c r="S50"/>
  <c r="Q50"/>
  <c r="O50"/>
  <c r="M50"/>
  <c r="K50"/>
  <c r="I50"/>
  <c r="G50"/>
  <c r="E50"/>
  <c r="C50"/>
  <c r="A52" l="1"/>
  <c r="BI51"/>
  <c r="BG51"/>
  <c r="BE51"/>
  <c r="BC51"/>
  <c r="BA51"/>
  <c r="AY51"/>
  <c r="AW51"/>
  <c r="AU51"/>
  <c r="AS51"/>
  <c r="AQ51"/>
  <c r="AO51"/>
  <c r="AM51"/>
  <c r="AK51"/>
  <c r="AI51"/>
  <c r="AG51"/>
  <c r="AE51"/>
  <c r="AC51"/>
  <c r="AA51"/>
  <c r="Y51"/>
  <c r="W51"/>
  <c r="U51"/>
  <c r="S51"/>
  <c r="Q51"/>
  <c r="O51"/>
  <c r="M51"/>
  <c r="K51"/>
  <c r="I51"/>
  <c r="G51"/>
  <c r="E51"/>
  <c r="C51"/>
  <c r="BJ51"/>
  <c r="BH51"/>
  <c r="BF51"/>
  <c r="BD51"/>
  <c r="BB51"/>
  <c r="AZ51"/>
  <c r="AX51"/>
  <c r="AV51"/>
  <c r="AT51"/>
  <c r="AR51"/>
  <c r="AP51"/>
  <c r="AN51"/>
  <c r="AL51"/>
  <c r="AJ51"/>
  <c r="AH51"/>
  <c r="AF51"/>
  <c r="AD51"/>
  <c r="AB51"/>
  <c r="Z51"/>
  <c r="X51"/>
  <c r="V51"/>
  <c r="T51"/>
  <c r="R51"/>
  <c r="P51"/>
  <c r="N51"/>
  <c r="L51"/>
  <c r="J51"/>
  <c r="H51"/>
  <c r="F51"/>
  <c r="D51"/>
  <c r="BJ52" l="1"/>
  <c r="BH52"/>
  <c r="BF52"/>
  <c r="BD52"/>
  <c r="BB52"/>
  <c r="AZ52"/>
  <c r="AX52"/>
  <c r="AV52"/>
  <c r="AT52"/>
  <c r="AR52"/>
  <c r="AP52"/>
  <c r="AN52"/>
  <c r="AL52"/>
  <c r="AJ52"/>
  <c r="AH52"/>
  <c r="AF52"/>
  <c r="AD52"/>
  <c r="AB52"/>
  <c r="Z52"/>
  <c r="X52"/>
  <c r="V52"/>
  <c r="T52"/>
  <c r="R52"/>
  <c r="P52"/>
  <c r="N52"/>
  <c r="L52"/>
  <c r="J52"/>
  <c r="H52"/>
  <c r="F52"/>
  <c r="D52"/>
  <c r="A53"/>
  <c r="BI52"/>
  <c r="BG52"/>
  <c r="BE52"/>
  <c r="BC52"/>
  <c r="BA52"/>
  <c r="AY52"/>
  <c r="AW52"/>
  <c r="AU52"/>
  <c r="AS52"/>
  <c r="AQ52"/>
  <c r="AO52"/>
  <c r="AM52"/>
  <c r="AK52"/>
  <c r="AI52"/>
  <c r="AG52"/>
  <c r="AE52"/>
  <c r="AC52"/>
  <c r="AA52"/>
  <c r="Y52"/>
  <c r="W52"/>
  <c r="U52"/>
  <c r="S52"/>
  <c r="Q52"/>
  <c r="O52"/>
  <c r="M52"/>
  <c r="K52"/>
  <c r="I52"/>
  <c r="G52"/>
  <c r="E52"/>
  <c r="C52"/>
  <c r="A54" l="1"/>
  <c r="BI53"/>
  <c r="BG53"/>
  <c r="BE53"/>
  <c r="BC53"/>
  <c r="BA53"/>
  <c r="AY53"/>
  <c r="AW53"/>
  <c r="AU53"/>
  <c r="AS53"/>
  <c r="AQ53"/>
  <c r="AO53"/>
  <c r="AM53"/>
  <c r="AK53"/>
  <c r="AI53"/>
  <c r="AG53"/>
  <c r="AE53"/>
  <c r="AC53"/>
  <c r="AA53"/>
  <c r="Y53"/>
  <c r="W53"/>
  <c r="U53"/>
  <c r="S53"/>
  <c r="Q53"/>
  <c r="O53"/>
  <c r="M53"/>
  <c r="K53"/>
  <c r="I53"/>
  <c r="G53"/>
  <c r="E53"/>
  <c r="C53"/>
  <c r="BJ53"/>
  <c r="BH53"/>
  <c r="BF53"/>
  <c r="BD53"/>
  <c r="BB53"/>
  <c r="AZ53"/>
  <c r="AX53"/>
  <c r="AV53"/>
  <c r="AT53"/>
  <c r="AR53"/>
  <c r="AP53"/>
  <c r="AN53"/>
  <c r="AL53"/>
  <c r="AJ53"/>
  <c r="AH53"/>
  <c r="AF53"/>
  <c r="AD53"/>
  <c r="AB53"/>
  <c r="Z53"/>
  <c r="X53"/>
  <c r="V53"/>
  <c r="T53"/>
  <c r="R53"/>
  <c r="P53"/>
  <c r="N53"/>
  <c r="L53"/>
  <c r="J53"/>
  <c r="H53"/>
  <c r="F53"/>
  <c r="D53"/>
  <c r="BJ54" l="1"/>
  <c r="BH54"/>
  <c r="BF54"/>
  <c r="BD54"/>
  <c r="BB54"/>
  <c r="AZ54"/>
  <c r="AX54"/>
  <c r="AV54"/>
  <c r="AT54"/>
  <c r="AR54"/>
  <c r="AP54"/>
  <c r="AN54"/>
  <c r="AL54"/>
  <c r="AJ54"/>
  <c r="AH54"/>
  <c r="AF54"/>
  <c r="AD54"/>
  <c r="AB54"/>
  <c r="Z54"/>
  <c r="X54"/>
  <c r="V54"/>
  <c r="T54"/>
  <c r="R54"/>
  <c r="P54"/>
  <c r="N54"/>
  <c r="L54"/>
  <c r="J54"/>
  <c r="H54"/>
  <c r="F54"/>
  <c r="D54"/>
  <c r="A55"/>
  <c r="BI54"/>
  <c r="BG54"/>
  <c r="BE54"/>
  <c r="BC54"/>
  <c r="BA54"/>
  <c r="AY54"/>
  <c r="AW54"/>
  <c r="AU54"/>
  <c r="AS54"/>
  <c r="AQ54"/>
  <c r="AO54"/>
  <c r="AM54"/>
  <c r="AK54"/>
  <c r="AI54"/>
  <c r="AG54"/>
  <c r="AE54"/>
  <c r="AC54"/>
  <c r="AA54"/>
  <c r="Y54"/>
  <c r="W54"/>
  <c r="U54"/>
  <c r="S54"/>
  <c r="Q54"/>
  <c r="O54"/>
  <c r="M54"/>
  <c r="K54"/>
  <c r="I54"/>
  <c r="G54"/>
  <c r="E54"/>
  <c r="C54"/>
  <c r="A56" l="1"/>
  <c r="BI55"/>
  <c r="BG55"/>
  <c r="BE55"/>
  <c r="BC55"/>
  <c r="BA55"/>
  <c r="AY55"/>
  <c r="AW55"/>
  <c r="AU55"/>
  <c r="AS55"/>
  <c r="AQ55"/>
  <c r="AO55"/>
  <c r="AM55"/>
  <c r="AK55"/>
  <c r="AI55"/>
  <c r="AG55"/>
  <c r="AE55"/>
  <c r="AC55"/>
  <c r="AA55"/>
  <c r="Y55"/>
  <c r="W55"/>
  <c r="U55"/>
  <c r="S55"/>
  <c r="Q55"/>
  <c r="O55"/>
  <c r="M55"/>
  <c r="K55"/>
  <c r="I55"/>
  <c r="G55"/>
  <c r="E55"/>
  <c r="C55"/>
  <c r="BJ55"/>
  <c r="BH55"/>
  <c r="BF55"/>
  <c r="BD55"/>
  <c r="BB55"/>
  <c r="AZ55"/>
  <c r="AX55"/>
  <c r="AV55"/>
  <c r="AT55"/>
  <c r="AR55"/>
  <c r="AP55"/>
  <c r="AN55"/>
  <c r="AL55"/>
  <c r="AJ55"/>
  <c r="AH55"/>
  <c r="AF55"/>
  <c r="AD55"/>
  <c r="AB55"/>
  <c r="Z55"/>
  <c r="X55"/>
  <c r="V55"/>
  <c r="T55"/>
  <c r="R55"/>
  <c r="P55"/>
  <c r="N55"/>
  <c r="L55"/>
  <c r="J55"/>
  <c r="H55"/>
  <c r="F55"/>
  <c r="D55"/>
  <c r="BJ56" l="1"/>
  <c r="BH56"/>
  <c r="BF56"/>
  <c r="BD56"/>
  <c r="BB56"/>
  <c r="AZ56"/>
  <c r="AX56"/>
  <c r="AV56"/>
  <c r="AT56"/>
  <c r="AR56"/>
  <c r="AP56"/>
  <c r="AN56"/>
  <c r="AL56"/>
  <c r="AJ56"/>
  <c r="AH56"/>
  <c r="AF56"/>
  <c r="AD56"/>
  <c r="AB56"/>
  <c r="Z56"/>
  <c r="X56"/>
  <c r="V56"/>
  <c r="T56"/>
  <c r="R56"/>
  <c r="P56"/>
  <c r="N56"/>
  <c r="L56"/>
  <c r="J56"/>
  <c r="H56"/>
  <c r="F56"/>
  <c r="D56"/>
  <c r="A57"/>
  <c r="BI56"/>
  <c r="BG56"/>
  <c r="BE56"/>
  <c r="BC56"/>
  <c r="BA56"/>
  <c r="AY56"/>
  <c r="AW56"/>
  <c r="AU56"/>
  <c r="AS56"/>
  <c r="AQ56"/>
  <c r="AO56"/>
  <c r="AM56"/>
  <c r="AK56"/>
  <c r="AI56"/>
  <c r="AG56"/>
  <c r="AE56"/>
  <c r="AC56"/>
  <c r="AA56"/>
  <c r="Y56"/>
  <c r="W56"/>
  <c r="U56"/>
  <c r="S56"/>
  <c r="Q56"/>
  <c r="O56"/>
  <c r="M56"/>
  <c r="K56"/>
  <c r="I56"/>
  <c r="G56"/>
  <c r="E56"/>
  <c r="C56"/>
  <c r="A58" l="1"/>
  <c r="BI57"/>
  <c r="BG57"/>
  <c r="BE57"/>
  <c r="BC57"/>
  <c r="BA57"/>
  <c r="AY57"/>
  <c r="AW57"/>
  <c r="AU57"/>
  <c r="AS57"/>
  <c r="AQ57"/>
  <c r="AO57"/>
  <c r="AM57"/>
  <c r="AK57"/>
  <c r="AI57"/>
  <c r="AG57"/>
  <c r="AE57"/>
  <c r="AC57"/>
  <c r="AA57"/>
  <c r="Y57"/>
  <c r="W57"/>
  <c r="U57"/>
  <c r="S57"/>
  <c r="Q57"/>
  <c r="O57"/>
  <c r="M57"/>
  <c r="K57"/>
  <c r="I57"/>
  <c r="G57"/>
  <c r="E57"/>
  <c r="C57"/>
  <c r="BJ57"/>
  <c r="BH57"/>
  <c r="BF57"/>
  <c r="BD57"/>
  <c r="BB57"/>
  <c r="AZ57"/>
  <c r="AX57"/>
  <c r="AV57"/>
  <c r="AT57"/>
  <c r="AR57"/>
  <c r="AP57"/>
  <c r="AN57"/>
  <c r="AL57"/>
  <c r="AJ57"/>
  <c r="AH57"/>
  <c r="AF57"/>
  <c r="AD57"/>
  <c r="AB57"/>
  <c r="Z57"/>
  <c r="X57"/>
  <c r="V57"/>
  <c r="T57"/>
  <c r="R57"/>
  <c r="P57"/>
  <c r="N57"/>
  <c r="L57"/>
  <c r="J57"/>
  <c r="H57"/>
  <c r="F57"/>
  <c r="D57"/>
  <c r="BJ58" l="1"/>
  <c r="BH58"/>
  <c r="BF58"/>
  <c r="BD58"/>
  <c r="BB58"/>
  <c r="AZ58"/>
  <c r="AX58"/>
  <c r="AV58"/>
  <c r="AT58"/>
  <c r="AR58"/>
  <c r="AP58"/>
  <c r="AN58"/>
  <c r="AL58"/>
  <c r="AJ58"/>
  <c r="AH58"/>
  <c r="AF58"/>
  <c r="AD58"/>
  <c r="AB58"/>
  <c r="Z58"/>
  <c r="X58"/>
  <c r="V58"/>
  <c r="T58"/>
  <c r="R58"/>
  <c r="P58"/>
  <c r="N58"/>
  <c r="L58"/>
  <c r="J58"/>
  <c r="H58"/>
  <c r="F58"/>
  <c r="D58"/>
  <c r="A59"/>
  <c r="BI58"/>
  <c r="BG58"/>
  <c r="BE58"/>
  <c r="BC58"/>
  <c r="BA58"/>
  <c r="AY58"/>
  <c r="AW58"/>
  <c r="AU58"/>
  <c r="AS58"/>
  <c r="AQ58"/>
  <c r="AO58"/>
  <c r="AM58"/>
  <c r="AK58"/>
  <c r="AI58"/>
  <c r="AG58"/>
  <c r="AE58"/>
  <c r="AC58"/>
  <c r="AA58"/>
  <c r="Y58"/>
  <c r="W58"/>
  <c r="U58"/>
  <c r="S58"/>
  <c r="Q58"/>
  <c r="O58"/>
  <c r="M58"/>
  <c r="K58"/>
  <c r="I58"/>
  <c r="G58"/>
  <c r="E58"/>
  <c r="C58"/>
  <c r="A60" l="1"/>
  <c r="BI59"/>
  <c r="BG59"/>
  <c r="BE59"/>
  <c r="BC59"/>
  <c r="BA59"/>
  <c r="AY59"/>
  <c r="AW59"/>
  <c r="AU59"/>
  <c r="AS59"/>
  <c r="AQ59"/>
  <c r="AO59"/>
  <c r="AM59"/>
  <c r="AK59"/>
  <c r="AI59"/>
  <c r="AG59"/>
  <c r="AE59"/>
  <c r="AC59"/>
  <c r="AA59"/>
  <c r="Y59"/>
  <c r="W59"/>
  <c r="U59"/>
  <c r="S59"/>
  <c r="Q59"/>
  <c r="O59"/>
  <c r="M59"/>
  <c r="K59"/>
  <c r="I59"/>
  <c r="G59"/>
  <c r="E59"/>
  <c r="C59"/>
  <c r="BJ59"/>
  <c r="BH59"/>
  <c r="BF59"/>
  <c r="BD59"/>
  <c r="BB59"/>
  <c r="AZ59"/>
  <c r="AX59"/>
  <c r="AV59"/>
  <c r="AT59"/>
  <c r="AR59"/>
  <c r="AP59"/>
  <c r="AN59"/>
  <c r="AL59"/>
  <c r="AJ59"/>
  <c r="AH59"/>
  <c r="AF59"/>
  <c r="AD59"/>
  <c r="AB59"/>
  <c r="Z59"/>
  <c r="X59"/>
  <c r="V59"/>
  <c r="T59"/>
  <c r="R59"/>
  <c r="P59"/>
  <c r="N59"/>
  <c r="L59"/>
  <c r="J59"/>
  <c r="H59"/>
  <c r="F59"/>
  <c r="D59"/>
  <c r="BJ60" l="1"/>
  <c r="BH60"/>
  <c r="BF60"/>
  <c r="BD60"/>
  <c r="BB60"/>
  <c r="AZ60"/>
  <c r="AX60"/>
  <c r="AV60"/>
  <c r="AT60"/>
  <c r="AR60"/>
  <c r="AP60"/>
  <c r="AN60"/>
  <c r="AL60"/>
  <c r="AJ60"/>
  <c r="AH60"/>
  <c r="AF60"/>
  <c r="AD60"/>
  <c r="AB60"/>
  <c r="Z60"/>
  <c r="X60"/>
  <c r="V60"/>
  <c r="T60"/>
  <c r="R60"/>
  <c r="P60"/>
  <c r="N60"/>
  <c r="L60"/>
  <c r="J60"/>
  <c r="H60"/>
  <c r="F60"/>
  <c r="D60"/>
  <c r="A61"/>
  <c r="BI60"/>
  <c r="BG60"/>
  <c r="BE60"/>
  <c r="BC60"/>
  <c r="BA60"/>
  <c r="AY60"/>
  <c r="AW60"/>
  <c r="AU60"/>
  <c r="AS60"/>
  <c r="AQ60"/>
  <c r="AO60"/>
  <c r="AM60"/>
  <c r="AK60"/>
  <c r="AI60"/>
  <c r="AG60"/>
  <c r="AE60"/>
  <c r="AC60"/>
  <c r="AA60"/>
  <c r="Y60"/>
  <c r="W60"/>
  <c r="U60"/>
  <c r="S60"/>
  <c r="Q60"/>
  <c r="O60"/>
  <c r="M60"/>
  <c r="K60"/>
  <c r="I60"/>
  <c r="G60"/>
  <c r="E60"/>
  <c r="C60"/>
  <c r="A62" l="1"/>
  <c r="BI61"/>
  <c r="BG61"/>
  <c r="BE61"/>
  <c r="BC61"/>
  <c r="BA61"/>
  <c r="AY61"/>
  <c r="AW61"/>
  <c r="AU61"/>
  <c r="AS61"/>
  <c r="AQ61"/>
  <c r="AO61"/>
  <c r="AM61"/>
  <c r="AK61"/>
  <c r="AI61"/>
  <c r="AG61"/>
  <c r="AE61"/>
  <c r="AC61"/>
  <c r="AA61"/>
  <c r="Y61"/>
  <c r="W61"/>
  <c r="U61"/>
  <c r="S61"/>
  <c r="Q61"/>
  <c r="O61"/>
  <c r="M61"/>
  <c r="K61"/>
  <c r="I61"/>
  <c r="G61"/>
  <c r="E61"/>
  <c r="C61"/>
  <c r="BJ61"/>
  <c r="BH61"/>
  <c r="BF61"/>
  <c r="BD61"/>
  <c r="BB61"/>
  <c r="AZ61"/>
  <c r="AX61"/>
  <c r="AV61"/>
  <c r="AT61"/>
  <c r="AR61"/>
  <c r="AP61"/>
  <c r="AN61"/>
  <c r="AL61"/>
  <c r="AJ61"/>
  <c r="AH61"/>
  <c r="AF61"/>
  <c r="AD61"/>
  <c r="AB61"/>
  <c r="Z61"/>
  <c r="X61"/>
  <c r="V61"/>
  <c r="T61"/>
  <c r="R61"/>
  <c r="P61"/>
  <c r="N61"/>
  <c r="L61"/>
  <c r="J61"/>
  <c r="H61"/>
  <c r="F61"/>
  <c r="D61"/>
  <c r="BJ62" l="1"/>
  <c r="BH62"/>
  <c r="BF62"/>
  <c r="BD62"/>
  <c r="BB62"/>
  <c r="AZ62"/>
  <c r="AX62"/>
  <c r="AV62"/>
  <c r="AT62"/>
  <c r="AR62"/>
  <c r="AP62"/>
  <c r="AN62"/>
  <c r="AL62"/>
  <c r="AJ62"/>
  <c r="AH62"/>
  <c r="AF62"/>
  <c r="AD62"/>
  <c r="AB62"/>
  <c r="Z62"/>
  <c r="X62"/>
  <c r="V62"/>
  <c r="T62"/>
  <c r="R62"/>
  <c r="P62"/>
  <c r="N62"/>
  <c r="L62"/>
  <c r="J62"/>
  <c r="H62"/>
  <c r="F62"/>
  <c r="D62"/>
  <c r="A63"/>
  <c r="BI62"/>
  <c r="BG62"/>
  <c r="BE62"/>
  <c r="BC62"/>
  <c r="BA62"/>
  <c r="AY62"/>
  <c r="AW62"/>
  <c r="AU62"/>
  <c r="AS62"/>
  <c r="AQ62"/>
  <c r="AO62"/>
  <c r="AM62"/>
  <c r="AK62"/>
  <c r="AI62"/>
  <c r="AG62"/>
  <c r="AE62"/>
  <c r="AC62"/>
  <c r="AA62"/>
  <c r="Y62"/>
  <c r="W62"/>
  <c r="U62"/>
  <c r="S62"/>
  <c r="Q62"/>
  <c r="O62"/>
  <c r="M62"/>
  <c r="K62"/>
  <c r="I62"/>
  <c r="G62"/>
  <c r="E62"/>
  <c r="C62"/>
  <c r="A64" l="1"/>
  <c r="BI63"/>
  <c r="BG63"/>
  <c r="BE63"/>
  <c r="BC63"/>
  <c r="BA63"/>
  <c r="AY63"/>
  <c r="AW63"/>
  <c r="AU63"/>
  <c r="AS63"/>
  <c r="AQ63"/>
  <c r="AO63"/>
  <c r="AM63"/>
  <c r="AK63"/>
  <c r="AI63"/>
  <c r="AG63"/>
  <c r="AE63"/>
  <c r="AC63"/>
  <c r="AA63"/>
  <c r="Y63"/>
  <c r="W63"/>
  <c r="U63"/>
  <c r="S63"/>
  <c r="Q63"/>
  <c r="O63"/>
  <c r="M63"/>
  <c r="K63"/>
  <c r="I63"/>
  <c r="G63"/>
  <c r="E63"/>
  <c r="C63"/>
  <c r="BJ63"/>
  <c r="BH63"/>
  <c r="BF63"/>
  <c r="BD63"/>
  <c r="BB63"/>
  <c r="AZ63"/>
  <c r="AX63"/>
  <c r="AV63"/>
  <c r="AT63"/>
  <c r="AR63"/>
  <c r="AP63"/>
  <c r="AN63"/>
  <c r="AL63"/>
  <c r="AJ63"/>
  <c r="AH63"/>
  <c r="AF63"/>
  <c r="AD63"/>
  <c r="AB63"/>
  <c r="Z63"/>
  <c r="X63"/>
  <c r="V63"/>
  <c r="T63"/>
  <c r="R63"/>
  <c r="P63"/>
  <c r="N63"/>
  <c r="L63"/>
  <c r="J63"/>
  <c r="H63"/>
  <c r="F63"/>
  <c r="D63"/>
  <c r="BJ64" l="1"/>
  <c r="BH64"/>
  <c r="BF64"/>
  <c r="BD64"/>
  <c r="BB64"/>
  <c r="AZ64"/>
  <c r="AX64"/>
  <c r="AV64"/>
  <c r="AT64"/>
  <c r="AR64"/>
  <c r="AP64"/>
  <c r="AN64"/>
  <c r="AL64"/>
  <c r="AJ64"/>
  <c r="AH64"/>
  <c r="AF64"/>
  <c r="AD64"/>
  <c r="AB64"/>
  <c r="Z64"/>
  <c r="X64"/>
  <c r="V64"/>
  <c r="T64"/>
  <c r="R64"/>
  <c r="P64"/>
  <c r="N64"/>
  <c r="L64"/>
  <c r="J64"/>
  <c r="H64"/>
  <c r="F64"/>
  <c r="D64"/>
  <c r="A65"/>
  <c r="BI64"/>
  <c r="BG64"/>
  <c r="BE64"/>
  <c r="BC64"/>
  <c r="BA64"/>
  <c r="AY64"/>
  <c r="AW64"/>
  <c r="AU64"/>
  <c r="AS64"/>
  <c r="AQ64"/>
  <c r="AO64"/>
  <c r="AM64"/>
  <c r="AK64"/>
  <c r="AI64"/>
  <c r="AG64"/>
  <c r="AE64"/>
  <c r="AC64"/>
  <c r="AA64"/>
  <c r="Y64"/>
  <c r="W64"/>
  <c r="U64"/>
  <c r="S64"/>
  <c r="Q64"/>
  <c r="O64"/>
  <c r="M64"/>
  <c r="K64"/>
  <c r="I64"/>
  <c r="G64"/>
  <c r="E64"/>
  <c r="C64"/>
  <c r="A66" l="1"/>
  <c r="BI65"/>
  <c r="BG65"/>
  <c r="BE65"/>
  <c r="BC65"/>
  <c r="BA65"/>
  <c r="AY65"/>
  <c r="AW65"/>
  <c r="AU65"/>
  <c r="AS65"/>
  <c r="AQ65"/>
  <c r="AO65"/>
  <c r="AM65"/>
  <c r="AK65"/>
  <c r="AI65"/>
  <c r="AG65"/>
  <c r="AE65"/>
  <c r="AC65"/>
  <c r="AA65"/>
  <c r="Y65"/>
  <c r="W65"/>
  <c r="U65"/>
  <c r="S65"/>
  <c r="Q65"/>
  <c r="O65"/>
  <c r="M65"/>
  <c r="K65"/>
  <c r="I65"/>
  <c r="G65"/>
  <c r="E65"/>
  <c r="C65"/>
  <c r="BJ65"/>
  <c r="BH65"/>
  <c r="BF65"/>
  <c r="BD65"/>
  <c r="BB65"/>
  <c r="AZ65"/>
  <c r="AX65"/>
  <c r="AV65"/>
  <c r="AT65"/>
  <c r="AR65"/>
  <c r="AP65"/>
  <c r="AN65"/>
  <c r="AL65"/>
  <c r="AJ65"/>
  <c r="AH65"/>
  <c r="AF65"/>
  <c r="AD65"/>
  <c r="AB65"/>
  <c r="Z65"/>
  <c r="X65"/>
  <c r="V65"/>
  <c r="T65"/>
  <c r="R65"/>
  <c r="P65"/>
  <c r="N65"/>
  <c r="L65"/>
  <c r="J65"/>
  <c r="H65"/>
  <c r="F65"/>
  <c r="D65"/>
  <c r="BJ66" l="1"/>
  <c r="BH66"/>
  <c r="BF66"/>
  <c r="BD66"/>
  <c r="BB66"/>
  <c r="AZ66"/>
  <c r="AX66"/>
  <c r="AV66"/>
  <c r="AT66"/>
  <c r="AR66"/>
  <c r="AP66"/>
  <c r="AN66"/>
  <c r="AL66"/>
  <c r="AJ66"/>
  <c r="AH66"/>
  <c r="AF66"/>
  <c r="AD66"/>
  <c r="AB66"/>
  <c r="Z66"/>
  <c r="X66"/>
  <c r="V66"/>
  <c r="T66"/>
  <c r="R66"/>
  <c r="P66"/>
  <c r="N66"/>
  <c r="L66"/>
  <c r="J66"/>
  <c r="H66"/>
  <c r="F66"/>
  <c r="D66"/>
  <c r="A67"/>
  <c r="BI66"/>
  <c r="BG66"/>
  <c r="BE66"/>
  <c r="BC66"/>
  <c r="BA66"/>
  <c r="AY66"/>
  <c r="AW66"/>
  <c r="AU66"/>
  <c r="AS66"/>
  <c r="AQ66"/>
  <c r="AO66"/>
  <c r="AM66"/>
  <c r="AK66"/>
  <c r="AI66"/>
  <c r="AG66"/>
  <c r="AE66"/>
  <c r="AC66"/>
  <c r="AA66"/>
  <c r="Y66"/>
  <c r="W66"/>
  <c r="U66"/>
  <c r="S66"/>
  <c r="Q66"/>
  <c r="O66"/>
  <c r="M66"/>
  <c r="K66"/>
  <c r="I66"/>
  <c r="G66"/>
  <c r="E66"/>
  <c r="C66"/>
  <c r="A68" l="1"/>
  <c r="BI67"/>
  <c r="BG67"/>
  <c r="BE67"/>
  <c r="BC67"/>
  <c r="BA67"/>
  <c r="AY67"/>
  <c r="AW67"/>
  <c r="AU67"/>
  <c r="AS67"/>
  <c r="AQ67"/>
  <c r="AO67"/>
  <c r="AM67"/>
  <c r="AK67"/>
  <c r="AI67"/>
  <c r="AG67"/>
  <c r="AE67"/>
  <c r="AC67"/>
  <c r="AA67"/>
  <c r="Y67"/>
  <c r="W67"/>
  <c r="U67"/>
  <c r="S67"/>
  <c r="Q67"/>
  <c r="O67"/>
  <c r="M67"/>
  <c r="K67"/>
  <c r="I67"/>
  <c r="G67"/>
  <c r="E67"/>
  <c r="C67"/>
  <c r="BJ67"/>
  <c r="BH67"/>
  <c r="BF67"/>
  <c r="BD67"/>
  <c r="BB67"/>
  <c r="AZ67"/>
  <c r="AX67"/>
  <c r="AV67"/>
  <c r="AT67"/>
  <c r="AR67"/>
  <c r="AP67"/>
  <c r="AN67"/>
  <c r="AL67"/>
  <c r="AJ67"/>
  <c r="AH67"/>
  <c r="AF67"/>
  <c r="AD67"/>
  <c r="AB67"/>
  <c r="Z67"/>
  <c r="X67"/>
  <c r="V67"/>
  <c r="T67"/>
  <c r="R67"/>
  <c r="P67"/>
  <c r="N67"/>
  <c r="L67"/>
  <c r="J67"/>
  <c r="H67"/>
  <c r="F67"/>
  <c r="D67"/>
  <c r="BJ68" l="1"/>
  <c r="BH68"/>
  <c r="BF68"/>
  <c r="BD68"/>
  <c r="BB68"/>
  <c r="AZ68"/>
  <c r="AX68"/>
  <c r="AV68"/>
  <c r="AT68"/>
  <c r="AR68"/>
  <c r="AP68"/>
  <c r="AN68"/>
  <c r="AL68"/>
  <c r="AJ68"/>
  <c r="AH68"/>
  <c r="AF68"/>
  <c r="AD68"/>
  <c r="AB68"/>
  <c r="Z68"/>
  <c r="X68"/>
  <c r="V68"/>
  <c r="T68"/>
  <c r="R68"/>
  <c r="P68"/>
  <c r="N68"/>
  <c r="L68"/>
  <c r="J68"/>
  <c r="H68"/>
  <c r="F68"/>
  <c r="D68"/>
  <c r="A69"/>
  <c r="BI68"/>
  <c r="BG68"/>
  <c r="BE68"/>
  <c r="BC68"/>
  <c r="BA68"/>
  <c r="AY68"/>
  <c r="AW68"/>
  <c r="AU68"/>
  <c r="AS68"/>
  <c r="AQ68"/>
  <c r="AO68"/>
  <c r="AM68"/>
  <c r="AK68"/>
  <c r="AI68"/>
  <c r="AG68"/>
  <c r="AE68"/>
  <c r="AC68"/>
  <c r="AA68"/>
  <c r="Y68"/>
  <c r="W68"/>
  <c r="U68"/>
  <c r="S68"/>
  <c r="Q68"/>
  <c r="O68"/>
  <c r="M68"/>
  <c r="K68"/>
  <c r="I68"/>
  <c r="G68"/>
  <c r="E68"/>
  <c r="C68"/>
  <c r="A70" l="1"/>
  <c r="BI69"/>
  <c r="BG69"/>
  <c r="BE69"/>
  <c r="BC69"/>
  <c r="BA69"/>
  <c r="AY69"/>
  <c r="AW69"/>
  <c r="AU69"/>
  <c r="AS69"/>
  <c r="AQ69"/>
  <c r="AO69"/>
  <c r="AM69"/>
  <c r="AK69"/>
  <c r="AI69"/>
  <c r="AG69"/>
  <c r="AE69"/>
  <c r="AC69"/>
  <c r="AA69"/>
  <c r="Y69"/>
  <c r="W69"/>
  <c r="U69"/>
  <c r="S69"/>
  <c r="Q69"/>
  <c r="O69"/>
  <c r="M69"/>
  <c r="K69"/>
  <c r="I69"/>
  <c r="G69"/>
  <c r="E69"/>
  <c r="C69"/>
  <c r="BJ69"/>
  <c r="BH69"/>
  <c r="BF69"/>
  <c r="BD69"/>
  <c r="BB69"/>
  <c r="AZ69"/>
  <c r="AX69"/>
  <c r="AV69"/>
  <c r="AT69"/>
  <c r="AR69"/>
  <c r="AP69"/>
  <c r="AN69"/>
  <c r="AL69"/>
  <c r="AJ69"/>
  <c r="AH69"/>
  <c r="AF69"/>
  <c r="AD69"/>
  <c r="AB69"/>
  <c r="Z69"/>
  <c r="X69"/>
  <c r="V69"/>
  <c r="T69"/>
  <c r="R69"/>
  <c r="P69"/>
  <c r="N69"/>
  <c r="L69"/>
  <c r="J69"/>
  <c r="H69"/>
  <c r="F69"/>
  <c r="D69"/>
  <c r="BJ70" l="1"/>
  <c r="BH70"/>
  <c r="BF70"/>
  <c r="BD70"/>
  <c r="BB70"/>
  <c r="AZ70"/>
  <c r="AX70"/>
  <c r="AV70"/>
  <c r="AT70"/>
  <c r="AR70"/>
  <c r="AP70"/>
  <c r="AN70"/>
  <c r="AL70"/>
  <c r="AJ70"/>
  <c r="AH70"/>
  <c r="AF70"/>
  <c r="AD70"/>
  <c r="AB70"/>
  <c r="Z70"/>
  <c r="X70"/>
  <c r="BI70"/>
  <c r="BE70"/>
  <c r="BA70"/>
  <c r="AW70"/>
  <c r="AS70"/>
  <c r="AO70"/>
  <c r="AK70"/>
  <c r="AG70"/>
  <c r="AC70"/>
  <c r="Y70"/>
  <c r="V70"/>
  <c r="T70"/>
  <c r="R70"/>
  <c r="P70"/>
  <c r="N70"/>
  <c r="L70"/>
  <c r="J70"/>
  <c r="H70"/>
  <c r="F70"/>
  <c r="D70"/>
  <c r="A71"/>
  <c r="BG70"/>
  <c r="BC70"/>
  <c r="AY70"/>
  <c r="AU70"/>
  <c r="AQ70"/>
  <c r="AM70"/>
  <c r="AI70"/>
  <c r="AE70"/>
  <c r="AA70"/>
  <c r="W70"/>
  <c r="U70"/>
  <c r="S70"/>
  <c r="Q70"/>
  <c r="O70"/>
  <c r="M70"/>
  <c r="K70"/>
  <c r="I70"/>
  <c r="G70"/>
  <c r="E70"/>
  <c r="C70"/>
  <c r="BJ71" l="1"/>
  <c r="BH71"/>
  <c r="BF71"/>
  <c r="BD71"/>
  <c r="BB71"/>
  <c r="AZ71"/>
  <c r="AX71"/>
  <c r="AV71"/>
  <c r="AT71"/>
  <c r="AR71"/>
  <c r="AP71"/>
  <c r="AN71"/>
  <c r="AL71"/>
  <c r="AJ71"/>
  <c r="AH71"/>
  <c r="AF71"/>
  <c r="AD71"/>
  <c r="AB71"/>
  <c r="Z71"/>
  <c r="X71"/>
  <c r="V71"/>
  <c r="T71"/>
  <c r="R71"/>
  <c r="A72"/>
  <c r="BI71"/>
  <c r="BG71"/>
  <c r="BE71"/>
  <c r="BC71"/>
  <c r="BA71"/>
  <c r="AY71"/>
  <c r="AW71"/>
  <c r="AU71"/>
  <c r="AS71"/>
  <c r="AQ71"/>
  <c r="AO71"/>
  <c r="AM71"/>
  <c r="AK71"/>
  <c r="AI71"/>
  <c r="AG71"/>
  <c r="AE71"/>
  <c r="AC71"/>
  <c r="AA71"/>
  <c r="Y71"/>
  <c r="W71"/>
  <c r="U71"/>
  <c r="S71"/>
  <c r="Q71"/>
  <c r="O71"/>
  <c r="M71"/>
  <c r="K71"/>
  <c r="I71"/>
  <c r="G71"/>
  <c r="E71"/>
  <c r="C71"/>
  <c r="P71"/>
  <c r="L71"/>
  <c r="H71"/>
  <c r="D71"/>
  <c r="N71"/>
  <c r="J71"/>
  <c r="F71"/>
  <c r="A73" l="1"/>
  <c r="BI72"/>
  <c r="BG72"/>
  <c r="BE72"/>
  <c r="BC72"/>
  <c r="BA72"/>
  <c r="AY72"/>
  <c r="AW72"/>
  <c r="AU72"/>
  <c r="AS72"/>
  <c r="AQ72"/>
  <c r="AO72"/>
  <c r="AM72"/>
  <c r="AK72"/>
  <c r="AI72"/>
  <c r="AG72"/>
  <c r="AE72"/>
  <c r="AC72"/>
  <c r="AA72"/>
  <c r="Y72"/>
  <c r="W72"/>
  <c r="U72"/>
  <c r="S72"/>
  <c r="Q72"/>
  <c r="O72"/>
  <c r="M72"/>
  <c r="K72"/>
  <c r="I72"/>
  <c r="G72"/>
  <c r="E72"/>
  <c r="C72"/>
  <c r="BJ72"/>
  <c r="BH72"/>
  <c r="BF72"/>
  <c r="BD72"/>
  <c r="BB72"/>
  <c r="AZ72"/>
  <c r="AX72"/>
  <c r="AV72"/>
  <c r="AT72"/>
  <c r="AR72"/>
  <c r="AP72"/>
  <c r="AN72"/>
  <c r="AL72"/>
  <c r="AJ72"/>
  <c r="AH72"/>
  <c r="AF72"/>
  <c r="AD72"/>
  <c r="AB72"/>
  <c r="Z72"/>
  <c r="X72"/>
  <c r="V72"/>
  <c r="T72"/>
  <c r="R72"/>
  <c r="P72"/>
  <c r="N72"/>
  <c r="L72"/>
  <c r="J72"/>
  <c r="H72"/>
  <c r="F72"/>
  <c r="D72"/>
  <c r="BJ73" l="1"/>
  <c r="BH73"/>
  <c r="BF73"/>
  <c r="BD73"/>
  <c r="BB73"/>
  <c r="AZ73"/>
  <c r="AX73"/>
  <c r="AV73"/>
  <c r="AT73"/>
  <c r="AR73"/>
  <c r="AP73"/>
  <c r="AN73"/>
  <c r="AL73"/>
  <c r="AJ73"/>
  <c r="AH73"/>
  <c r="AF73"/>
  <c r="AD73"/>
  <c r="AB73"/>
  <c r="Z73"/>
  <c r="X73"/>
  <c r="V73"/>
  <c r="T73"/>
  <c r="R73"/>
  <c r="P73"/>
  <c r="N73"/>
  <c r="L73"/>
  <c r="J73"/>
  <c r="H73"/>
  <c r="F73"/>
  <c r="D73"/>
  <c r="A74"/>
  <c r="BI73"/>
  <c r="BG73"/>
  <c r="BE73"/>
  <c r="BC73"/>
  <c r="BA73"/>
  <c r="AY73"/>
  <c r="AW73"/>
  <c r="AU73"/>
  <c r="AS73"/>
  <c r="AQ73"/>
  <c r="AO73"/>
  <c r="AM73"/>
  <c r="AK73"/>
  <c r="AI73"/>
  <c r="AG73"/>
  <c r="AE73"/>
  <c r="AC73"/>
  <c r="AA73"/>
  <c r="Y73"/>
  <c r="W73"/>
  <c r="U73"/>
  <c r="S73"/>
  <c r="Q73"/>
  <c r="O73"/>
  <c r="M73"/>
  <c r="K73"/>
  <c r="I73"/>
  <c r="G73"/>
  <c r="E73"/>
  <c r="C73"/>
  <c r="A75" l="1"/>
  <c r="BI74"/>
  <c r="BG74"/>
  <c r="BE74"/>
  <c r="BC74"/>
  <c r="BA74"/>
  <c r="AY74"/>
  <c r="AW74"/>
  <c r="AU74"/>
  <c r="AS74"/>
  <c r="AQ74"/>
  <c r="AO74"/>
  <c r="AM74"/>
  <c r="AK74"/>
  <c r="AI74"/>
  <c r="AG74"/>
  <c r="AE74"/>
  <c r="AC74"/>
  <c r="AA74"/>
  <c r="Y74"/>
  <c r="W74"/>
  <c r="U74"/>
  <c r="S74"/>
  <c r="Q74"/>
  <c r="O74"/>
  <c r="M74"/>
  <c r="K74"/>
  <c r="I74"/>
  <c r="G74"/>
  <c r="E74"/>
  <c r="C74"/>
  <c r="BJ74"/>
  <c r="BH74"/>
  <c r="BF74"/>
  <c r="BD74"/>
  <c r="BB74"/>
  <c r="AZ74"/>
  <c r="AX74"/>
  <c r="AV74"/>
  <c r="AT74"/>
  <c r="AR74"/>
  <c r="AP74"/>
  <c r="AN74"/>
  <c r="AL74"/>
  <c r="AJ74"/>
  <c r="AH74"/>
  <c r="AF74"/>
  <c r="AD74"/>
  <c r="AB74"/>
  <c r="Z74"/>
  <c r="X74"/>
  <c r="V74"/>
  <c r="T74"/>
  <c r="R74"/>
  <c r="P74"/>
  <c r="N74"/>
  <c r="L74"/>
  <c r="J74"/>
  <c r="H74"/>
  <c r="F74"/>
  <c r="D74"/>
  <c r="BJ75" l="1"/>
  <c r="BH75"/>
  <c r="BF75"/>
  <c r="BD75"/>
  <c r="BB75"/>
  <c r="AZ75"/>
  <c r="AX75"/>
  <c r="AV75"/>
  <c r="AT75"/>
  <c r="AR75"/>
  <c r="AP75"/>
  <c r="AN75"/>
  <c r="AL75"/>
  <c r="AJ75"/>
  <c r="AH75"/>
  <c r="AF75"/>
  <c r="AD75"/>
  <c r="AB75"/>
  <c r="Z75"/>
  <c r="X75"/>
  <c r="V75"/>
  <c r="T75"/>
  <c r="R75"/>
  <c r="P75"/>
  <c r="N75"/>
  <c r="L75"/>
  <c r="J75"/>
  <c r="H75"/>
  <c r="F75"/>
  <c r="D75"/>
  <c r="A76"/>
  <c r="BI75"/>
  <c r="BG75"/>
  <c r="BE75"/>
  <c r="BC75"/>
  <c r="BA75"/>
  <c r="AY75"/>
  <c r="AW75"/>
  <c r="AU75"/>
  <c r="AS75"/>
  <c r="AQ75"/>
  <c r="AO75"/>
  <c r="AM75"/>
  <c r="AK75"/>
  <c r="AI75"/>
  <c r="AG75"/>
  <c r="AE75"/>
  <c r="AC75"/>
  <c r="AA75"/>
  <c r="Y75"/>
  <c r="W75"/>
  <c r="U75"/>
  <c r="S75"/>
  <c r="Q75"/>
  <c r="O75"/>
  <c r="M75"/>
  <c r="K75"/>
  <c r="I75"/>
  <c r="G75"/>
  <c r="E75"/>
  <c r="C75"/>
  <c r="A77" l="1"/>
  <c r="BI76"/>
  <c r="BG76"/>
  <c r="BE76"/>
  <c r="BC76"/>
  <c r="BA76"/>
  <c r="AY76"/>
  <c r="AW76"/>
  <c r="AU76"/>
  <c r="AS76"/>
  <c r="AQ76"/>
  <c r="AO76"/>
  <c r="AM76"/>
  <c r="AK76"/>
  <c r="AI76"/>
  <c r="AG76"/>
  <c r="AE76"/>
  <c r="AC76"/>
  <c r="AA76"/>
  <c r="Y76"/>
  <c r="W76"/>
  <c r="U76"/>
  <c r="S76"/>
  <c r="Q76"/>
  <c r="O76"/>
  <c r="M76"/>
  <c r="K76"/>
  <c r="I76"/>
  <c r="G76"/>
  <c r="E76"/>
  <c r="C76"/>
  <c r="BJ76"/>
  <c r="BH76"/>
  <c r="BF76"/>
  <c r="BD76"/>
  <c r="BB76"/>
  <c r="AZ76"/>
  <c r="AX76"/>
  <c r="AV76"/>
  <c r="AT76"/>
  <c r="AR76"/>
  <c r="AP76"/>
  <c r="AN76"/>
  <c r="AL76"/>
  <c r="AJ76"/>
  <c r="AH76"/>
  <c r="AF76"/>
  <c r="AD76"/>
  <c r="AB76"/>
  <c r="Z76"/>
  <c r="X76"/>
  <c r="V76"/>
  <c r="T76"/>
  <c r="R76"/>
  <c r="P76"/>
  <c r="N76"/>
  <c r="L76"/>
  <c r="J76"/>
  <c r="H76"/>
  <c r="F76"/>
  <c r="D76"/>
  <c r="BJ77" l="1"/>
  <c r="BH77"/>
  <c r="BF77"/>
  <c r="BD77"/>
  <c r="BB77"/>
  <c r="AZ77"/>
  <c r="AX77"/>
  <c r="AV77"/>
  <c r="AT77"/>
  <c r="AR77"/>
  <c r="AP77"/>
  <c r="AN77"/>
  <c r="AL77"/>
  <c r="AJ77"/>
  <c r="AH77"/>
  <c r="AF77"/>
  <c r="AD77"/>
  <c r="AB77"/>
  <c r="Z77"/>
  <c r="X77"/>
  <c r="V77"/>
  <c r="T77"/>
  <c r="R77"/>
  <c r="P77"/>
  <c r="N77"/>
  <c r="L77"/>
  <c r="J77"/>
  <c r="H77"/>
  <c r="F77"/>
  <c r="D77"/>
  <c r="A78"/>
  <c r="BI77"/>
  <c r="BG77"/>
  <c r="BE77"/>
  <c r="BC77"/>
  <c r="BA77"/>
  <c r="AY77"/>
  <c r="AW77"/>
  <c r="AU77"/>
  <c r="AS77"/>
  <c r="AQ77"/>
  <c r="AO77"/>
  <c r="AM77"/>
  <c r="AK77"/>
  <c r="AI77"/>
  <c r="AG77"/>
  <c r="AE77"/>
  <c r="AC77"/>
  <c r="AA77"/>
  <c r="Y77"/>
  <c r="W77"/>
  <c r="U77"/>
  <c r="S77"/>
  <c r="Q77"/>
  <c r="O77"/>
  <c r="M77"/>
  <c r="K77"/>
  <c r="I77"/>
  <c r="G77"/>
  <c r="E77"/>
  <c r="C77"/>
  <c r="A79" l="1"/>
  <c r="BI78"/>
  <c r="BG78"/>
  <c r="BE78"/>
  <c r="BC78"/>
  <c r="BA78"/>
  <c r="AY78"/>
  <c r="AW78"/>
  <c r="AU78"/>
  <c r="AS78"/>
  <c r="AQ78"/>
  <c r="AO78"/>
  <c r="AM78"/>
  <c r="AK78"/>
  <c r="AI78"/>
  <c r="AG78"/>
  <c r="AE78"/>
  <c r="AC78"/>
  <c r="AA78"/>
  <c r="Y78"/>
  <c r="W78"/>
  <c r="U78"/>
  <c r="S78"/>
  <c r="Q78"/>
  <c r="O78"/>
  <c r="M78"/>
  <c r="K78"/>
  <c r="I78"/>
  <c r="G78"/>
  <c r="E78"/>
  <c r="C78"/>
  <c r="BJ78"/>
  <c r="BH78"/>
  <c r="BF78"/>
  <c r="BD78"/>
  <c r="BB78"/>
  <c r="AZ78"/>
  <c r="AX78"/>
  <c r="AV78"/>
  <c r="AT78"/>
  <c r="AR78"/>
  <c r="AP78"/>
  <c r="AN78"/>
  <c r="AL78"/>
  <c r="AJ78"/>
  <c r="AH78"/>
  <c r="AF78"/>
  <c r="AD78"/>
  <c r="AB78"/>
  <c r="Z78"/>
  <c r="X78"/>
  <c r="V78"/>
  <c r="T78"/>
  <c r="R78"/>
  <c r="P78"/>
  <c r="N78"/>
  <c r="L78"/>
  <c r="J78"/>
  <c r="H78"/>
  <c r="F78"/>
  <c r="D78"/>
  <c r="BJ79" l="1"/>
  <c r="BH79"/>
  <c r="BF79"/>
  <c r="BD79"/>
  <c r="BB79"/>
  <c r="AZ79"/>
  <c r="AX79"/>
  <c r="AV79"/>
  <c r="AT79"/>
  <c r="AR79"/>
  <c r="AP79"/>
  <c r="AN79"/>
  <c r="AL79"/>
  <c r="AJ79"/>
  <c r="AH79"/>
  <c r="AF79"/>
  <c r="AD79"/>
  <c r="AB79"/>
  <c r="Z79"/>
  <c r="X79"/>
  <c r="V79"/>
  <c r="T79"/>
  <c r="R79"/>
  <c r="P79"/>
  <c r="N79"/>
  <c r="L79"/>
  <c r="J79"/>
  <c r="H79"/>
  <c r="F79"/>
  <c r="D79"/>
  <c r="A80"/>
  <c r="BI79"/>
  <c r="BG79"/>
  <c r="BE79"/>
  <c r="BC79"/>
  <c r="BA79"/>
  <c r="AY79"/>
  <c r="AW79"/>
  <c r="AU79"/>
  <c r="AS79"/>
  <c r="AQ79"/>
  <c r="AO79"/>
  <c r="AM79"/>
  <c r="AK79"/>
  <c r="AI79"/>
  <c r="AG79"/>
  <c r="AE79"/>
  <c r="AC79"/>
  <c r="AA79"/>
  <c r="Y79"/>
  <c r="W79"/>
  <c r="U79"/>
  <c r="S79"/>
  <c r="Q79"/>
  <c r="O79"/>
  <c r="M79"/>
  <c r="K79"/>
  <c r="I79"/>
  <c r="G79"/>
  <c r="E79"/>
  <c r="C79"/>
  <c r="A81" l="1"/>
  <c r="BI80"/>
  <c r="BG80"/>
  <c r="BE80"/>
  <c r="BC80"/>
  <c r="BA80"/>
  <c r="AY80"/>
  <c r="AW80"/>
  <c r="AU80"/>
  <c r="AS80"/>
  <c r="AQ80"/>
  <c r="AO80"/>
  <c r="AM80"/>
  <c r="AK80"/>
  <c r="AI80"/>
  <c r="AG80"/>
  <c r="AE80"/>
  <c r="AC80"/>
  <c r="AA80"/>
  <c r="Y80"/>
  <c r="W80"/>
  <c r="U80"/>
  <c r="S80"/>
  <c r="Q80"/>
  <c r="O80"/>
  <c r="M80"/>
  <c r="K80"/>
  <c r="I80"/>
  <c r="G80"/>
  <c r="E80"/>
  <c r="C80"/>
  <c r="BJ80"/>
  <c r="BH80"/>
  <c r="BF80"/>
  <c r="BD80"/>
  <c r="BB80"/>
  <c r="AZ80"/>
  <c r="AX80"/>
  <c r="AV80"/>
  <c r="AT80"/>
  <c r="AR80"/>
  <c r="AP80"/>
  <c r="AN80"/>
  <c r="AL80"/>
  <c r="AJ80"/>
  <c r="AH80"/>
  <c r="AF80"/>
  <c r="AD80"/>
  <c r="AB80"/>
  <c r="Z80"/>
  <c r="X80"/>
  <c r="V80"/>
  <c r="T80"/>
  <c r="R80"/>
  <c r="P80"/>
  <c r="N80"/>
  <c r="L80"/>
  <c r="J80"/>
  <c r="H80"/>
  <c r="F80"/>
  <c r="D80"/>
  <c r="BJ81" l="1"/>
  <c r="BH81"/>
  <c r="BF81"/>
  <c r="BD81"/>
  <c r="BB81"/>
  <c r="AZ81"/>
  <c r="AX81"/>
  <c r="AV81"/>
  <c r="AT81"/>
  <c r="AR81"/>
  <c r="AP81"/>
  <c r="AN81"/>
  <c r="AL81"/>
  <c r="AJ81"/>
  <c r="AH81"/>
  <c r="AF81"/>
  <c r="AD81"/>
  <c r="AB81"/>
  <c r="Z81"/>
  <c r="X81"/>
  <c r="V81"/>
  <c r="T81"/>
  <c r="R81"/>
  <c r="P81"/>
  <c r="N81"/>
  <c r="L81"/>
  <c r="J81"/>
  <c r="H81"/>
  <c r="F81"/>
  <c r="D81"/>
  <c r="A82"/>
  <c r="BI81"/>
  <c r="BG81"/>
  <c r="BE81"/>
  <c r="BC81"/>
  <c r="BA81"/>
  <c r="AY81"/>
  <c r="AW81"/>
  <c r="AU81"/>
  <c r="AS81"/>
  <c r="AQ81"/>
  <c r="AO81"/>
  <c r="AM81"/>
  <c r="AK81"/>
  <c r="AI81"/>
  <c r="AG81"/>
  <c r="AE81"/>
  <c r="AC81"/>
  <c r="AA81"/>
  <c r="Y81"/>
  <c r="W81"/>
  <c r="U81"/>
  <c r="S81"/>
  <c r="Q81"/>
  <c r="O81"/>
  <c r="M81"/>
  <c r="K81"/>
  <c r="I81"/>
  <c r="G81"/>
  <c r="E81"/>
  <c r="C81"/>
  <c r="A83" l="1"/>
  <c r="BI82"/>
  <c r="BG82"/>
  <c r="BE82"/>
  <c r="BC82"/>
  <c r="BA82"/>
  <c r="AY82"/>
  <c r="AW82"/>
  <c r="AU82"/>
  <c r="AS82"/>
  <c r="AQ82"/>
  <c r="AO82"/>
  <c r="AM82"/>
  <c r="AK82"/>
  <c r="AI82"/>
  <c r="AG82"/>
  <c r="AE82"/>
  <c r="AC82"/>
  <c r="AA82"/>
  <c r="Y82"/>
  <c r="W82"/>
  <c r="U82"/>
  <c r="S82"/>
  <c r="Q82"/>
  <c r="O82"/>
  <c r="M82"/>
  <c r="K82"/>
  <c r="I82"/>
  <c r="G82"/>
  <c r="E82"/>
  <c r="C82"/>
  <c r="BJ82"/>
  <c r="BH82"/>
  <c r="BF82"/>
  <c r="BD82"/>
  <c r="BB82"/>
  <c r="AZ82"/>
  <c r="AX82"/>
  <c r="AV82"/>
  <c r="AT82"/>
  <c r="AR82"/>
  <c r="AP82"/>
  <c r="AN82"/>
  <c r="AL82"/>
  <c r="AJ82"/>
  <c r="AH82"/>
  <c r="AF82"/>
  <c r="AD82"/>
  <c r="AB82"/>
  <c r="Z82"/>
  <c r="X82"/>
  <c r="V82"/>
  <c r="T82"/>
  <c r="R82"/>
  <c r="P82"/>
  <c r="N82"/>
  <c r="L82"/>
  <c r="J82"/>
  <c r="H82"/>
  <c r="F82"/>
  <c r="D82"/>
  <c r="BJ83" l="1"/>
  <c r="BH83"/>
  <c r="BF83"/>
  <c r="BD83"/>
  <c r="BB83"/>
  <c r="AZ83"/>
  <c r="AX83"/>
  <c r="AV83"/>
  <c r="AT83"/>
  <c r="AR83"/>
  <c r="AP83"/>
  <c r="AN83"/>
  <c r="AL83"/>
  <c r="AJ83"/>
  <c r="AH83"/>
  <c r="AF83"/>
  <c r="AD83"/>
  <c r="AB83"/>
  <c r="Z83"/>
  <c r="X83"/>
  <c r="V83"/>
  <c r="T83"/>
  <c r="R83"/>
  <c r="P83"/>
  <c r="N83"/>
  <c r="L83"/>
  <c r="J83"/>
  <c r="H83"/>
  <c r="F83"/>
  <c r="D83"/>
  <c r="A84"/>
  <c r="BI83"/>
  <c r="BG83"/>
  <c r="BE83"/>
  <c r="BC83"/>
  <c r="BA83"/>
  <c r="AY83"/>
  <c r="AW83"/>
  <c r="AU83"/>
  <c r="AS83"/>
  <c r="AQ83"/>
  <c r="AO83"/>
  <c r="AM83"/>
  <c r="AK83"/>
  <c r="AI83"/>
  <c r="AG83"/>
  <c r="AE83"/>
  <c r="AC83"/>
  <c r="AA83"/>
  <c r="Y83"/>
  <c r="W83"/>
  <c r="U83"/>
  <c r="S83"/>
  <c r="Q83"/>
  <c r="O83"/>
  <c r="M83"/>
  <c r="K83"/>
  <c r="I83"/>
  <c r="G83"/>
  <c r="E83"/>
  <c r="C83"/>
  <c r="A85" l="1"/>
  <c r="BI84"/>
  <c r="BG84"/>
  <c r="BE84"/>
  <c r="BC84"/>
  <c r="BA84"/>
  <c r="AY84"/>
  <c r="AW84"/>
  <c r="AU84"/>
  <c r="AS84"/>
  <c r="AQ84"/>
  <c r="AO84"/>
  <c r="AM84"/>
  <c r="AK84"/>
  <c r="AI84"/>
  <c r="AG84"/>
  <c r="AE84"/>
  <c r="AC84"/>
  <c r="AA84"/>
  <c r="Y84"/>
  <c r="W84"/>
  <c r="U84"/>
  <c r="S84"/>
  <c r="Q84"/>
  <c r="O84"/>
  <c r="M84"/>
  <c r="K84"/>
  <c r="I84"/>
  <c r="G84"/>
  <c r="E84"/>
  <c r="C84"/>
  <c r="BJ84"/>
  <c r="BH84"/>
  <c r="BF84"/>
  <c r="BD84"/>
  <c r="BB84"/>
  <c r="AZ84"/>
  <c r="AX84"/>
  <c r="AV84"/>
  <c r="AT84"/>
  <c r="AR84"/>
  <c r="AP84"/>
  <c r="AN84"/>
  <c r="AL84"/>
  <c r="AJ84"/>
  <c r="AH84"/>
  <c r="AF84"/>
  <c r="AD84"/>
  <c r="AB84"/>
  <c r="Z84"/>
  <c r="X84"/>
  <c r="V84"/>
  <c r="T84"/>
  <c r="R84"/>
  <c r="P84"/>
  <c r="N84"/>
  <c r="L84"/>
  <c r="J84"/>
  <c r="H84"/>
  <c r="F84"/>
  <c r="D84"/>
  <c r="A86" l="1"/>
  <c r="BI85"/>
  <c r="BG85"/>
  <c r="BE85"/>
  <c r="BC85"/>
  <c r="BA85"/>
  <c r="AY85"/>
  <c r="AW85"/>
  <c r="AU85"/>
  <c r="AS85"/>
  <c r="AQ85"/>
  <c r="AO85"/>
  <c r="AM85"/>
  <c r="AK85"/>
  <c r="BH85"/>
  <c r="BD85"/>
  <c r="AZ85"/>
  <c r="AV85"/>
  <c r="AR85"/>
  <c r="AN85"/>
  <c r="AJ85"/>
  <c r="AH85"/>
  <c r="AF85"/>
  <c r="AD85"/>
  <c r="AB85"/>
  <c r="Z85"/>
  <c r="X85"/>
  <c r="V85"/>
  <c r="T85"/>
  <c r="R85"/>
  <c r="P85"/>
  <c r="N85"/>
  <c r="L85"/>
  <c r="J85"/>
  <c r="H85"/>
  <c r="F85"/>
  <c r="D85"/>
  <c r="BJ85"/>
  <c r="BF85"/>
  <c r="BB85"/>
  <c r="AX85"/>
  <c r="AT85"/>
  <c r="AP85"/>
  <c r="AL85"/>
  <c r="AI85"/>
  <c r="AG85"/>
  <c r="AE85"/>
  <c r="AC85"/>
  <c r="AA85"/>
  <c r="Y85"/>
  <c r="W85"/>
  <c r="U85"/>
  <c r="S85"/>
  <c r="Q85"/>
  <c r="O85"/>
  <c r="M85"/>
  <c r="K85"/>
  <c r="I85"/>
  <c r="G85"/>
  <c r="E85"/>
  <c r="C85"/>
  <c r="BJ86" l="1"/>
  <c r="BH86"/>
  <c r="BF86"/>
  <c r="BD86"/>
  <c r="BB86"/>
  <c r="AZ86"/>
  <c r="AX86"/>
  <c r="AV86"/>
  <c r="AT86"/>
  <c r="AR86"/>
  <c r="AP86"/>
  <c r="AN86"/>
  <c r="AL86"/>
  <c r="AJ86"/>
  <c r="AH86"/>
  <c r="AF86"/>
  <c r="AD86"/>
  <c r="AB86"/>
  <c r="Z86"/>
  <c r="X86"/>
  <c r="V86"/>
  <c r="T86"/>
  <c r="R86"/>
  <c r="P86"/>
  <c r="N86"/>
  <c r="L86"/>
  <c r="J86"/>
  <c r="H86"/>
  <c r="F86"/>
  <c r="D86"/>
  <c r="A87"/>
  <c r="BG86"/>
  <c r="BC86"/>
  <c r="AY86"/>
  <c r="AU86"/>
  <c r="AQ86"/>
  <c r="AM86"/>
  <c r="AI86"/>
  <c r="AE86"/>
  <c r="AA86"/>
  <c r="W86"/>
  <c r="S86"/>
  <c r="O86"/>
  <c r="K86"/>
  <c r="G86"/>
  <c r="C86"/>
  <c r="BI86"/>
  <c r="BE86"/>
  <c r="BA86"/>
  <c r="AW86"/>
  <c r="AS86"/>
  <c r="AO86"/>
  <c r="AK86"/>
  <c r="AG86"/>
  <c r="AC86"/>
  <c r="Y86"/>
  <c r="U86"/>
  <c r="Q86"/>
  <c r="M86"/>
  <c r="I86"/>
  <c r="E86"/>
  <c r="A88" l="1"/>
  <c r="BI87"/>
  <c r="BG87"/>
  <c r="BE87"/>
  <c r="BC87"/>
  <c r="BA87"/>
  <c r="AY87"/>
  <c r="AW87"/>
  <c r="AU87"/>
  <c r="AS87"/>
  <c r="AQ87"/>
  <c r="AO87"/>
  <c r="AM87"/>
  <c r="AK87"/>
  <c r="AI87"/>
  <c r="AG87"/>
  <c r="AE87"/>
  <c r="AC87"/>
  <c r="AA87"/>
  <c r="Y87"/>
  <c r="W87"/>
  <c r="U87"/>
  <c r="S87"/>
  <c r="Q87"/>
  <c r="O87"/>
  <c r="M87"/>
  <c r="K87"/>
  <c r="I87"/>
  <c r="G87"/>
  <c r="E87"/>
  <c r="C87"/>
  <c r="BJ87"/>
  <c r="BF87"/>
  <c r="BB87"/>
  <c r="AX87"/>
  <c r="AT87"/>
  <c r="AP87"/>
  <c r="AL87"/>
  <c r="AH87"/>
  <c r="AD87"/>
  <c r="Z87"/>
  <c r="V87"/>
  <c r="R87"/>
  <c r="N87"/>
  <c r="J87"/>
  <c r="F87"/>
  <c r="BH87"/>
  <c r="BD87"/>
  <c r="AZ87"/>
  <c r="AV87"/>
  <c r="AR87"/>
  <c r="AN87"/>
  <c r="AJ87"/>
  <c r="AF87"/>
  <c r="AB87"/>
  <c r="X87"/>
  <c r="T87"/>
  <c r="P87"/>
  <c r="L87"/>
  <c r="H87"/>
  <c r="D87"/>
  <c r="BJ88" l="1"/>
  <c r="BH88"/>
  <c r="BF88"/>
  <c r="BD88"/>
  <c r="BB88"/>
  <c r="AZ88"/>
  <c r="AX88"/>
  <c r="AV88"/>
  <c r="AT88"/>
  <c r="AR88"/>
  <c r="AP88"/>
  <c r="AN88"/>
  <c r="AL88"/>
  <c r="AJ88"/>
  <c r="AH88"/>
  <c r="AF88"/>
  <c r="AD88"/>
  <c r="AB88"/>
  <c r="Z88"/>
  <c r="X88"/>
  <c r="V88"/>
  <c r="T88"/>
  <c r="R88"/>
  <c r="P88"/>
  <c r="N88"/>
  <c r="L88"/>
  <c r="J88"/>
  <c r="H88"/>
  <c r="F88"/>
  <c r="D88"/>
  <c r="A89"/>
  <c r="BI88"/>
  <c r="BG88"/>
  <c r="BE88"/>
  <c r="BC88"/>
  <c r="BA88"/>
  <c r="AY88"/>
  <c r="AW88"/>
  <c r="AU88"/>
  <c r="AS88"/>
  <c r="AO88"/>
  <c r="AK88"/>
  <c r="AG88"/>
  <c r="AC88"/>
  <c r="Y88"/>
  <c r="U88"/>
  <c r="Q88"/>
  <c r="M88"/>
  <c r="I88"/>
  <c r="E88"/>
  <c r="AQ88"/>
  <c r="AM88"/>
  <c r="AI88"/>
  <c r="AE88"/>
  <c r="AA88"/>
  <c r="W88"/>
  <c r="S88"/>
  <c r="O88"/>
  <c r="K88"/>
  <c r="G88"/>
  <c r="C88"/>
  <c r="A90" l="1"/>
  <c r="BI89"/>
  <c r="BG89"/>
  <c r="BE89"/>
  <c r="BC89"/>
  <c r="BA89"/>
  <c r="AY89"/>
  <c r="AW89"/>
  <c r="AU89"/>
  <c r="AS89"/>
  <c r="AQ89"/>
  <c r="AO89"/>
  <c r="AM89"/>
  <c r="AK89"/>
  <c r="AI89"/>
  <c r="AG89"/>
  <c r="AE89"/>
  <c r="AC89"/>
  <c r="AA89"/>
  <c r="Y89"/>
  <c r="W89"/>
  <c r="U89"/>
  <c r="S89"/>
  <c r="Q89"/>
  <c r="O89"/>
  <c r="M89"/>
  <c r="K89"/>
  <c r="I89"/>
  <c r="G89"/>
  <c r="E89"/>
  <c r="C89"/>
  <c r="BJ89"/>
  <c r="BH89"/>
  <c r="BF89"/>
  <c r="BD89"/>
  <c r="BB89"/>
  <c r="AZ89"/>
  <c r="AX89"/>
  <c r="AV89"/>
  <c r="AT89"/>
  <c r="AR89"/>
  <c r="AP89"/>
  <c r="AN89"/>
  <c r="AL89"/>
  <c r="AJ89"/>
  <c r="AH89"/>
  <c r="AF89"/>
  <c r="AD89"/>
  <c r="AB89"/>
  <c r="Z89"/>
  <c r="X89"/>
  <c r="V89"/>
  <c r="T89"/>
  <c r="R89"/>
  <c r="P89"/>
  <c r="N89"/>
  <c r="L89"/>
  <c r="J89"/>
  <c r="H89"/>
  <c r="F89"/>
  <c r="D89"/>
  <c r="BJ90" l="1"/>
  <c r="BH90"/>
  <c r="BF90"/>
  <c r="BD90"/>
  <c r="BB90"/>
  <c r="AZ90"/>
  <c r="AX90"/>
  <c r="AV90"/>
  <c r="AT90"/>
  <c r="AR90"/>
  <c r="AP90"/>
  <c r="AN90"/>
  <c r="AL90"/>
  <c r="AJ90"/>
  <c r="AH90"/>
  <c r="AF90"/>
  <c r="AD90"/>
  <c r="AB90"/>
  <c r="Z90"/>
  <c r="X90"/>
  <c r="V90"/>
  <c r="T90"/>
  <c r="R90"/>
  <c r="P90"/>
  <c r="N90"/>
  <c r="L90"/>
  <c r="J90"/>
  <c r="H90"/>
  <c r="F90"/>
  <c r="D90"/>
  <c r="A91"/>
  <c r="BI90"/>
  <c r="BG90"/>
  <c r="BE90"/>
  <c r="BC90"/>
  <c r="BA90"/>
  <c r="AY90"/>
  <c r="AW90"/>
  <c r="AU90"/>
  <c r="AS90"/>
  <c r="AQ90"/>
  <c r="AO90"/>
  <c r="AM90"/>
  <c r="AK90"/>
  <c r="AI90"/>
  <c r="AG90"/>
  <c r="AE90"/>
  <c r="AC90"/>
  <c r="AA90"/>
  <c r="Y90"/>
  <c r="W90"/>
  <c r="U90"/>
  <c r="S90"/>
  <c r="Q90"/>
  <c r="O90"/>
  <c r="M90"/>
  <c r="K90"/>
  <c r="I90"/>
  <c r="G90"/>
  <c r="E90"/>
  <c r="C90"/>
  <c r="A92" l="1"/>
  <c r="BI91"/>
  <c r="BG91"/>
  <c r="BE91"/>
  <c r="BC91"/>
  <c r="BA91"/>
  <c r="AY91"/>
  <c r="AW91"/>
  <c r="AU91"/>
  <c r="AS91"/>
  <c r="AQ91"/>
  <c r="AO91"/>
  <c r="AM91"/>
  <c r="AK91"/>
  <c r="AI91"/>
  <c r="AG91"/>
  <c r="AE91"/>
  <c r="AC91"/>
  <c r="AA91"/>
  <c r="Y91"/>
  <c r="W91"/>
  <c r="U91"/>
  <c r="S91"/>
  <c r="Q91"/>
  <c r="O91"/>
  <c r="M91"/>
  <c r="K91"/>
  <c r="I91"/>
  <c r="G91"/>
  <c r="E91"/>
  <c r="C91"/>
  <c r="BJ91"/>
  <c r="BH91"/>
  <c r="BF91"/>
  <c r="BD91"/>
  <c r="BB91"/>
  <c r="AZ91"/>
  <c r="AX91"/>
  <c r="AV91"/>
  <c r="AT91"/>
  <c r="AR91"/>
  <c r="AP91"/>
  <c r="AN91"/>
  <c r="AL91"/>
  <c r="AJ91"/>
  <c r="AH91"/>
  <c r="AF91"/>
  <c r="AD91"/>
  <c r="AB91"/>
  <c r="Z91"/>
  <c r="X91"/>
  <c r="V91"/>
  <c r="T91"/>
  <c r="R91"/>
  <c r="P91"/>
  <c r="N91"/>
  <c r="L91"/>
  <c r="J91"/>
  <c r="H91"/>
  <c r="F91"/>
  <c r="D91"/>
  <c r="BJ92" l="1"/>
  <c r="BH92"/>
  <c r="BF92"/>
  <c r="BD92"/>
  <c r="BB92"/>
  <c r="AZ92"/>
  <c r="AX92"/>
  <c r="AV92"/>
  <c r="AT92"/>
  <c r="AR92"/>
  <c r="AP92"/>
  <c r="AN92"/>
  <c r="AL92"/>
  <c r="AJ92"/>
  <c r="AH92"/>
  <c r="AF92"/>
  <c r="AD92"/>
  <c r="AB92"/>
  <c r="Z92"/>
  <c r="X92"/>
  <c r="V92"/>
  <c r="T92"/>
  <c r="R92"/>
  <c r="P92"/>
  <c r="N92"/>
  <c r="L92"/>
  <c r="J92"/>
  <c r="H92"/>
  <c r="F92"/>
  <c r="D92"/>
  <c r="A93"/>
  <c r="BI92"/>
  <c r="BG92"/>
  <c r="BE92"/>
  <c r="BC92"/>
  <c r="BA92"/>
  <c r="AY92"/>
  <c r="AW92"/>
  <c r="AU92"/>
  <c r="AS92"/>
  <c r="AQ92"/>
  <c r="AO92"/>
  <c r="AM92"/>
  <c r="AK92"/>
  <c r="AI92"/>
  <c r="AG92"/>
  <c r="AE92"/>
  <c r="AC92"/>
  <c r="AA92"/>
  <c r="Y92"/>
  <c r="W92"/>
  <c r="U92"/>
  <c r="S92"/>
  <c r="Q92"/>
  <c r="O92"/>
  <c r="M92"/>
  <c r="K92"/>
  <c r="I92"/>
  <c r="G92"/>
  <c r="E92"/>
  <c r="C92"/>
  <c r="A94" l="1"/>
  <c r="BI93"/>
  <c r="BG93"/>
  <c r="BE93"/>
  <c r="BC93"/>
  <c r="BA93"/>
  <c r="AY93"/>
  <c r="AW93"/>
  <c r="AU93"/>
  <c r="AS93"/>
  <c r="AQ93"/>
  <c r="AO93"/>
  <c r="AM93"/>
  <c r="AK93"/>
  <c r="AI93"/>
  <c r="AG93"/>
  <c r="AE93"/>
  <c r="AC93"/>
  <c r="AA93"/>
  <c r="Y93"/>
  <c r="W93"/>
  <c r="U93"/>
  <c r="S93"/>
  <c r="Q93"/>
  <c r="O93"/>
  <c r="M93"/>
  <c r="K93"/>
  <c r="I93"/>
  <c r="G93"/>
  <c r="E93"/>
  <c r="C93"/>
  <c r="BJ93"/>
  <c r="BH93"/>
  <c r="BF93"/>
  <c r="BD93"/>
  <c r="BB93"/>
  <c r="AZ93"/>
  <c r="AX93"/>
  <c r="AV93"/>
  <c r="AT93"/>
  <c r="AR93"/>
  <c r="AP93"/>
  <c r="AN93"/>
  <c r="AL93"/>
  <c r="AJ93"/>
  <c r="AH93"/>
  <c r="AF93"/>
  <c r="AD93"/>
  <c r="AB93"/>
  <c r="Z93"/>
  <c r="X93"/>
  <c r="V93"/>
  <c r="T93"/>
  <c r="R93"/>
  <c r="P93"/>
  <c r="N93"/>
  <c r="L93"/>
  <c r="J93"/>
  <c r="H93"/>
  <c r="F93"/>
  <c r="D93"/>
  <c r="BJ94" l="1"/>
  <c r="BH94"/>
  <c r="BF94"/>
  <c r="BD94"/>
  <c r="BB94"/>
  <c r="AZ94"/>
  <c r="AX94"/>
  <c r="AV94"/>
  <c r="AT94"/>
  <c r="AR94"/>
  <c r="AP94"/>
  <c r="AN94"/>
  <c r="AL94"/>
  <c r="AJ94"/>
  <c r="AH94"/>
  <c r="AF94"/>
  <c r="AD94"/>
  <c r="AB94"/>
  <c r="Z94"/>
  <c r="X94"/>
  <c r="V94"/>
  <c r="T94"/>
  <c r="R94"/>
  <c r="P94"/>
  <c r="N94"/>
  <c r="L94"/>
  <c r="J94"/>
  <c r="H94"/>
  <c r="F94"/>
  <c r="D94"/>
  <c r="A95"/>
  <c r="BI94"/>
  <c r="BG94"/>
  <c r="BE94"/>
  <c r="BC94"/>
  <c r="BA94"/>
  <c r="AY94"/>
  <c r="AW94"/>
  <c r="AU94"/>
  <c r="AS94"/>
  <c r="AQ94"/>
  <c r="AO94"/>
  <c r="AM94"/>
  <c r="AK94"/>
  <c r="AI94"/>
  <c r="AG94"/>
  <c r="AE94"/>
  <c r="AC94"/>
  <c r="AA94"/>
  <c r="Y94"/>
  <c r="W94"/>
  <c r="U94"/>
  <c r="S94"/>
  <c r="Q94"/>
  <c r="O94"/>
  <c r="M94"/>
  <c r="K94"/>
  <c r="I94"/>
  <c r="G94"/>
  <c r="E94"/>
  <c r="C94"/>
  <c r="A96" l="1"/>
  <c r="BI95"/>
  <c r="BG95"/>
  <c r="BE95"/>
  <c r="BC95"/>
  <c r="BA95"/>
  <c r="AY95"/>
  <c r="AW95"/>
  <c r="AU95"/>
  <c r="AS95"/>
  <c r="AQ95"/>
  <c r="AO95"/>
  <c r="AM95"/>
  <c r="AK95"/>
  <c r="AI95"/>
  <c r="AG95"/>
  <c r="AE95"/>
  <c r="AC95"/>
  <c r="AA95"/>
  <c r="Y95"/>
  <c r="W95"/>
  <c r="U95"/>
  <c r="S95"/>
  <c r="Q95"/>
  <c r="O95"/>
  <c r="M95"/>
  <c r="K95"/>
  <c r="I95"/>
  <c r="G95"/>
  <c r="E95"/>
  <c r="C95"/>
  <c r="BJ95"/>
  <c r="BH95"/>
  <c r="BF95"/>
  <c r="BD95"/>
  <c r="BB95"/>
  <c r="AZ95"/>
  <c r="AX95"/>
  <c r="AV95"/>
  <c r="AT95"/>
  <c r="AR95"/>
  <c r="AP95"/>
  <c r="AN95"/>
  <c r="AL95"/>
  <c r="AJ95"/>
  <c r="AH95"/>
  <c r="AF95"/>
  <c r="AD95"/>
  <c r="AB95"/>
  <c r="Z95"/>
  <c r="X95"/>
  <c r="V95"/>
  <c r="T95"/>
  <c r="R95"/>
  <c r="P95"/>
  <c r="N95"/>
  <c r="L95"/>
  <c r="J95"/>
  <c r="H95"/>
  <c r="F95"/>
  <c r="D95"/>
  <c r="BJ96" l="1"/>
  <c r="BH96"/>
  <c r="BF96"/>
  <c r="BD96"/>
  <c r="BB96"/>
  <c r="AZ96"/>
  <c r="AX96"/>
  <c r="AV96"/>
  <c r="AT96"/>
  <c r="AR96"/>
  <c r="AP96"/>
  <c r="AN96"/>
  <c r="AL96"/>
  <c r="AJ96"/>
  <c r="AH96"/>
  <c r="AF96"/>
  <c r="AD96"/>
  <c r="AB96"/>
  <c r="Z96"/>
  <c r="X96"/>
  <c r="V96"/>
  <c r="T96"/>
  <c r="R96"/>
  <c r="P96"/>
  <c r="N96"/>
  <c r="L96"/>
  <c r="J96"/>
  <c r="H96"/>
  <c r="F96"/>
  <c r="D96"/>
  <c r="A97"/>
  <c r="BI96"/>
  <c r="BG96"/>
  <c r="BE96"/>
  <c r="BC96"/>
  <c r="BA96"/>
  <c r="AY96"/>
  <c r="AW96"/>
  <c r="AU96"/>
  <c r="AS96"/>
  <c r="AQ96"/>
  <c r="AO96"/>
  <c r="AM96"/>
  <c r="AK96"/>
  <c r="AI96"/>
  <c r="AG96"/>
  <c r="AE96"/>
  <c r="AC96"/>
  <c r="AA96"/>
  <c r="Y96"/>
  <c r="W96"/>
  <c r="U96"/>
  <c r="S96"/>
  <c r="Q96"/>
  <c r="O96"/>
  <c r="M96"/>
  <c r="K96"/>
  <c r="I96"/>
  <c r="G96"/>
  <c r="E96"/>
  <c r="C96"/>
  <c r="A98" l="1"/>
  <c r="BI97"/>
  <c r="BG97"/>
  <c r="BE97"/>
  <c r="BC97"/>
  <c r="BA97"/>
  <c r="AY97"/>
  <c r="AW97"/>
  <c r="AU97"/>
  <c r="AS97"/>
  <c r="AQ97"/>
  <c r="AO97"/>
  <c r="AM97"/>
  <c r="AK97"/>
  <c r="AI97"/>
  <c r="AG97"/>
  <c r="AE97"/>
  <c r="AC97"/>
  <c r="AA97"/>
  <c r="Y97"/>
  <c r="W97"/>
  <c r="U97"/>
  <c r="S97"/>
  <c r="Q97"/>
  <c r="O97"/>
  <c r="M97"/>
  <c r="K97"/>
  <c r="I97"/>
  <c r="G97"/>
  <c r="E97"/>
  <c r="C97"/>
  <c r="BJ97"/>
  <c r="BH97"/>
  <c r="BF97"/>
  <c r="BD97"/>
  <c r="BB97"/>
  <c r="AZ97"/>
  <c r="AX97"/>
  <c r="AV97"/>
  <c r="AT97"/>
  <c r="AR97"/>
  <c r="AP97"/>
  <c r="AN97"/>
  <c r="AL97"/>
  <c r="AJ97"/>
  <c r="AH97"/>
  <c r="AF97"/>
  <c r="AD97"/>
  <c r="AB97"/>
  <c r="Z97"/>
  <c r="X97"/>
  <c r="V97"/>
  <c r="T97"/>
  <c r="R97"/>
  <c r="P97"/>
  <c r="N97"/>
  <c r="L97"/>
  <c r="J97"/>
  <c r="H97"/>
  <c r="F97"/>
  <c r="D97"/>
  <c r="A99" l="1"/>
  <c r="BI98"/>
  <c r="BG98"/>
  <c r="BE98"/>
  <c r="BC98"/>
  <c r="BA98"/>
  <c r="AY98"/>
  <c r="AW98"/>
  <c r="AU98"/>
  <c r="BJ98"/>
  <c r="BF98"/>
  <c r="BB98"/>
  <c r="AX98"/>
  <c r="AT98"/>
  <c r="AR98"/>
  <c r="AP98"/>
  <c r="AN98"/>
  <c r="AL98"/>
  <c r="AJ98"/>
  <c r="AH98"/>
  <c r="AF98"/>
  <c r="AD98"/>
  <c r="AB98"/>
  <c r="Z98"/>
  <c r="X98"/>
  <c r="V98"/>
  <c r="T98"/>
  <c r="R98"/>
  <c r="P98"/>
  <c r="N98"/>
  <c r="L98"/>
  <c r="J98"/>
  <c r="H98"/>
  <c r="F98"/>
  <c r="D98"/>
  <c r="BH98"/>
  <c r="BD98"/>
  <c r="AZ98"/>
  <c r="AV98"/>
  <c r="AS98"/>
  <c r="AQ98"/>
  <c r="AO98"/>
  <c r="AM98"/>
  <c r="AK98"/>
  <c r="AI98"/>
  <c r="AG98"/>
  <c r="AE98"/>
  <c r="AC98"/>
  <c r="AA98"/>
  <c r="Y98"/>
  <c r="W98"/>
  <c r="U98"/>
  <c r="S98"/>
  <c r="Q98"/>
  <c r="O98"/>
  <c r="M98"/>
  <c r="K98"/>
  <c r="I98"/>
  <c r="G98"/>
  <c r="E98"/>
  <c r="C98"/>
  <c r="BJ99" l="1"/>
  <c r="BH99"/>
  <c r="BF99"/>
  <c r="BD99"/>
  <c r="BB99"/>
  <c r="AZ99"/>
  <c r="AX99"/>
  <c r="AV99"/>
  <c r="AT99"/>
  <c r="AR99"/>
  <c r="AP99"/>
  <c r="AN99"/>
  <c r="AL99"/>
  <c r="AJ99"/>
  <c r="AH99"/>
  <c r="AF99"/>
  <c r="AD99"/>
  <c r="AB99"/>
  <c r="Z99"/>
  <c r="X99"/>
  <c r="V99"/>
  <c r="T99"/>
  <c r="R99"/>
  <c r="P99"/>
  <c r="N99"/>
  <c r="L99"/>
  <c r="J99"/>
  <c r="H99"/>
  <c r="F99"/>
  <c r="D99"/>
  <c r="BI99"/>
  <c r="BE99"/>
  <c r="BA99"/>
  <c r="AW99"/>
  <c r="AS99"/>
  <c r="AO99"/>
  <c r="AK99"/>
  <c r="AG99"/>
  <c r="AC99"/>
  <c r="Y99"/>
  <c r="U99"/>
  <c r="Q99"/>
  <c r="M99"/>
  <c r="I99"/>
  <c r="E99"/>
  <c r="A100"/>
  <c r="BG99"/>
  <c r="BC99"/>
  <c r="AY99"/>
  <c r="AU99"/>
  <c r="AQ99"/>
  <c r="AM99"/>
  <c r="AI99"/>
  <c r="AE99"/>
  <c r="AA99"/>
  <c r="W99"/>
  <c r="S99"/>
  <c r="O99"/>
  <c r="K99"/>
  <c r="G99"/>
  <c r="C99"/>
  <c r="A101" l="1"/>
  <c r="BI100"/>
  <c r="BG100"/>
  <c r="BE100"/>
  <c r="BC100"/>
  <c r="BA100"/>
  <c r="AY100"/>
  <c r="AW100"/>
  <c r="AU100"/>
  <c r="AS100"/>
  <c r="AQ100"/>
  <c r="AO100"/>
  <c r="AM100"/>
  <c r="AK100"/>
  <c r="AI100"/>
  <c r="AG100"/>
  <c r="AE100"/>
  <c r="AC100"/>
  <c r="AA100"/>
  <c r="Y100"/>
  <c r="W100"/>
  <c r="U100"/>
  <c r="S100"/>
  <c r="Q100"/>
  <c r="O100"/>
  <c r="M100"/>
  <c r="K100"/>
  <c r="I100"/>
  <c r="G100"/>
  <c r="E100"/>
  <c r="C100"/>
  <c r="BH100"/>
  <c r="BD100"/>
  <c r="AZ100"/>
  <c r="AV100"/>
  <c r="AR100"/>
  <c r="AN100"/>
  <c r="AJ100"/>
  <c r="AF100"/>
  <c r="AB100"/>
  <c r="X100"/>
  <c r="T100"/>
  <c r="P100"/>
  <c r="L100"/>
  <c r="H100"/>
  <c r="D100"/>
  <c r="BJ100"/>
  <c r="BF100"/>
  <c r="BB100"/>
  <c r="AX100"/>
  <c r="AT100"/>
  <c r="AP100"/>
  <c r="AL100"/>
  <c r="AH100"/>
  <c r="AD100"/>
  <c r="Z100"/>
  <c r="V100"/>
  <c r="R100"/>
  <c r="N100"/>
  <c r="J100"/>
  <c r="F100"/>
  <c r="BJ101" l="1"/>
  <c r="BH101"/>
  <c r="BF101"/>
  <c r="BD101"/>
  <c r="BB101"/>
  <c r="AZ101"/>
  <c r="AX101"/>
  <c r="AV101"/>
  <c r="AT101"/>
  <c r="AR101"/>
  <c r="AP101"/>
  <c r="AN101"/>
  <c r="AL101"/>
  <c r="AJ101"/>
  <c r="AH101"/>
  <c r="AF101"/>
  <c r="AD101"/>
  <c r="AB101"/>
  <c r="Z101"/>
  <c r="X101"/>
  <c r="V101"/>
  <c r="T101"/>
  <c r="R101"/>
  <c r="P101"/>
  <c r="N101"/>
  <c r="L101"/>
  <c r="J101"/>
  <c r="H101"/>
  <c r="F101"/>
  <c r="D101"/>
  <c r="A102"/>
  <c r="BG101"/>
  <c r="BC101"/>
  <c r="AY101"/>
  <c r="AU101"/>
  <c r="AQ101"/>
  <c r="AM101"/>
  <c r="AI101"/>
  <c r="AE101"/>
  <c r="AA101"/>
  <c r="W101"/>
  <c r="S101"/>
  <c r="O101"/>
  <c r="K101"/>
  <c r="G101"/>
  <c r="C101"/>
  <c r="BI101"/>
  <c r="BE101"/>
  <c r="BA101"/>
  <c r="AW101"/>
  <c r="AS101"/>
  <c r="AO101"/>
  <c r="AK101"/>
  <c r="AG101"/>
  <c r="AC101"/>
  <c r="Y101"/>
  <c r="U101"/>
  <c r="Q101"/>
  <c r="M101"/>
  <c r="I101"/>
  <c r="E101"/>
  <c r="A103" l="1"/>
  <c r="BI102"/>
  <c r="BG102"/>
  <c r="BE102"/>
  <c r="BC102"/>
  <c r="BA102"/>
  <c r="AY102"/>
  <c r="AW102"/>
  <c r="AU102"/>
  <c r="AS102"/>
  <c r="AQ102"/>
  <c r="AO102"/>
  <c r="AM102"/>
  <c r="AK102"/>
  <c r="AI102"/>
  <c r="AG102"/>
  <c r="AE102"/>
  <c r="AC102"/>
  <c r="AA102"/>
  <c r="Y102"/>
  <c r="W102"/>
  <c r="U102"/>
  <c r="S102"/>
  <c r="Q102"/>
  <c r="O102"/>
  <c r="M102"/>
  <c r="K102"/>
  <c r="I102"/>
  <c r="G102"/>
  <c r="E102"/>
  <c r="C102"/>
  <c r="BJ102"/>
  <c r="BF102"/>
  <c r="BB102"/>
  <c r="AX102"/>
  <c r="AT102"/>
  <c r="AP102"/>
  <c r="AL102"/>
  <c r="AH102"/>
  <c r="AD102"/>
  <c r="Z102"/>
  <c r="V102"/>
  <c r="R102"/>
  <c r="N102"/>
  <c r="J102"/>
  <c r="F102"/>
  <c r="BH102"/>
  <c r="BD102"/>
  <c r="AZ102"/>
  <c r="AV102"/>
  <c r="AR102"/>
  <c r="AN102"/>
  <c r="AJ102"/>
  <c r="AF102"/>
  <c r="AB102"/>
  <c r="X102"/>
  <c r="T102"/>
  <c r="P102"/>
  <c r="L102"/>
  <c r="H102"/>
  <c r="D102"/>
  <c r="BI103" l="1"/>
  <c r="BG103"/>
  <c r="BE103"/>
  <c r="BC103"/>
  <c r="BA103"/>
  <c r="AY103"/>
  <c r="AW103"/>
  <c r="AU103"/>
  <c r="AS103"/>
  <c r="AQ103"/>
  <c r="AO103"/>
  <c r="AM103"/>
  <c r="AK103"/>
  <c r="AI103"/>
  <c r="AG103"/>
  <c r="AE103"/>
  <c r="AC103"/>
  <c r="BH103"/>
  <c r="BD103"/>
  <c r="AZ103"/>
  <c r="AV103"/>
  <c r="AR103"/>
  <c r="AN103"/>
  <c r="AJ103"/>
  <c r="AF103"/>
  <c r="AB103"/>
  <c r="Z103"/>
  <c r="X103"/>
  <c r="V103"/>
  <c r="T103"/>
  <c r="R103"/>
  <c r="P103"/>
  <c r="N103"/>
  <c r="L103"/>
  <c r="J103"/>
  <c r="H103"/>
  <c r="F103"/>
  <c r="D103"/>
  <c r="BJ103"/>
  <c r="BB103"/>
  <c r="AT103"/>
  <c r="AL103"/>
  <c r="AD103"/>
  <c r="Y103"/>
  <c r="U103"/>
  <c r="Q103"/>
  <c r="M103"/>
  <c r="I103"/>
  <c r="E103"/>
  <c r="BF103"/>
  <c r="AX103"/>
  <c r="AP103"/>
  <c r="AH103"/>
  <c r="AA103"/>
  <c r="W103"/>
  <c r="S103"/>
  <c r="O103"/>
  <c r="K103"/>
  <c r="G103"/>
  <c r="C103"/>
  <c r="K6" i="7" l="1"/>
  <c r="H6" i="1" s="1"/>
  <c r="K31" i="7"/>
  <c r="H31" i="1" s="1"/>
  <c r="K32" i="7"/>
  <c r="H32" i="1" s="1"/>
  <c r="K25" i="7"/>
  <c r="H25" i="1" s="1"/>
  <c r="K27" i="7"/>
  <c r="H27" i="1" s="1"/>
  <c r="K41" i="7"/>
  <c r="H41" i="1" s="1"/>
  <c r="K40" i="7"/>
  <c r="H40" i="1" s="1"/>
  <c r="K28" i="7"/>
  <c r="H28" i="1" s="1"/>
  <c r="K19" i="7"/>
  <c r="H19" i="1" s="1"/>
  <c r="K39" i="7"/>
  <c r="H39" i="1" s="1"/>
  <c r="K13" i="7"/>
  <c r="H13" i="1" s="1"/>
  <c r="K30" i="7"/>
  <c r="H30" i="1" s="1"/>
  <c r="K42" i="7"/>
  <c r="H42" i="1" s="1"/>
  <c r="K22" i="7"/>
  <c r="H22" i="1" s="1"/>
  <c r="K29" i="7"/>
  <c r="H29" i="1" s="1"/>
  <c r="K23" i="7"/>
  <c r="H23" i="1" s="1"/>
  <c r="K20" i="7"/>
  <c r="H20" i="1" s="1"/>
  <c r="K16" i="7"/>
  <c r="H16" i="1" s="1"/>
  <c r="K7" i="7"/>
  <c r="H7" i="1" s="1"/>
  <c r="K37" i="7"/>
  <c r="H37" i="1" s="1"/>
  <c r="K21" i="7"/>
  <c r="H21" i="1" s="1"/>
  <c r="K34" i="7"/>
  <c r="H34" i="1" s="1"/>
  <c r="K11" i="7"/>
  <c r="H11" i="1" s="1"/>
  <c r="K24" i="7"/>
  <c r="H24" i="1" s="1"/>
  <c r="K9" i="7"/>
  <c r="H9" i="1" s="1"/>
  <c r="K36" i="7"/>
  <c r="H36" i="1" s="1"/>
  <c r="K17" i="7"/>
  <c r="H17" i="1" s="1"/>
  <c r="K33" i="7"/>
  <c r="H33" i="1" s="1"/>
  <c r="K35" i="7"/>
  <c r="H35" i="1" s="1"/>
  <c r="K10" i="7"/>
  <c r="H10" i="1" s="1"/>
  <c r="K8" i="7"/>
  <c r="H8" i="1" s="1"/>
  <c r="K12" i="7"/>
  <c r="H12" i="1" s="1"/>
  <c r="K5" i="7"/>
  <c r="H5" i="1" s="1"/>
  <c r="K38" i="7"/>
  <c r="H38" i="1" s="1"/>
  <c r="K26" i="7"/>
  <c r="H26" i="1" s="1"/>
  <c r="K14" i="7"/>
  <c r="H14" i="1" s="1"/>
  <c r="K11" i="8"/>
  <c r="I11" i="1" s="1"/>
  <c r="K19" i="10"/>
  <c r="K19" i="1" s="1"/>
  <c r="K35" i="10"/>
  <c r="K35" i="1" s="1"/>
  <c r="K35" i="8"/>
  <c r="I35" i="1" s="1"/>
  <c r="K18" i="15"/>
  <c r="J18" i="1" s="1"/>
  <c r="K34" i="15"/>
  <c r="J34" i="1" s="1"/>
  <c r="K22" i="8"/>
  <c r="I22" i="1" s="1"/>
  <c r="K10" i="10"/>
  <c r="K10" i="1" s="1"/>
  <c r="K26" i="8"/>
  <c r="I26" i="1" s="1"/>
  <c r="K15" i="8"/>
  <c r="I15" i="1" s="1"/>
  <c r="K12" i="10"/>
  <c r="K12" i="1" s="1"/>
  <c r="K31" i="10"/>
  <c r="K31" i="1" s="1"/>
  <c r="K28" i="8"/>
  <c r="I28" i="1" s="1"/>
  <c r="K12" i="15"/>
  <c r="J12" i="1" s="1"/>
  <c r="K30" i="15"/>
  <c r="J30" i="1" s="1"/>
  <c r="K11" i="10"/>
  <c r="K11" i="1" s="1"/>
  <c r="K20" i="8"/>
  <c r="I20" i="1" s="1"/>
  <c r="K38" i="10"/>
  <c r="K38" i="1" s="1"/>
  <c r="K21" i="15"/>
  <c r="J21" i="1" s="1"/>
  <c r="K12" i="8"/>
  <c r="I12" i="1" s="1"/>
  <c r="K6" i="10"/>
  <c r="K6" i="1" s="1"/>
  <c r="K24" i="8"/>
  <c r="I24" i="1" s="1"/>
  <c r="K27" i="15"/>
  <c r="J27" i="1" s="1"/>
  <c r="K8" i="6"/>
  <c r="G8" i="1" s="1"/>
  <c r="K10" i="8"/>
  <c r="I10" i="1" s="1"/>
  <c r="K8" i="10"/>
  <c r="K8" i="1" s="1"/>
  <c r="K29" i="10"/>
  <c r="K29" i="1" s="1"/>
  <c r="K25" i="8"/>
  <c r="I25" i="1" s="1"/>
  <c r="K9" i="15"/>
  <c r="J9" i="1" s="1"/>
  <c r="K28" i="15"/>
  <c r="J28" i="1" s="1"/>
  <c r="K7" i="10"/>
  <c r="K7" i="1" s="1"/>
  <c r="K34" i="10"/>
  <c r="K34" i="1" s="1"/>
  <c r="K16" i="15"/>
  <c r="J16" i="1" s="1"/>
  <c r="K31" i="8"/>
  <c r="I31" i="1" s="1"/>
  <c r="K40" i="10"/>
  <c r="K40" i="1" s="1"/>
  <c r="K23" i="15"/>
  <c r="J23" i="1" s="1"/>
  <c r="K13" i="6"/>
  <c r="G13" i="1" s="1"/>
  <c r="K40" i="6"/>
  <c r="G40" i="1" s="1"/>
  <c r="K29" i="15"/>
  <c r="J29" i="1" s="1"/>
  <c r="K20" i="10"/>
  <c r="K20" i="1" s="1"/>
  <c r="K36" i="8"/>
  <c r="I36" i="1" s="1"/>
  <c r="K35" i="15"/>
  <c r="J35" i="1" s="1"/>
  <c r="K29" i="6"/>
  <c r="G29" i="1" s="1"/>
  <c r="K16" i="10"/>
  <c r="K16" i="1" s="1"/>
  <c r="K33" i="10"/>
  <c r="K33" i="1" s="1"/>
  <c r="K32" i="8"/>
  <c r="I32" i="1" s="1"/>
  <c r="K14" i="15"/>
  <c r="J14" i="1" s="1"/>
  <c r="K32" i="15"/>
  <c r="J32" i="1" s="1"/>
  <c r="K15" i="10"/>
  <c r="K15" i="1" s="1"/>
  <c r="K6" i="8"/>
  <c r="I6" i="1" s="1"/>
  <c r="K8" i="15"/>
  <c r="J8" i="1" s="1"/>
  <c r="K42" i="10"/>
  <c r="K42" i="1" s="1"/>
  <c r="K25" i="15"/>
  <c r="J25" i="1" s="1"/>
  <c r="K14" i="10"/>
  <c r="K14" i="1" s="1"/>
  <c r="K30" i="8"/>
  <c r="I30" i="1" s="1"/>
  <c r="K31" i="15"/>
  <c r="J31" i="1" s="1"/>
  <c r="K24" i="6"/>
  <c r="G24" i="1" s="1"/>
  <c r="K32" i="6"/>
  <c r="G32" i="1" s="1"/>
  <c r="K15" i="15"/>
  <c r="J15" i="1" s="1"/>
  <c r="K27" i="10"/>
  <c r="K27" i="1" s="1"/>
  <c r="K23" i="8"/>
  <c r="I23" i="1" s="1"/>
  <c r="K5" i="15"/>
  <c r="J5" i="1" s="1"/>
  <c r="K26" i="15"/>
  <c r="J26" i="1" s="1"/>
  <c r="K42" i="15"/>
  <c r="J42" i="1" s="1"/>
  <c r="K30" i="10"/>
  <c r="K30" i="1" s="1"/>
  <c r="K19" i="8"/>
  <c r="I19" i="1" s="1"/>
  <c r="K27" i="8"/>
  <c r="I27" i="1" s="1"/>
  <c r="K23" i="10"/>
  <c r="K23" i="1" s="1"/>
  <c r="K39" i="10"/>
  <c r="K39" i="1" s="1"/>
  <c r="K39" i="8"/>
  <c r="I39" i="1" s="1"/>
  <c r="K22" i="15"/>
  <c r="J22" i="1" s="1"/>
  <c r="K38" i="15"/>
  <c r="J38" i="1" s="1"/>
  <c r="K22" i="10"/>
  <c r="K22" i="1" s="1"/>
  <c r="K38" i="8"/>
  <c r="I38" i="1" s="1"/>
  <c r="K37" i="15"/>
  <c r="J37" i="1" s="1"/>
  <c r="K17" i="8"/>
  <c r="I17" i="1" s="1"/>
  <c r="K28" i="10"/>
  <c r="K28" i="1" s="1"/>
  <c r="K7" i="15"/>
  <c r="J7" i="1" s="1"/>
  <c r="K5" i="10"/>
  <c r="K5" i="1" s="1"/>
  <c r="K8" i="8"/>
  <c r="I8" i="1" s="1"/>
  <c r="K18" i="8"/>
  <c r="I18" i="1" s="1"/>
  <c r="K21" i="10"/>
  <c r="K21" i="1" s="1"/>
  <c r="K37" i="10"/>
  <c r="K37" i="1" s="1"/>
  <c r="K37" i="8"/>
  <c r="I37" i="1" s="1"/>
  <c r="K20" i="15"/>
  <c r="J20" i="1" s="1"/>
  <c r="K36" i="15"/>
  <c r="J36" i="1" s="1"/>
  <c r="K18" i="10"/>
  <c r="K18" i="1" s="1"/>
  <c r="K34" i="8"/>
  <c r="I34" i="1" s="1"/>
  <c r="K33" i="15"/>
  <c r="J33" i="1" s="1"/>
  <c r="K24" i="10"/>
  <c r="K24" i="1" s="1"/>
  <c r="K40" i="8"/>
  <c r="I40" i="1" s="1"/>
  <c r="K39" i="15"/>
  <c r="J39" i="1" s="1"/>
  <c r="K31" i="6"/>
  <c r="G31" i="1" s="1"/>
  <c r="CA31" s="1"/>
  <c r="K11" i="15"/>
  <c r="J11" i="1" s="1"/>
  <c r="K9" i="10"/>
  <c r="K9" i="1" s="1"/>
  <c r="K13" i="8"/>
  <c r="I13" i="1" s="1"/>
  <c r="K36" i="10"/>
  <c r="K36" i="1" s="1"/>
  <c r="K19" i="15"/>
  <c r="J19" i="1" s="1"/>
  <c r="K15" i="6"/>
  <c r="G15" i="1" s="1"/>
  <c r="CA15" s="1"/>
  <c r="K6" i="15"/>
  <c r="J6" i="1" s="1"/>
  <c r="K25" i="10"/>
  <c r="K25" i="1" s="1"/>
  <c r="K41" i="10"/>
  <c r="K41" i="1" s="1"/>
  <c r="K41" i="8"/>
  <c r="I41" i="1" s="1"/>
  <c r="K24" i="15"/>
  <c r="J24" i="1" s="1"/>
  <c r="K40" i="15"/>
  <c r="J40" i="1" s="1"/>
  <c r="K26" i="10"/>
  <c r="K26" i="1" s="1"/>
  <c r="K42" i="8"/>
  <c r="I42" i="1" s="1"/>
  <c r="K41" i="15"/>
  <c r="J41" i="1" s="1"/>
  <c r="K32" i="10"/>
  <c r="K32" i="1" s="1"/>
  <c r="K13" i="15"/>
  <c r="J13" i="1" s="1"/>
  <c r="K13" i="10"/>
  <c r="K13" i="1" s="1"/>
  <c r="K16" i="6"/>
  <c r="G16" i="1" s="1"/>
  <c r="K28" i="6"/>
  <c r="G28" i="1" s="1"/>
  <c r="K35" i="6"/>
  <c r="K23"/>
  <c r="G23" i="1" s="1"/>
  <c r="CA23" s="1"/>
  <c r="K14" i="6"/>
  <c r="G14" i="1" s="1"/>
  <c r="K36" i="6"/>
  <c r="G36" i="1" s="1"/>
  <c r="K7" i="6"/>
  <c r="G7" i="1" s="1"/>
  <c r="CA7" s="1"/>
  <c r="K17" i="10"/>
  <c r="K17" i="1" s="1"/>
  <c r="K22" i="6"/>
  <c r="G22" i="1" s="1"/>
  <c r="CA22" s="1"/>
  <c r="K9" i="8"/>
  <c r="I9" i="1" s="1"/>
  <c r="K39" i="6"/>
  <c r="G39" i="1" s="1"/>
  <c r="K25" i="6"/>
  <c r="G25" i="1" s="1"/>
  <c r="K29" i="8"/>
  <c r="I29" i="1" s="1"/>
  <c r="K33" i="6"/>
  <c r="G33" i="1" s="1"/>
  <c r="K18" i="6"/>
  <c r="G18" i="1" s="1"/>
  <c r="K6" i="6"/>
  <c r="G6" i="1" s="1"/>
  <c r="CA6" s="1"/>
  <c r="K42" i="6"/>
  <c r="G42" i="1" s="1"/>
  <c r="K16" i="8"/>
  <c r="I16" i="1" s="1"/>
  <c r="K37" i="6"/>
  <c r="G37" i="1" s="1"/>
  <c r="K21" i="6"/>
  <c r="G21" i="1" s="1"/>
  <c r="K38" i="6"/>
  <c r="G38" i="1" s="1"/>
  <c r="K12" i="6"/>
  <c r="G12" i="1" s="1"/>
  <c r="CA12" s="1"/>
  <c r="K34" i="6"/>
  <c r="G34" i="1" s="1"/>
  <c r="K9" i="6"/>
  <c r="G9" i="1" s="1"/>
  <c r="K5" i="6"/>
  <c r="G5" i="1" s="1"/>
  <c r="CA5" s="1"/>
  <c r="K17" i="6"/>
  <c r="G17" i="1" s="1"/>
  <c r="K10" i="15"/>
  <c r="J10" i="1" s="1"/>
  <c r="K26" i="6"/>
  <c r="K41"/>
  <c r="G41" i="1" s="1"/>
  <c r="K30" i="6"/>
  <c r="G30" i="1" s="1"/>
  <c r="K20" i="6"/>
  <c r="G20" i="1" s="1"/>
  <c r="K27" i="6"/>
  <c r="K11"/>
  <c r="G11" i="1" s="1"/>
  <c r="CA11" s="1"/>
  <c r="K19" i="6"/>
  <c r="G19" i="1" s="1"/>
  <c r="K10" i="6"/>
  <c r="G10" i="1" s="1"/>
  <c r="K17" i="15"/>
  <c r="J17" i="1" s="1"/>
  <c r="K14" i="8"/>
  <c r="I14" i="1" s="1"/>
  <c r="K33" i="8"/>
  <c r="I33" i="1" s="1"/>
  <c r="K21" i="8"/>
  <c r="I21" i="1" s="1"/>
  <c r="CA28" l="1"/>
  <c r="CA26"/>
  <c r="CA10"/>
  <c r="CA18"/>
  <c r="CA20"/>
  <c r="CA9"/>
  <c r="CA25"/>
  <c r="CA34"/>
  <c r="CA35"/>
  <c r="CA39"/>
  <c r="CA38"/>
  <c r="CA36"/>
  <c r="CA42"/>
  <c r="CA41"/>
  <c r="CA37"/>
  <c r="CA30"/>
  <c r="CA27"/>
  <c r="CA19"/>
  <c r="CA17"/>
  <c r="CA21"/>
  <c r="CA33"/>
  <c r="CA24"/>
  <c r="CA29"/>
  <c r="CA13"/>
  <c r="CA14"/>
  <c r="CA16"/>
  <c r="CA32"/>
  <c r="CA40"/>
  <c r="CA8"/>
  <c r="AG44" l="1"/>
  <c r="AG45"/>
  <c r="CB27" l="1"/>
  <c r="CB26"/>
  <c r="CB9"/>
  <c r="CB36"/>
  <c r="CB28"/>
  <c r="CB31"/>
  <c r="CB5"/>
  <c r="CB11"/>
  <c r="CB41"/>
  <c r="CB38"/>
  <c r="CB42"/>
  <c r="CB39"/>
  <c r="CB7"/>
  <c r="CB35"/>
  <c r="CB19"/>
  <c r="CB30"/>
  <c r="CB12"/>
  <c r="CB6"/>
  <c r="CB25"/>
  <c r="CB23"/>
  <c r="CB15"/>
  <c r="CB10"/>
  <c r="CB20"/>
  <c r="CB34"/>
  <c r="CB37"/>
  <c r="CB18"/>
  <c r="CB22"/>
  <c r="CB8"/>
  <c r="CB24"/>
  <c r="CB14"/>
  <c r="CB40"/>
  <c r="CB33"/>
  <c r="CB21"/>
  <c r="CB29"/>
  <c r="CB32"/>
  <c r="CB17"/>
  <c r="CB13"/>
  <c r="CB16"/>
</calcChain>
</file>

<file path=xl/sharedStrings.xml><?xml version="1.0" encoding="utf-8"?>
<sst xmlns="http://schemas.openxmlformats.org/spreadsheetml/2006/main" count="2343" uniqueCount="381">
  <si>
    <t>балл(max)=</t>
  </si>
  <si>
    <t>оценка(max)=</t>
  </si>
  <si>
    <t>балл(min)=</t>
  </si>
  <si>
    <t>оценка(min)=</t>
  </si>
  <si>
    <t>ЛР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</si>
  <si>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</si>
  <si>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</si>
  <si>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</si>
  <si>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</si>
  <si>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</si>
  <si>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</si>
  <si>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</si>
  <si>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</si>
  <si>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</si>
  <si>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</si>
  <si>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</si>
  <si>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</si>
  <si>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</si>
  <si>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</si>
  <si>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</si>
  <si>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</si>
  <si>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</si>
  <si>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</si>
  <si>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</si>
  <si>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</si>
  <si>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Владимирович</t>
  </si>
  <si>
    <t>Александр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</si>
  <si>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</si>
  <si>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</si>
  <si>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</si>
  <si>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</si>
  <si>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</si>
  <si>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</si>
  <si>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</si>
  <si>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</si>
  <si>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</si>
  <si>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</si>
  <si>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</si>
  <si>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</si>
  <si>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</si>
  <si>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</si>
  <si>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</si>
  <si>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</si>
  <si>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</si>
  <si>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</si>
  <si>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</si>
  <si>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</si>
  <si>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</si>
  <si>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</si>
  <si>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</si>
  <si>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</si>
  <si>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</si>
  <si>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</si>
  <si>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</si>
  <si>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</si>
  <si>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</si>
  <si>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</si>
  <si>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</si>
  <si>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</si>
  <si>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</si>
  <si>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</si>
  <si>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</si>
  <si>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</si>
  <si>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</si>
  <si>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</si>
  <si>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</si>
  <si>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</si>
  <si>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</si>
  <si>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</si>
  <si>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</si>
  <si>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</si>
  <si>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</si>
  <si>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</si>
  <si>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</si>
  <si>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</si>
  <si>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</si>
  <si>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</si>
  <si>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</si>
  <si>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</si>
  <si>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</si>
  <si>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</si>
  <si>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</si>
  <si>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</si>
  <si>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</si>
  <si>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</si>
  <si>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</si>
  <si>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</si>
  <si>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</si>
  <si>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</si>
  <si>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</si>
  <si>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</si>
  <si>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</si>
  <si>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</si>
  <si>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</si>
  <si>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</si>
  <si>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</si>
  <si>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</si>
  <si>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</si>
  <si>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</si>
  <si>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</si>
  <si>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</si>
  <si>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</si>
  <si>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</si>
  <si>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</si>
  <si>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</si>
  <si>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</si>
  <si>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</si>
  <si>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</si>
  <si>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</si>
  <si>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</si>
  <si>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</si>
  <si>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Вариант</t>
  </si>
  <si>
    <t>Created by LibXL trial version. Please buy the LibXL full version for removing this message.</t>
  </si>
  <si>
    <t>Тест</t>
  </si>
  <si>
    <t>Защита</t>
  </si>
  <si>
    <t>ЛР4</t>
  </si>
  <si>
    <t xml:space="preserve">Го'рбач  </t>
  </si>
  <si>
    <t xml:space="preserve">Кола'ндо  </t>
  </si>
  <si>
    <t>№недели\правильных ответов</t>
  </si>
  <si>
    <t>ЛР1
защита</t>
  </si>
  <si>
    <t>ЛР1
дата</t>
  </si>
  <si>
    <t>ЛР1
итог</t>
  </si>
  <si>
    <t>ЛР4
защита</t>
  </si>
  <si>
    <t>ЛР4
дата</t>
  </si>
  <si>
    <t>ЛР4
итог</t>
  </si>
  <si>
    <t>ЛР5
защита</t>
  </si>
  <si>
    <t>ЛР5
дата</t>
  </si>
  <si>
    <t>ЛР5
итог</t>
  </si>
  <si>
    <t>ЛР6
защита</t>
  </si>
  <si>
    <t>ЛР6
дата</t>
  </si>
  <si>
    <t>ЛР6
итог</t>
  </si>
  <si>
    <t>Дедлайн</t>
  </si>
  <si>
    <t>Процент правильных ответов</t>
  </si>
  <si>
    <t>http://goo.gl/aP1Jrm</t>
  </si>
  <si>
    <t>Экзамен</t>
  </si>
  <si>
    <t>РГР2
защита</t>
  </si>
  <si>
    <t>РГР2
дата</t>
  </si>
  <si>
    <t>РГР2
итог</t>
  </si>
  <si>
    <t>ЛР7
защита</t>
  </si>
  <si>
    <t>ЛР7
дата</t>
  </si>
  <si>
    <t>ЛР7
итог</t>
  </si>
  <si>
    <t>н</t>
  </si>
  <si>
    <t>S=</t>
  </si>
  <si>
    <t>ms=</t>
  </si>
  <si>
    <t>м</t>
  </si>
  <si>
    <t>м2</t>
  </si>
  <si>
    <t>m=</t>
  </si>
  <si>
    <t>м3</t>
  </si>
  <si>
    <t>l1=l2=l3=50м</t>
  </si>
  <si>
    <t>t=</t>
  </si>
  <si>
    <t>h=</t>
  </si>
  <si>
    <t>mh=</t>
  </si>
  <si>
    <t>Решённые задачи. Часть 1</t>
  </si>
  <si>
    <t>0,17</t>
  </si>
  <si>
    <t>Часть 2</t>
  </si>
  <si>
    <t>Часть 3</t>
  </si>
  <si>
    <t>Часть 4</t>
  </si>
  <si>
    <t>md=</t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</si>
  <si>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0,025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</si>
  <si>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0,014</t>
    </r>
  </si>
  <si>
    <r>
      <rPr>
        <b/>
        <sz val="11"/>
        <color theme="0"/>
        <rFont val="Calibri"/>
        <family val="2"/>
        <charset val="204"/>
      </rPr>
      <t>±</t>
    </r>
    <r>
      <rPr>
        <b/>
        <sz val="11"/>
        <color theme="0"/>
        <rFont val="Calibri"/>
        <family val="2"/>
        <charset val="204"/>
        <scheme val="minor"/>
      </rPr>
      <t>0,042</t>
    </r>
  </si>
  <si>
    <t>r1-2=</t>
  </si>
  <si>
    <t>P=1</t>
  </si>
  <si>
    <t>s=</t>
  </si>
  <si>
    <t>±15,8</t>
  </si>
  <si>
    <t>±19,6</t>
  </si>
  <si>
    <t>rab=</t>
  </si>
  <si>
    <t>ma=</t>
  </si>
  <si>
    <t>mb=ma=</t>
  </si>
  <si>
    <t>mv1=</t>
  </si>
  <si>
    <t>5"</t>
  </si>
  <si>
    <t>mv2=</t>
  </si>
  <si>
    <t>3,3"</t>
  </si>
  <si>
    <t>mv3=</t>
  </si>
  <si>
    <t>2,5"</t>
  </si>
  <si>
    <t>mb=0,09</t>
  </si>
  <si>
    <t>P2=</t>
  </si>
  <si>
    <t>Pрез=</t>
  </si>
  <si>
    <t>a=</t>
  </si>
  <si>
    <t>ma/a=</t>
  </si>
  <si>
    <t>1/2475</t>
  </si>
  <si>
    <t>A 49 13 36</t>
  </si>
  <si>
    <t>ma  2,7"</t>
  </si>
  <si>
    <t>t*msum</t>
  </si>
  <si>
    <t>Pcp=</t>
  </si>
  <si>
    <t>mb=</t>
  </si>
  <si>
    <t>14"</t>
  </si>
  <si>
    <t>n=</t>
  </si>
  <si>
    <t>10раз</t>
  </si>
  <si>
    <t>mc/c=</t>
  </si>
  <si>
    <t>mR=</t>
  </si>
  <si>
    <t>h1=</t>
  </si>
  <si>
    <t>Psum=</t>
  </si>
  <si>
    <t>мм</t>
  </si>
  <si>
    <t>P3=</t>
  </si>
  <si>
    <t>156,25км</t>
  </si>
  <si>
    <t>mb=0,064</t>
  </si>
  <si>
    <t>pb=0,61</t>
  </si>
  <si>
    <t>mc=0,072</t>
  </si>
  <si>
    <t>pc=0,46</t>
  </si>
  <si>
    <t>ms/S=</t>
  </si>
  <si>
    <t>1/1402</t>
  </si>
  <si>
    <t>Pc=</t>
  </si>
  <si>
    <t>v=</t>
  </si>
  <si>
    <t>1°16'36"</t>
  </si>
  <si>
    <t>mv=</t>
  </si>
  <si>
    <t>0,2"</t>
  </si>
  <si>
    <t>mпр=</t>
  </si>
  <si>
    <t>3,5"</t>
  </si>
  <si>
    <t>Q, м3/c =</t>
  </si>
  <si>
    <t>mq, м3/c =</t>
  </si>
  <si>
    <t>m4=</t>
  </si>
  <si>
    <t>ma10=</t>
  </si>
  <si>
    <t>b=</t>
  </si>
  <si>
    <t>mh2=</t>
  </si>
  <si>
    <t>6,9мм</t>
  </si>
  <si>
    <t>56,6"</t>
  </si>
  <si>
    <t>a</t>
  </si>
  <si>
    <t>0,9"</t>
  </si>
  <si>
    <t>mr=</t>
  </si>
  <si>
    <t>"</t>
  </si>
  <si>
    <t>mr=1,18"</t>
  </si>
  <si>
    <t>ms=0,093</t>
  </si>
  <si>
    <t>ЛР1
(ч1)</t>
  </si>
  <si>
    <t>ЛР1
(ч2)</t>
  </si>
  <si>
    <t>ЛР1
(ч3)</t>
  </si>
  <si>
    <t>ЛР1
(ч4)</t>
  </si>
  <si>
    <t>ЛР2
(ч1)</t>
  </si>
  <si>
    <t>ЛР3
(ч1)</t>
  </si>
  <si>
    <t>https://goo.gl/vHHMPH - Пройти тесты</t>
  </si>
  <si>
    <t>Верных ответов</t>
  </si>
  <si>
    <t>Всего вопросов</t>
  </si>
  <si>
    <t>Процентов верных ответов</t>
  </si>
  <si>
    <t>Timestamp</t>
  </si>
  <si>
    <t>e-mail</t>
  </si>
  <si>
    <t>6/18/2017 16:07:38</t>
  </si>
  <si>
    <t>Зуёнок</t>
  </si>
  <si>
    <t>lorin.by82@gmail.com</t>
  </si>
  <si>
    <t>6/13/2017 16:07:09</t>
  </si>
  <si>
    <t>Павлюковский</t>
  </si>
  <si>
    <t>pavlzhenya88@gmail.com</t>
  </si>
  <si>
    <t>6/18/2017 18:33:31</t>
  </si>
  <si>
    <t>Айдари</t>
  </si>
  <si>
    <t xml:space="preserve">Карим </t>
  </si>
  <si>
    <t>shadoworddeath@gmail.com</t>
  </si>
  <si>
    <t>6/17/2017 14:54:18</t>
  </si>
  <si>
    <t>Ванечкин</t>
  </si>
  <si>
    <t>11405215@mail.ru</t>
  </si>
  <si>
    <t>6/18/2017 20:44:01</t>
  </si>
  <si>
    <t xml:space="preserve">Григорица </t>
  </si>
  <si>
    <t>yura.grigoritsa@gmail.com</t>
  </si>
  <si>
    <t>6/18/2017 12:30:07</t>
  </si>
  <si>
    <t>Губич</t>
  </si>
  <si>
    <t>sanya.gubich1997@gmail.com</t>
  </si>
  <si>
    <t>6/15/2017 22:46:36</t>
  </si>
  <si>
    <t>Захаревич</t>
  </si>
  <si>
    <t>lolikpop137@mail.ru</t>
  </si>
  <si>
    <t>6/17/2017 17:12:01</t>
  </si>
  <si>
    <t>adawa</t>
  </si>
  <si>
    <t>awdwa</t>
  </si>
  <si>
    <t>kadushko98@mail.ru</t>
  </si>
  <si>
    <t>6/18/2017 11:46:32</t>
  </si>
  <si>
    <t>Ремез</t>
  </si>
  <si>
    <t>rebellionl@mail.ru</t>
  </si>
  <si>
    <t>6/17/2017 16:01:54</t>
  </si>
  <si>
    <t>Ходосок</t>
  </si>
  <si>
    <t>nadyuha.kapysh@mail.ru</t>
  </si>
  <si>
    <t>6/17/2017 15:49:54</t>
  </si>
  <si>
    <t>Чурилов</t>
  </si>
  <si>
    <t>stanislav.churilov2013@yandex.by</t>
  </si>
  <si>
    <t>6/18/2017 14:21:29</t>
  </si>
  <si>
    <t>Шалудин</t>
  </si>
  <si>
    <t>olegik110298@yandex.by</t>
  </si>
  <si>
    <t>6/18/2017 20:43:48</t>
  </si>
  <si>
    <t>6/18/2017 16:58:07</t>
  </si>
  <si>
    <t>Зуенок</t>
  </si>
  <si>
    <t>6/18/2017 17:05:21</t>
  </si>
  <si>
    <t>Лосик</t>
  </si>
  <si>
    <t>vital2013.123@yndex.by</t>
  </si>
  <si>
    <t>6/18/2017 9:55:17</t>
  </si>
  <si>
    <t>6/18/2017 16:14:36</t>
  </si>
  <si>
    <t>Самуйлова</t>
  </si>
  <si>
    <t>vika.volchik@mail.ru</t>
  </si>
  <si>
    <t xml:space="preserve">Губич </t>
  </si>
  <si>
    <t>6/14/2017 0:01:52</t>
  </si>
  <si>
    <t>Хлиманков</t>
  </si>
  <si>
    <t>texno.cd@mail.ru</t>
  </si>
  <si>
    <t>6/18/2017 18:37:55</t>
  </si>
  <si>
    <t>Капыш</t>
  </si>
  <si>
    <t>6/17/2017 19:30:55</t>
  </si>
  <si>
    <t>6/18/2017 16:21:17</t>
  </si>
  <si>
    <t>6/18/2017 19:50:41</t>
  </si>
  <si>
    <t>Кадушко</t>
  </si>
  <si>
    <t>6/18/2017 17:23:47</t>
  </si>
  <si>
    <t>vital2013.123@yandex.by</t>
  </si>
  <si>
    <t>6/18/2017 16:28:26</t>
  </si>
  <si>
    <t xml:space="preserve">Дмитрий </t>
  </si>
  <si>
    <t>dimaremez11@gmail.com</t>
  </si>
  <si>
    <t>6/18/2017 16:00:41</t>
  </si>
  <si>
    <t xml:space="preserve">Волчик </t>
  </si>
  <si>
    <t>6/18/2017 17:33:08</t>
  </si>
  <si>
    <t>6/18/2017 21:47:10</t>
  </si>
  <si>
    <t>Мирончик</t>
  </si>
  <si>
    <t>rusya139701@gmail.com</t>
  </si>
  <si>
    <t>6/18/2017 21:32:41</t>
  </si>
  <si>
    <t>6/18/2017 18:38:21</t>
  </si>
  <si>
    <t>АЙДАРИ</t>
  </si>
  <si>
    <t>КАРИМ</t>
  </si>
  <si>
    <t>6/18/2017 23:15:02</t>
  </si>
  <si>
    <t>Бабенко</t>
  </si>
  <si>
    <t>mzgrankina@mail.ru</t>
  </si>
  <si>
    <t>6/17/2017 23:06:54</t>
  </si>
  <si>
    <t>Базылевич</t>
  </si>
  <si>
    <t>llikaa-96@mail.ru</t>
  </si>
  <si>
    <t>6/17/2017 15:01:47</t>
  </si>
  <si>
    <t>6/18/2017 21:18:48</t>
  </si>
  <si>
    <t>6/16/2017 22:41:01</t>
  </si>
  <si>
    <t>6/17/2017 18:40:10</t>
  </si>
  <si>
    <t>6/18/2017 10:12:50</t>
  </si>
  <si>
    <t xml:space="preserve">Знарок </t>
  </si>
  <si>
    <t xml:space="preserve">Сергей </t>
  </si>
  <si>
    <t>sergej.znarok@mail.ru</t>
  </si>
  <si>
    <t>6/17/2017 20:02:00</t>
  </si>
  <si>
    <t>6/17/2017 14:09:24</t>
  </si>
  <si>
    <t>Надя</t>
  </si>
  <si>
    <t>6/18/2017 14:41:49</t>
  </si>
  <si>
    <t>RebellionL@mail.ru</t>
  </si>
  <si>
    <t>6/18/2017 22:27:49</t>
  </si>
  <si>
    <t>6/13/2017 16:43:38</t>
  </si>
  <si>
    <t>6/17/2017 17:06:59</t>
  </si>
  <si>
    <t>6/18/2017 21:21:45</t>
  </si>
  <si>
    <t>polinka-hodosok@mail.ru</t>
  </si>
  <si>
    <t>6/17/2017 19:04:54</t>
  </si>
  <si>
    <t>6/18/2017 16:14:02</t>
  </si>
  <si>
    <t>6/18/2017 20:56:25</t>
  </si>
  <si>
    <t>6/18/2017 10:57:12</t>
  </si>
  <si>
    <t>6/19/2017 0:44:40</t>
  </si>
  <si>
    <t>Волчик</t>
  </si>
  <si>
    <t>6/19/2017 1:03:29</t>
  </si>
  <si>
    <t>6/19/2017 0:33:49</t>
  </si>
  <si>
    <t>6/19/2017 1:55:06</t>
  </si>
  <si>
    <t xml:space="preserve">Юрок </t>
  </si>
  <si>
    <t>6/14/2017 11:17:57</t>
  </si>
  <si>
    <t>6/19/2017 14:14:26</t>
  </si>
  <si>
    <t>капыш</t>
  </si>
  <si>
    <t>надежда</t>
  </si>
  <si>
    <t>6/18/2017 20:57:59</t>
  </si>
  <si>
    <t>6/19/2017 10:39:18</t>
  </si>
  <si>
    <t>6/19/2017 0:03:49</t>
  </si>
  <si>
    <t>6/18/2017 12:31:03</t>
  </si>
  <si>
    <t>6/19/2017 0:07:37</t>
  </si>
  <si>
    <t>6/18/2017 12:32:13</t>
  </si>
  <si>
    <t>6/17/2017 23:53:59</t>
  </si>
  <si>
    <t>6/18/2017 17:58:17</t>
  </si>
  <si>
    <t>6/19/2017 14:58:12</t>
  </si>
  <si>
    <t>6/19/2017 12:49:07</t>
  </si>
  <si>
    <t>6/19/2017 16:13:34</t>
  </si>
  <si>
    <t>Ееатерина</t>
  </si>
  <si>
    <t>6/18/2017 22:01:22</t>
  </si>
  <si>
    <t>6/18/2017 21:03:45</t>
  </si>
  <si>
    <t>Григорица</t>
  </si>
  <si>
    <t>6/17/2017 17:25:27</t>
  </si>
  <si>
    <t>6/18/2017 12:38:12</t>
  </si>
  <si>
    <t>6/18/2017 12:43:16</t>
  </si>
  <si>
    <t>6/16/2017 20:24:44</t>
  </si>
  <si>
    <t>Алекскей</t>
  </si>
  <si>
    <t>6/18/2017 23:30:30</t>
  </si>
  <si>
    <t>6/17/2017 20:25:32</t>
  </si>
  <si>
    <t>Стас</t>
  </si>
  <si>
    <t>6/18/2017 18:45:38</t>
  </si>
  <si>
    <t>olegik110298@gmail.com</t>
  </si>
  <si>
    <t>6/17/2017 0:10:22</t>
  </si>
  <si>
    <t>6/18/2017 11:41:53</t>
  </si>
  <si>
    <t xml:space="preserve">Ванечкин </t>
  </si>
  <si>
    <t>6/19/2017 12:56:15</t>
  </si>
  <si>
    <t>6/17/2017 14:36:21</t>
  </si>
  <si>
    <t xml:space="preserve">Захаревич </t>
  </si>
  <si>
    <t>6/18/2017 12:58:00</t>
  </si>
  <si>
    <t>6/17/2017 15:48:16</t>
  </si>
  <si>
    <t>6/18/2017 13:59:01</t>
  </si>
  <si>
    <t>6/19/2017 13:31:10</t>
  </si>
</sst>
</file>

<file path=xl/styles.xml><?xml version="1.0" encoding="utf-8"?>
<styleSheet xmlns="http://schemas.openxmlformats.org/spreadsheetml/2006/main">
  <numFmts count="4">
    <numFmt numFmtId="164" formatCode="0.000000"/>
    <numFmt numFmtId="165" formatCode="dd/mm/yy;@"/>
    <numFmt numFmtId="166" formatCode="0.0"/>
    <numFmt numFmtId="167" formatCode="d/m/yy;@"/>
  </numFmts>
  <fonts count="1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  <family val="2"/>
      <charset val="204"/>
    </font>
    <font>
      <b/>
      <sz val="16"/>
      <color indexed="60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8" fillId="0" borderId="30"/>
    <xf numFmtId="0" fontId="9" fillId="0" borderId="0" applyNumberFormat="0" applyFill="0" applyBorder="0" applyAlignment="0" applyProtection="0">
      <alignment vertical="top"/>
      <protection locked="0"/>
    </xf>
  </cellStyleXfs>
  <cellXfs count="296">
    <xf numFmtId="0" fontId="0" fillId="0" borderId="0" xfId="0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2" xfId="0" applyBorder="1" applyAlignment="1"/>
    <xf numFmtId="0" fontId="0" fillId="0" borderId="2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0" xfId="0" applyFont="1"/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13" xfId="0" applyNumberFormat="1" applyFont="1" applyBorder="1" applyAlignment="1">
      <alignment horizontal="center" vertical="center"/>
    </xf>
    <xf numFmtId="0" fontId="0" fillId="0" borderId="0" xfId="0" applyBorder="1"/>
    <xf numFmtId="2" fontId="1" fillId="0" borderId="6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5" xfId="0" applyBorder="1"/>
    <xf numFmtId="0" fontId="0" fillId="2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/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3" borderId="18" xfId="0" applyFill="1" applyBorder="1" applyAlignment="1">
      <alignment horizontal="center"/>
    </xf>
    <xf numFmtId="0" fontId="0" fillId="0" borderId="17" xfId="0" applyBorder="1"/>
    <xf numFmtId="0" fontId="0" fillId="0" borderId="26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4" xfId="0" applyBorder="1"/>
    <xf numFmtId="0" fontId="0" fillId="0" borderId="7" xfId="0" applyBorder="1"/>
    <xf numFmtId="1" fontId="1" fillId="0" borderId="4" xfId="0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/>
    </xf>
    <xf numFmtId="0" fontId="0" fillId="0" borderId="29" xfId="0" applyBorder="1" applyAlignment="1">
      <alignment horizontal="center"/>
    </xf>
    <xf numFmtId="14" fontId="0" fillId="0" borderId="0" xfId="0" applyNumberFormat="1" applyAlignment="1"/>
    <xf numFmtId="14" fontId="0" fillId="0" borderId="6" xfId="0" applyNumberFormat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30" xfId="0" applyBorder="1"/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8" xfId="0" applyBorder="1"/>
    <xf numFmtId="0" fontId="0" fillId="0" borderId="12" xfId="0" applyBorder="1" applyAlignment="1">
      <alignment horizontal="center"/>
    </xf>
    <xf numFmtId="14" fontId="0" fillId="0" borderId="14" xfId="0" applyNumberFormat="1" applyBorder="1" applyAlignment="1">
      <alignment horizontal="center" textRotation="90"/>
    </xf>
    <xf numFmtId="2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6" fontId="0" fillId="0" borderId="1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 textRotation="9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1" xfId="0" applyBorder="1" applyAlignment="1"/>
    <xf numFmtId="0" fontId="0" fillId="0" borderId="32" xfId="0" applyBorder="1" applyAlignment="1"/>
    <xf numFmtId="0" fontId="0" fillId="0" borderId="30" xfId="0" applyBorder="1" applyAlignment="1">
      <alignment horizontal="right"/>
    </xf>
    <xf numFmtId="167" fontId="1" fillId="0" borderId="6" xfId="0" applyNumberFormat="1" applyFont="1" applyBorder="1" applyAlignment="1">
      <alignment horizontal="center" vertical="center"/>
    </xf>
    <xf numFmtId="167" fontId="1" fillId="0" borderId="1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6" fontId="0" fillId="0" borderId="21" xfId="0" applyNumberFormat="1" applyBorder="1" applyAlignment="1">
      <alignment horizontal="center"/>
    </xf>
    <xf numFmtId="166" fontId="0" fillId="0" borderId="22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/>
    <xf numFmtId="165" fontId="0" fillId="0" borderId="1" xfId="0" applyNumberFormat="1" applyBorder="1" applyAlignment="1">
      <alignment horizontal="center" textRotation="90" wrapText="1"/>
    </xf>
    <xf numFmtId="0" fontId="3" fillId="0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1" fontId="1" fillId="0" borderId="24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4" fontId="1" fillId="0" borderId="20" xfId="0" applyNumberFormat="1" applyFont="1" applyBorder="1" applyAlignment="1">
      <alignment horizontal="center" vertical="center"/>
    </xf>
    <xf numFmtId="14" fontId="1" fillId="0" borderId="21" xfId="0" applyNumberFormat="1" applyFont="1" applyBorder="1" applyAlignment="1">
      <alignment horizontal="center" vertical="center"/>
    </xf>
    <xf numFmtId="14" fontId="1" fillId="0" borderId="2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0" xfId="0" applyFill="1" applyBorder="1" applyAlignment="1">
      <alignment horizontal="center"/>
    </xf>
    <xf numFmtId="0" fontId="4" fillId="0" borderId="30" xfId="0" applyFont="1" applyFill="1" applyBorder="1" applyAlignment="1"/>
    <xf numFmtId="0" fontId="4" fillId="0" borderId="39" xfId="0" applyFont="1" applyBorder="1"/>
    <xf numFmtId="0" fontId="4" fillId="0" borderId="30" xfId="0" applyFont="1" applyBorder="1"/>
    <xf numFmtId="0" fontId="4" fillId="0" borderId="40" xfId="0" applyFont="1" applyBorder="1"/>
    <xf numFmtId="0" fontId="4" fillId="0" borderId="39" xfId="0" applyFont="1" applyBorder="1" applyAlignment="1"/>
    <xf numFmtId="0" fontId="4" fillId="0" borderId="30" xfId="0" applyFont="1" applyBorder="1" applyAlignment="1"/>
    <xf numFmtId="0" fontId="4" fillId="0" borderId="40" xfId="0" applyFont="1" applyFill="1" applyBorder="1" applyAlignment="1"/>
    <xf numFmtId="0" fontId="4" fillId="0" borderId="40" xfId="0" applyFont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6" fillId="0" borderId="39" xfId="0" applyFont="1" applyBorder="1"/>
    <xf numFmtId="0" fontId="6" fillId="0" borderId="30" xfId="0" applyFont="1" applyBorder="1"/>
    <xf numFmtId="0" fontId="6" fillId="0" borderId="40" xfId="0" applyFont="1" applyBorder="1"/>
    <xf numFmtId="0" fontId="6" fillId="0" borderId="0" xfId="0" applyFont="1" applyFill="1"/>
    <xf numFmtId="0" fontId="7" fillId="0" borderId="30" xfId="0" applyFont="1" applyBorder="1"/>
    <xf numFmtId="0" fontId="6" fillId="0" borderId="30" xfId="0" applyFont="1" applyBorder="1" applyAlignment="1">
      <alignment horizontal="left"/>
    </xf>
    <xf numFmtId="0" fontId="6" fillId="0" borderId="40" xfId="0" applyFont="1" applyBorder="1" applyAlignment="1">
      <alignment horizontal="left"/>
    </xf>
    <xf numFmtId="0" fontId="6" fillId="0" borderId="40" xfId="0" quotePrefix="1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4" borderId="8" xfId="0" applyFill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1" xfId="0" applyFill="1" applyBorder="1" applyAlignment="1">
      <alignment horizontal="center"/>
    </xf>
    <xf numFmtId="0" fontId="0" fillId="0" borderId="41" xfId="0" applyFill="1" applyBorder="1" applyAlignment="1">
      <alignment horizontal="center" vertical="center"/>
    </xf>
    <xf numFmtId="2" fontId="0" fillId="0" borderId="42" xfId="0" applyNumberFormat="1" applyBorder="1" applyAlignment="1">
      <alignment horizontal="center"/>
    </xf>
    <xf numFmtId="2" fontId="1" fillId="0" borderId="34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41" xfId="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167" fontId="1" fillId="0" borderId="41" xfId="0" applyNumberFormat="1" applyFont="1" applyBorder="1" applyAlignment="1">
      <alignment horizontal="center" vertical="center"/>
    </xf>
    <xf numFmtId="0" fontId="0" fillId="0" borderId="4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0" borderId="3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1" fontId="8" fillId="0" borderId="1" xfId="1" applyNumberFormat="1" applyBorder="1" applyAlignment="1">
      <alignment horizontal="center" vertical="center"/>
    </xf>
    <xf numFmtId="0" fontId="8" fillId="0" borderId="1" xfId="1" applyBorder="1" applyAlignment="1">
      <alignment horizontal="center"/>
    </xf>
    <xf numFmtId="0" fontId="8" fillId="0" borderId="1" xfId="1" applyBorder="1" applyAlignment="1">
      <alignment horizontal="center" vertical="center"/>
    </xf>
    <xf numFmtId="165" fontId="8" fillId="0" borderId="1" xfId="1" applyNumberFormat="1" applyBorder="1" applyAlignment="1">
      <alignment horizontal="center" textRotation="90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30" xfId="0" applyNumberFormat="1" applyBorder="1"/>
    <xf numFmtId="0" fontId="0" fillId="2" borderId="30" xfId="0" applyFill="1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2" fontId="0" fillId="2" borderId="30" xfId="0" applyNumberFormat="1" applyFill="1" applyBorder="1"/>
    <xf numFmtId="0" fontId="10" fillId="0" borderId="9" xfId="2" applyFont="1" applyFill="1" applyBorder="1" applyAlignment="1" applyProtection="1">
      <alignment horizontal="left" vertical="center"/>
    </xf>
    <xf numFmtId="0" fontId="10" fillId="0" borderId="5" xfId="2" applyFont="1" applyFill="1" applyBorder="1" applyAlignment="1" applyProtection="1">
      <alignment horizontal="left" vertical="center"/>
    </xf>
    <xf numFmtId="0" fontId="10" fillId="0" borderId="6" xfId="2" applyFont="1" applyFill="1" applyBorder="1" applyAlignment="1" applyProtection="1">
      <alignment horizontal="left" vertical="center"/>
    </xf>
    <xf numFmtId="0" fontId="2" fillId="8" borderId="30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textRotation="90"/>
    </xf>
    <xf numFmtId="0" fontId="0" fillId="0" borderId="27" xfId="0" applyBorder="1" applyAlignment="1">
      <alignment horizontal="center" vertical="center" textRotation="90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14" fontId="0" fillId="0" borderId="25" xfId="0" applyNumberFormat="1" applyBorder="1" applyAlignment="1">
      <alignment horizontal="center" vertical="center" wrapText="1"/>
    </xf>
    <xf numFmtId="14" fontId="0" fillId="0" borderId="36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 wrapText="1"/>
    </xf>
    <xf numFmtId="14" fontId="0" fillId="0" borderId="31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30" xfId="0" applyFont="1" applyBorder="1" applyAlignment="1">
      <alignment horizontal="center"/>
    </xf>
    <xf numFmtId="0" fontId="0" fillId="2" borderId="0" xfId="0" applyFill="1" applyAlignment="1"/>
    <xf numFmtId="0" fontId="1" fillId="0" borderId="3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/>
  </cellStyles>
  <dxfs count="104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oo.gl/vHHMPH" TargetMode="External"/><Relationship Id="rId1" Type="http://schemas.openxmlformats.org/officeDocument/2006/relationships/hyperlink" Target="http://goo.gl/aP1Jr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87"/>
  <sheetViews>
    <sheetView tabSelected="1" zoomScale="85" zoomScaleNormal="85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10" sqref="N10"/>
    </sheetView>
  </sheetViews>
  <sheetFormatPr defaultColWidth="9.109375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5" width="14.5546875" customWidth="1"/>
    <col min="6" max="6" width="14.88671875" customWidth="1"/>
    <col min="7" max="7" width="5.5546875" style="19" bestFit="1" customWidth="1"/>
    <col min="8" max="8" width="4.6640625" style="19" bestFit="1" customWidth="1"/>
    <col min="9" max="9" width="4.6640625" style="19" customWidth="1"/>
    <col min="10" max="10" width="5.109375" style="19" bestFit="1" customWidth="1"/>
    <col min="11" max="11" width="4.88671875" style="19" customWidth="1"/>
    <col min="12" max="12" width="4.88671875" customWidth="1"/>
    <col min="13" max="14" width="4.5546875" customWidth="1"/>
    <col min="15" max="15" width="9.33203125" customWidth="1"/>
    <col min="16" max="16" width="5.33203125" customWidth="1"/>
    <col min="17" max="17" width="5" customWidth="1"/>
    <col min="18" max="18" width="9.33203125" customWidth="1"/>
    <col min="19" max="19" width="5" customWidth="1"/>
    <col min="20" max="20" width="6.6640625" customWidth="1"/>
    <col min="21" max="21" width="8.33203125" bestFit="1" customWidth="1"/>
    <col min="22" max="22" width="5.109375" customWidth="1"/>
    <col min="23" max="23" width="6.109375" customWidth="1"/>
    <col min="24" max="24" width="8.33203125" bestFit="1" customWidth="1"/>
    <col min="25" max="26" width="5.6640625" customWidth="1"/>
    <col min="27" max="27" width="7.109375" customWidth="1"/>
    <col min="28" max="28" width="4.5546875" customWidth="1"/>
    <col min="29" max="31" width="3.33203125" customWidth="1"/>
    <col min="32" max="32" width="3.6640625" customWidth="1"/>
    <col min="33" max="33" width="4.109375" customWidth="1"/>
    <col min="34" max="48" width="3.33203125" customWidth="1"/>
    <col min="49" max="49" width="3.44140625" customWidth="1"/>
    <col min="50" max="78" width="3.33203125" customWidth="1"/>
    <col min="79" max="79" width="5.5546875" style="85" bestFit="1" customWidth="1"/>
    <col min="80" max="81" width="4.6640625" bestFit="1" customWidth="1"/>
  </cols>
  <sheetData>
    <row r="1" spans="1:256" s="121" customFormat="1" ht="20.100000000000001" customHeight="1">
      <c r="A1" s="249" t="s">
        <v>112</v>
      </c>
      <c r="B1" s="249"/>
      <c r="C1" s="249"/>
      <c r="D1" s="249"/>
      <c r="E1" s="249" t="s">
        <v>133</v>
      </c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 ht="18.600000000000001" thickBot="1">
      <c r="A2" s="29"/>
      <c r="B2" s="117">
        <f>DATE(2016,9,1)</f>
        <v>42614</v>
      </c>
      <c r="C2" s="29"/>
      <c r="D2" s="246" t="s">
        <v>229</v>
      </c>
      <c r="E2" s="247"/>
      <c r="F2" s="248"/>
      <c r="G2" s="252" t="s">
        <v>113</v>
      </c>
      <c r="H2" s="252"/>
      <c r="I2" s="252"/>
      <c r="J2" s="252"/>
      <c r="K2" s="252"/>
      <c r="L2" s="252"/>
      <c r="M2" s="252"/>
      <c r="N2" s="263" t="s">
        <v>114</v>
      </c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118"/>
      <c r="AD2" s="256" t="s">
        <v>31</v>
      </c>
      <c r="AE2" s="257"/>
      <c r="AF2" s="257"/>
      <c r="AG2" s="257"/>
      <c r="AH2" s="257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7"/>
      <c r="BF2" s="257"/>
      <c r="BG2" s="257"/>
      <c r="BH2" s="257"/>
      <c r="BI2" s="257"/>
      <c r="BJ2" s="257"/>
      <c r="BK2" s="257"/>
      <c r="BL2" s="164"/>
      <c r="BM2" s="167"/>
      <c r="BN2" s="168"/>
      <c r="BO2" s="168"/>
      <c r="BP2" s="168"/>
      <c r="BQ2" s="167"/>
      <c r="BR2" s="171"/>
      <c r="BS2" s="187"/>
      <c r="BT2" s="187"/>
      <c r="BU2" s="187"/>
      <c r="BV2" s="187"/>
      <c r="BW2" s="187"/>
      <c r="BX2" s="187"/>
      <c r="BY2" s="187"/>
      <c r="BZ2" s="171"/>
      <c r="CA2" s="119"/>
      <c r="CB2" s="119"/>
      <c r="CC2" s="29"/>
    </row>
    <row r="3" spans="1:256" s="71" customFormat="1" ht="15" customHeight="1">
      <c r="A3" s="250" t="s">
        <v>36</v>
      </c>
      <c r="B3" s="250" t="s">
        <v>73</v>
      </c>
      <c r="C3" s="253" t="s">
        <v>30</v>
      </c>
      <c r="D3" s="250" t="s">
        <v>27</v>
      </c>
      <c r="E3" s="250" t="s">
        <v>28</v>
      </c>
      <c r="F3" s="250" t="s">
        <v>29</v>
      </c>
      <c r="G3" s="252"/>
      <c r="H3" s="252"/>
      <c r="I3" s="252"/>
      <c r="J3" s="252"/>
      <c r="K3" s="252"/>
      <c r="L3" s="252"/>
      <c r="M3" s="252"/>
      <c r="N3" s="119" t="s">
        <v>131</v>
      </c>
      <c r="O3" s="264">
        <f>DATE(2017,3,11)</f>
        <v>42805</v>
      </c>
      <c r="P3" s="263"/>
      <c r="Q3" s="119" t="s">
        <v>131</v>
      </c>
      <c r="R3" s="264"/>
      <c r="S3" s="263"/>
      <c r="T3" s="119" t="s">
        <v>131</v>
      </c>
      <c r="U3" s="264"/>
      <c r="V3" s="263"/>
      <c r="W3" s="119" t="s">
        <v>131</v>
      </c>
      <c r="X3" s="264"/>
      <c r="Y3" s="263"/>
      <c r="Z3" s="119" t="s">
        <v>131</v>
      </c>
      <c r="AA3" s="264"/>
      <c r="AB3" s="263"/>
      <c r="AC3" s="111"/>
      <c r="AD3" s="14" t="s">
        <v>4</v>
      </c>
      <c r="AE3" s="14" t="s">
        <v>32</v>
      </c>
      <c r="AF3" s="14" t="str">
        <f>AD3</f>
        <v>ЛР</v>
      </c>
      <c r="AG3" s="14" t="s">
        <v>4</v>
      </c>
      <c r="AH3" s="14" t="s">
        <v>32</v>
      </c>
      <c r="AI3" s="14" t="str">
        <f t="shared" ref="AI3" si="0">AG3</f>
        <v>ЛР</v>
      </c>
      <c r="AJ3" s="14" t="str">
        <f>AD3</f>
        <v>ЛР</v>
      </c>
      <c r="AK3" s="140" t="str">
        <f t="shared" ref="AK3:BF3" si="1">AE3</f>
        <v>Л</v>
      </c>
      <c r="AL3" s="140" t="str">
        <f t="shared" si="1"/>
        <v>ЛР</v>
      </c>
      <c r="AM3" s="140" t="str">
        <f t="shared" si="1"/>
        <v>ЛР</v>
      </c>
      <c r="AN3" s="140" t="str">
        <f t="shared" si="1"/>
        <v>Л</v>
      </c>
      <c r="AO3" s="140" t="str">
        <f t="shared" si="1"/>
        <v>ЛР</v>
      </c>
      <c r="AP3" s="140" t="str">
        <f t="shared" si="1"/>
        <v>ЛР</v>
      </c>
      <c r="AQ3" s="140" t="str">
        <f t="shared" si="1"/>
        <v>Л</v>
      </c>
      <c r="AR3" s="140" t="str">
        <f t="shared" si="1"/>
        <v>ЛР</v>
      </c>
      <c r="AS3" s="140" t="str">
        <f t="shared" si="1"/>
        <v>ЛР</v>
      </c>
      <c r="AT3" s="140" t="str">
        <f t="shared" si="1"/>
        <v>Л</v>
      </c>
      <c r="AU3" s="140" t="str">
        <f t="shared" si="1"/>
        <v>ЛР</v>
      </c>
      <c r="AV3" s="140" t="str">
        <f t="shared" si="1"/>
        <v>ЛР</v>
      </c>
      <c r="AW3" s="140" t="str">
        <f t="shared" si="1"/>
        <v>Л</v>
      </c>
      <c r="AX3" s="140" t="str">
        <f t="shared" si="1"/>
        <v>ЛР</v>
      </c>
      <c r="AY3" s="140" t="str">
        <f t="shared" si="1"/>
        <v>ЛР</v>
      </c>
      <c r="AZ3" s="140" t="str">
        <f t="shared" si="1"/>
        <v>Л</v>
      </c>
      <c r="BA3" s="140" t="str">
        <f t="shared" si="1"/>
        <v>ЛР</v>
      </c>
      <c r="BB3" s="140" t="str">
        <f t="shared" si="1"/>
        <v>ЛР</v>
      </c>
      <c r="BC3" s="140" t="str">
        <f t="shared" si="1"/>
        <v>Л</v>
      </c>
      <c r="BD3" s="140" t="str">
        <f t="shared" si="1"/>
        <v>ЛР</v>
      </c>
      <c r="BE3" s="140" t="str">
        <f t="shared" si="1"/>
        <v>ЛР</v>
      </c>
      <c r="BF3" s="140" t="str">
        <f t="shared" si="1"/>
        <v>Л</v>
      </c>
      <c r="BG3" s="165" t="str">
        <f t="shared" ref="BG3" si="2">BA3</f>
        <v>ЛР</v>
      </c>
      <c r="BH3" s="165" t="str">
        <f t="shared" ref="BH3" si="3">BB3</f>
        <v>ЛР</v>
      </c>
      <c r="BI3" s="165" t="str">
        <f t="shared" ref="BI3" si="4">BC3</f>
        <v>Л</v>
      </c>
      <c r="BJ3" s="165" t="str">
        <f t="shared" ref="BJ3" si="5">BD3</f>
        <v>ЛР</v>
      </c>
      <c r="BK3" s="165" t="str">
        <f t="shared" ref="BK3" si="6">BE3</f>
        <v>ЛР</v>
      </c>
      <c r="BL3" s="165" t="str">
        <f t="shared" ref="BL3" si="7">BF3</f>
        <v>Л</v>
      </c>
      <c r="BM3" s="165" t="str">
        <f t="shared" ref="BM3" si="8">BG3</f>
        <v>ЛР</v>
      </c>
      <c r="BN3" s="165" t="s">
        <v>4</v>
      </c>
      <c r="BO3" s="169" t="str">
        <f t="shared" ref="BO3" si="9">BI3</f>
        <v>Л</v>
      </c>
      <c r="BP3" s="169" t="str">
        <f t="shared" ref="BP3" si="10">BJ3</f>
        <v>ЛР</v>
      </c>
      <c r="BQ3" s="169" t="s">
        <v>4</v>
      </c>
      <c r="BR3" s="169" t="str">
        <f t="shared" ref="BR3" si="11">BL3</f>
        <v>Л</v>
      </c>
      <c r="BS3" s="190" t="s">
        <v>4</v>
      </c>
      <c r="BT3" s="190" t="s">
        <v>32</v>
      </c>
      <c r="BU3" s="228" t="s">
        <v>4</v>
      </c>
      <c r="BV3" s="228" t="s">
        <v>4</v>
      </c>
      <c r="BW3" s="185" t="s">
        <v>32</v>
      </c>
      <c r="BX3" s="228" t="s">
        <v>4</v>
      </c>
      <c r="BY3" s="231" t="s">
        <v>32</v>
      </c>
      <c r="BZ3" s="228" t="s">
        <v>4</v>
      </c>
      <c r="CA3" s="14"/>
      <c r="CB3" s="14"/>
      <c r="CC3" s="125"/>
    </row>
    <row r="4" spans="1:256" s="68" customFormat="1" ht="44.4">
      <c r="A4" s="250"/>
      <c r="B4" s="250"/>
      <c r="C4" s="253"/>
      <c r="D4" s="250"/>
      <c r="E4" s="250"/>
      <c r="F4" s="250"/>
      <c r="G4" s="13" t="s">
        <v>115</v>
      </c>
      <c r="H4" s="13" t="s">
        <v>223</v>
      </c>
      <c r="I4" s="13" t="s">
        <v>224</v>
      </c>
      <c r="J4" s="13" t="s">
        <v>225</v>
      </c>
      <c r="K4" s="13" t="s">
        <v>226</v>
      </c>
      <c r="L4" s="224" t="s">
        <v>227</v>
      </c>
      <c r="M4" s="224" t="s">
        <v>228</v>
      </c>
      <c r="N4" s="13" t="s">
        <v>122</v>
      </c>
      <c r="O4" s="13" t="s">
        <v>123</v>
      </c>
      <c r="P4" s="13" t="s">
        <v>124</v>
      </c>
      <c r="Q4" s="13" t="s">
        <v>125</v>
      </c>
      <c r="R4" s="13" t="s">
        <v>126</v>
      </c>
      <c r="S4" s="13" t="s">
        <v>127</v>
      </c>
      <c r="T4" s="13" t="s">
        <v>128</v>
      </c>
      <c r="U4" s="13" t="s">
        <v>129</v>
      </c>
      <c r="V4" s="13" t="s">
        <v>130</v>
      </c>
      <c r="W4" s="13" t="s">
        <v>135</v>
      </c>
      <c r="X4" s="13" t="s">
        <v>136</v>
      </c>
      <c r="Y4" s="13" t="s">
        <v>137</v>
      </c>
      <c r="Z4" s="13" t="s">
        <v>138</v>
      </c>
      <c r="AA4" s="13" t="s">
        <v>139</v>
      </c>
      <c r="AB4" s="13" t="s">
        <v>140</v>
      </c>
      <c r="AC4" s="111" t="s">
        <v>33</v>
      </c>
      <c r="AD4" s="120">
        <f>DATE(2017,2,11)</f>
        <v>42777</v>
      </c>
      <c r="AE4" s="120">
        <f>DATE(2017,2,11)</f>
        <v>42777</v>
      </c>
      <c r="AF4" s="120">
        <f>DATE(2017,2,17)</f>
        <v>42783</v>
      </c>
      <c r="AG4" s="120">
        <f>DATE(2017,2,18)</f>
        <v>42784</v>
      </c>
      <c r="AH4" s="120">
        <f>DATE(2017,2,18)</f>
        <v>42784</v>
      </c>
      <c r="AI4" s="120">
        <f>DATE(2017,2,18)</f>
        <v>42784</v>
      </c>
      <c r="AJ4" s="120">
        <f>AD4+14</f>
        <v>42791</v>
      </c>
      <c r="AK4" s="120">
        <f>AE4+14</f>
        <v>42791</v>
      </c>
      <c r="AL4" s="120">
        <f t="shared" ref="AL4:BF4" si="12">AF4+14</f>
        <v>42797</v>
      </c>
      <c r="AM4" s="120">
        <f t="shared" si="12"/>
        <v>42798</v>
      </c>
      <c r="AN4" s="120">
        <f t="shared" si="12"/>
        <v>42798</v>
      </c>
      <c r="AO4" s="120">
        <f t="shared" si="12"/>
        <v>42798</v>
      </c>
      <c r="AP4" s="120">
        <f t="shared" si="12"/>
        <v>42805</v>
      </c>
      <c r="AQ4" s="120">
        <f t="shared" si="12"/>
        <v>42805</v>
      </c>
      <c r="AR4" s="120">
        <f t="shared" si="12"/>
        <v>42811</v>
      </c>
      <c r="AS4" s="120">
        <f t="shared" si="12"/>
        <v>42812</v>
      </c>
      <c r="AT4" s="120">
        <f t="shared" si="12"/>
        <v>42812</v>
      </c>
      <c r="AU4" s="120">
        <f t="shared" si="12"/>
        <v>42812</v>
      </c>
      <c r="AV4" s="120">
        <f t="shared" si="12"/>
        <v>42819</v>
      </c>
      <c r="AW4" s="120">
        <f t="shared" si="12"/>
        <v>42819</v>
      </c>
      <c r="AX4" s="120">
        <f t="shared" si="12"/>
        <v>42825</v>
      </c>
      <c r="AY4" s="120">
        <f t="shared" si="12"/>
        <v>42826</v>
      </c>
      <c r="AZ4" s="120">
        <f t="shared" si="12"/>
        <v>42826</v>
      </c>
      <c r="BA4" s="120">
        <f t="shared" si="12"/>
        <v>42826</v>
      </c>
      <c r="BB4" s="120">
        <f t="shared" si="12"/>
        <v>42833</v>
      </c>
      <c r="BC4" s="120">
        <f t="shared" si="12"/>
        <v>42833</v>
      </c>
      <c r="BD4" s="120">
        <f t="shared" si="12"/>
        <v>42839</v>
      </c>
      <c r="BE4" s="120">
        <f t="shared" si="12"/>
        <v>42840</v>
      </c>
      <c r="BF4" s="120">
        <f t="shared" si="12"/>
        <v>42840</v>
      </c>
      <c r="BG4" s="120">
        <f t="shared" ref="BG4" si="13">BA4+14</f>
        <v>42840</v>
      </c>
      <c r="BH4" s="120">
        <f t="shared" ref="BH4" si="14">BB4+14</f>
        <v>42847</v>
      </c>
      <c r="BI4" s="120">
        <f t="shared" ref="BI4" si="15">BC4+14</f>
        <v>42847</v>
      </c>
      <c r="BJ4" s="120">
        <f t="shared" ref="BJ4" si="16">BD4+14</f>
        <v>42853</v>
      </c>
      <c r="BK4" s="120">
        <f t="shared" ref="BK4" si="17">BE4+14</f>
        <v>42854</v>
      </c>
      <c r="BL4" s="120">
        <f t="shared" ref="BL4" si="18">BF4+14</f>
        <v>42854</v>
      </c>
      <c r="BM4" s="120">
        <f t="shared" ref="BM4" si="19">BG4+14</f>
        <v>42854</v>
      </c>
      <c r="BN4" s="120">
        <f t="shared" ref="BN4" si="20">BH4+14</f>
        <v>42861</v>
      </c>
      <c r="BO4" s="120">
        <f t="shared" ref="BO4" si="21">BI4+14</f>
        <v>42861</v>
      </c>
      <c r="BP4" s="120">
        <f t="shared" ref="BP4" si="22">BJ4+14</f>
        <v>42867</v>
      </c>
      <c r="BQ4" s="120">
        <f t="shared" ref="BQ4:BR4" si="23">BK4+14</f>
        <v>42868</v>
      </c>
      <c r="BR4" s="120">
        <f t="shared" si="23"/>
        <v>42868</v>
      </c>
      <c r="BS4" s="120">
        <f>BR4+7</f>
        <v>42875</v>
      </c>
      <c r="BT4" s="120">
        <f>BS4</f>
        <v>42875</v>
      </c>
      <c r="BU4" s="230">
        <v>42881</v>
      </c>
      <c r="BV4" s="230">
        <v>42882</v>
      </c>
      <c r="BW4" s="230">
        <v>42882</v>
      </c>
      <c r="BX4" s="230">
        <v>42882</v>
      </c>
      <c r="BY4" s="120">
        <f>BW4+7</f>
        <v>42889</v>
      </c>
      <c r="BZ4" s="120">
        <f>BX4+7</f>
        <v>42889</v>
      </c>
      <c r="CA4" s="5" t="s">
        <v>5</v>
      </c>
      <c r="CB4" s="5" t="s">
        <v>6</v>
      </c>
      <c r="CC4" s="5" t="s">
        <v>134</v>
      </c>
    </row>
    <row r="5" spans="1:256" s="68" customFormat="1">
      <c r="A5" s="10">
        <v>1</v>
      </c>
      <c r="B5" s="31">
        <v>11405115</v>
      </c>
      <c r="C5" s="33">
        <v>1</v>
      </c>
      <c r="D5" s="29" t="s">
        <v>39</v>
      </c>
      <c r="E5" s="29" t="s">
        <v>22</v>
      </c>
      <c r="F5" s="37" t="s">
        <v>23</v>
      </c>
      <c r="G5" s="26">
        <f>ROUND(Лр4!K5,2)</f>
        <v>0</v>
      </c>
      <c r="H5" s="52">
        <f>ROUND('Лр1(ч1)'!K5,2)</f>
        <v>1.0900000000000001</v>
      </c>
      <c r="I5" s="52">
        <f>ROUND('Лр1(ч2)'!K5,2)</f>
        <v>0</v>
      </c>
      <c r="J5" s="52">
        <f>ROUND('Лр1(ч3)'!K5,2)</f>
        <v>0</v>
      </c>
      <c r="K5" s="52">
        <f>ROUND('Лр1(ч4)'!K5,2)</f>
        <v>0</v>
      </c>
      <c r="L5" s="52">
        <f>ROUND('Лр2(ч1)'!K5,2)</f>
        <v>8.14</v>
      </c>
      <c r="M5" s="53">
        <f>ROUND('Лр3(ч1)'!K5,2)</f>
        <v>0</v>
      </c>
      <c r="N5" s="20"/>
      <c r="O5" s="93"/>
      <c r="P5" s="53">
        <f t="shared" ref="P5:P9" si="24">N5*(WEEKNUM(DATE(YEAR($B$2),12,31))+2.67-IF(WEEKNUM(O5)&lt;36, WEEKNUM(O5)+WEEKNUM(DATE(YEAR($B$2),12,31)),WEEKNUM(O5)))/(WEEKNUM(DATE(YEAR($B$2),12,31))+2.67-WEEKNUM($O$3))</f>
        <v>0</v>
      </c>
      <c r="Q5" s="17"/>
      <c r="R5" s="93"/>
      <c r="S5" s="53">
        <f>Q5*(WEEKNUM(DATE(YEAR($B$2),12,31))+2.67-IF(WEEKNUM(R5)&lt;36, WEEKNUM(R5)+WEEKNUM(DATE(YEAR($B$2),12,31)),WEEKNUM(R5)))/(WEEKNUM(DATE(YEAR($B$2),12,31))+2.67-WEEKNUM($R$3))</f>
        <v>0</v>
      </c>
      <c r="T5" s="17"/>
      <c r="U5" s="93"/>
      <c r="V5" s="53">
        <f>T5*(WEEKNUM(DATE(YEAR($B$2),12,31))+2.67-IF(WEEKNUM(U5)&lt;36, WEEKNUM(U5)+WEEKNUM(DATE(YEAR($B$2),12,31)),WEEKNUM(U5)))/(WEEKNUM(DATE(YEAR($B$2),12,31))+2.67-WEEKNUM($U$3))</f>
        <v>0</v>
      </c>
      <c r="W5" s="17"/>
      <c r="X5" s="93"/>
      <c r="Y5" s="53">
        <f>W5*(WEEKNUM(DATE(YEAR($B$2),12,31))+2.67-IF(WEEKNUM(X5)&lt;36, WEEKNUM(X5)+WEEKNUM(DATE(YEAR($B$2),12,31)),WEEKNUM(X5)))/(WEEKNUM(DATE(YEAR($B$2),12,31))+2.67-WEEKNUM($X$3))</f>
        <v>0</v>
      </c>
      <c r="Z5" s="17"/>
      <c r="AA5" s="93"/>
      <c r="AB5" s="53"/>
      <c r="AC5" s="130"/>
      <c r="AD5" s="16" t="s">
        <v>141</v>
      </c>
      <c r="AE5" s="139" t="s">
        <v>141</v>
      </c>
      <c r="AF5" s="151">
        <v>2</v>
      </c>
      <c r="AG5" s="151">
        <v>2</v>
      </c>
      <c r="AH5" s="65">
        <v>2</v>
      </c>
      <c r="AI5" s="65"/>
      <c r="AJ5" s="155">
        <v>2</v>
      </c>
      <c r="AK5" s="65">
        <v>2</v>
      </c>
      <c r="AL5" s="155" t="s">
        <v>141</v>
      </c>
      <c r="AM5" s="155" t="s">
        <v>141</v>
      </c>
      <c r="AN5" s="152" t="s">
        <v>141</v>
      </c>
      <c r="AO5" s="65"/>
      <c r="AP5" s="170">
        <v>2</v>
      </c>
      <c r="AQ5" s="170">
        <v>2</v>
      </c>
      <c r="AR5" s="170" t="s">
        <v>141</v>
      </c>
      <c r="AS5" s="170" t="s">
        <v>141</v>
      </c>
      <c r="AT5" s="170" t="s">
        <v>141</v>
      </c>
      <c r="AU5" s="65"/>
      <c r="AV5" s="170">
        <v>2</v>
      </c>
      <c r="AW5" s="65"/>
      <c r="AX5" s="170" t="s">
        <v>141</v>
      </c>
      <c r="AY5" s="170">
        <v>2</v>
      </c>
      <c r="AZ5" s="170">
        <v>2</v>
      </c>
      <c r="BA5" s="100"/>
      <c r="BB5" s="170">
        <v>2</v>
      </c>
      <c r="BC5" s="170">
        <v>2</v>
      </c>
      <c r="BD5" s="170" t="s">
        <v>141</v>
      </c>
      <c r="BE5" s="170" t="s">
        <v>141</v>
      </c>
      <c r="BF5" s="1" t="s">
        <v>141</v>
      </c>
      <c r="BG5" s="1"/>
      <c r="BH5" s="1">
        <v>2</v>
      </c>
      <c r="BI5" s="170">
        <v>2</v>
      </c>
      <c r="BJ5" s="170">
        <v>2</v>
      </c>
      <c r="BK5" s="1">
        <v>2</v>
      </c>
      <c r="BL5" s="1">
        <v>2</v>
      </c>
      <c r="BM5" s="1"/>
      <c r="BN5" s="1">
        <v>2</v>
      </c>
      <c r="BO5" s="1">
        <v>2</v>
      </c>
      <c r="BP5" s="1">
        <v>2</v>
      </c>
      <c r="BQ5" s="1">
        <v>2</v>
      </c>
      <c r="BR5" s="1" t="s">
        <v>141</v>
      </c>
      <c r="BS5" s="1">
        <v>2</v>
      </c>
      <c r="BT5" s="1">
        <v>2</v>
      </c>
      <c r="BU5" s="227">
        <v>2</v>
      </c>
      <c r="BV5" s="227">
        <v>2</v>
      </c>
      <c r="BW5" s="1">
        <v>2</v>
      </c>
      <c r="BX5" s="1"/>
      <c r="BY5" s="1">
        <v>2</v>
      </c>
      <c r="BZ5" s="1">
        <v>2</v>
      </c>
      <c r="CA5" s="83">
        <f>SUM(AD5:BZ5)+SUM(G5:M5)+P5+S5+V5+Y5+AB5+AC5</f>
        <v>65.23</v>
      </c>
      <c r="CB5" s="99">
        <f t="shared" ref="CB5:CB42" si="25">$AM$45+(CA5-$AG$45)*($AM$44-$AM$45)/($AG$44-$AG$45)</f>
        <v>3.1232355273592383</v>
      </c>
      <c r="CC5" s="128"/>
    </row>
    <row r="6" spans="1:256" s="68" customFormat="1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6">
        <f>ROUND(Лр4!K6,2)</f>
        <v>0</v>
      </c>
      <c r="H6" s="52">
        <f>ROUND('Лр1(ч1)'!K6,2)</f>
        <v>6.24</v>
      </c>
      <c r="I6" s="52">
        <f>ROUND('Лр1(ч2)'!K6,2)</f>
        <v>0</v>
      </c>
      <c r="J6" s="52">
        <f>ROUND('Лр1(ч3)'!K6,2)</f>
        <v>0</v>
      </c>
      <c r="K6" s="52">
        <f>ROUND('Лр1(ч4)'!K6,2)</f>
        <v>0</v>
      </c>
      <c r="L6" s="52">
        <f>ROUND('Лр2(ч1)'!K6,2)</f>
        <v>8.27</v>
      </c>
      <c r="M6" s="53">
        <f>ROUND('Лр3(ч1)'!K6,2)</f>
        <v>0</v>
      </c>
      <c r="N6" s="20"/>
      <c r="O6" s="93"/>
      <c r="P6" s="53">
        <f t="shared" si="24"/>
        <v>0</v>
      </c>
      <c r="Q6" s="17"/>
      <c r="R6" s="93"/>
      <c r="S6" s="53">
        <f t="shared" ref="S6:S42" si="26">Q6*(WEEKNUM(DATE(YEAR($B$2),12,31))+2.67-IF(WEEKNUM(R6)&lt;36, WEEKNUM(R6)+WEEKNUM(DATE(YEAR($B$2),12,31)),WEEKNUM(R6)))/(WEEKNUM(DATE(YEAR($B$2),12,31))+2.67-WEEKNUM($R$3))</f>
        <v>0</v>
      </c>
      <c r="T6" s="17"/>
      <c r="U6" s="93"/>
      <c r="V6" s="53">
        <f t="shared" ref="V6:V42" si="27">T6*(WEEKNUM(DATE(YEAR($B$2),12,31))+2.67-IF(WEEKNUM(U6)&lt;36, WEEKNUM(U6)+WEEKNUM(DATE(YEAR($B$2),12,31)),WEEKNUM(U6)))/(WEEKNUM(DATE(YEAR($B$2),12,31))+2.67-WEEKNUM($U$3))</f>
        <v>0</v>
      </c>
      <c r="W6" s="17"/>
      <c r="X6" s="93"/>
      <c r="Y6" s="53">
        <f>W6*(WEEKNUM(DATE(YEAR($B$2),12,31))+2.67-IF(WEEKNUM(X6)&lt;36, WEEKNUM(X6)+WEEKNUM(DATE(YEAR($B$2),12,31)),WEEKNUM(X6)))/(WEEKNUM(DATE(YEAR($B$2),12,31))+2.67-WEEKNUM($X$3))</f>
        <v>0</v>
      </c>
      <c r="Z6" s="17"/>
      <c r="AA6" s="93"/>
      <c r="AB6" s="53"/>
      <c r="AC6" s="130"/>
      <c r="AD6" s="16">
        <v>2</v>
      </c>
      <c r="AE6" s="65">
        <v>2</v>
      </c>
      <c r="AF6" s="151">
        <v>2</v>
      </c>
      <c r="AG6" s="151">
        <v>2</v>
      </c>
      <c r="AH6" s="65">
        <v>2</v>
      </c>
      <c r="AI6" s="65"/>
      <c r="AJ6" s="155">
        <v>2</v>
      </c>
      <c r="AK6" s="65">
        <v>2</v>
      </c>
      <c r="AL6" s="155" t="s">
        <v>141</v>
      </c>
      <c r="AM6" s="155">
        <v>2</v>
      </c>
      <c r="AN6" s="65">
        <v>2</v>
      </c>
      <c r="AO6" s="65"/>
      <c r="AP6" s="170">
        <v>2</v>
      </c>
      <c r="AQ6" s="170">
        <v>2</v>
      </c>
      <c r="AR6" s="170" t="s">
        <v>141</v>
      </c>
      <c r="AS6" s="170">
        <v>2</v>
      </c>
      <c r="AT6" s="170">
        <v>2</v>
      </c>
      <c r="AU6" s="89"/>
      <c r="AV6" s="170">
        <v>2</v>
      </c>
      <c r="AW6" s="95"/>
      <c r="AX6" s="170" t="s">
        <v>141</v>
      </c>
      <c r="AY6" s="170">
        <v>2</v>
      </c>
      <c r="AZ6" s="170">
        <v>2</v>
      </c>
      <c r="BA6" s="100"/>
      <c r="BB6" s="170">
        <v>2</v>
      </c>
      <c r="BC6" s="170">
        <v>2</v>
      </c>
      <c r="BD6" s="170">
        <v>2</v>
      </c>
      <c r="BE6" s="170" t="s">
        <v>141</v>
      </c>
      <c r="BF6" s="1" t="s">
        <v>141</v>
      </c>
      <c r="BG6" s="1"/>
      <c r="BH6" s="1">
        <v>2</v>
      </c>
      <c r="BI6" s="170">
        <v>2</v>
      </c>
      <c r="BJ6" s="170" t="s">
        <v>141</v>
      </c>
      <c r="BK6" s="1">
        <v>2</v>
      </c>
      <c r="BL6" s="1">
        <v>2</v>
      </c>
      <c r="BM6" s="1"/>
      <c r="BN6" s="1">
        <v>2</v>
      </c>
      <c r="BO6" s="1">
        <v>2</v>
      </c>
      <c r="BP6" s="1">
        <v>2</v>
      </c>
      <c r="BQ6" s="1" t="s">
        <v>141</v>
      </c>
      <c r="BR6" s="1" t="s">
        <v>141</v>
      </c>
      <c r="BS6" s="1">
        <v>2</v>
      </c>
      <c r="BT6" s="1">
        <v>2</v>
      </c>
      <c r="BU6" s="227">
        <v>2</v>
      </c>
      <c r="BV6" s="227">
        <v>2</v>
      </c>
      <c r="BW6" s="1">
        <v>2</v>
      </c>
      <c r="BX6" s="1"/>
      <c r="BY6" s="1">
        <v>2</v>
      </c>
      <c r="BZ6" s="1">
        <v>2</v>
      </c>
      <c r="CA6" s="83">
        <f t="shared" ref="CA6:CA42" si="28">SUM(AD6:BZ6)+SUM(G6:M6)+P6+S6+V6+Y6+AB6+AC6</f>
        <v>80.510000000000005</v>
      </c>
      <c r="CB6" s="9">
        <f t="shared" si="25"/>
        <v>4.0926249008723232</v>
      </c>
      <c r="CC6" s="128"/>
    </row>
    <row r="7" spans="1:256" s="68" customFormat="1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6">
        <f>ROUND(Лр4!K7,2)</f>
        <v>0</v>
      </c>
      <c r="H7" s="52">
        <f>ROUND('Лр1(ч1)'!K7,2)</f>
        <v>0</v>
      </c>
      <c r="I7" s="52">
        <f>ROUND('Лр1(ч2)'!K7,2)</f>
        <v>0</v>
      </c>
      <c r="J7" s="52">
        <f>ROUND('Лр1(ч3)'!K7,2)</f>
        <v>0</v>
      </c>
      <c r="K7" s="52">
        <f>ROUND('Лр1(ч4)'!K7,2)</f>
        <v>0</v>
      </c>
      <c r="L7" s="52">
        <f>ROUND('Лр2(ч1)'!K7,2)</f>
        <v>0</v>
      </c>
      <c r="M7" s="53">
        <f>ROUND('Лр3(ч1)'!K7,2)</f>
        <v>0</v>
      </c>
      <c r="N7" s="20"/>
      <c r="O7" s="93"/>
      <c r="P7" s="53">
        <f t="shared" si="24"/>
        <v>0</v>
      </c>
      <c r="Q7" s="17"/>
      <c r="R7" s="93"/>
      <c r="S7" s="53">
        <f t="shared" si="26"/>
        <v>0</v>
      </c>
      <c r="T7" s="17"/>
      <c r="U7" s="93"/>
      <c r="V7" s="53">
        <f t="shared" si="27"/>
        <v>0</v>
      </c>
      <c r="W7" s="17"/>
      <c r="X7" s="93"/>
      <c r="Y7" s="53">
        <f t="shared" ref="Y7:Y42" si="29">W7*(WEEKNUM(DATE(YEAR($B$2),12,31))+2.67-IF(WEEKNUM(X7)&lt;36, WEEKNUM(X7)+WEEKNUM(DATE(YEAR($B$2),12,31)),WEEKNUM(X7)))/(WEEKNUM(DATE(YEAR($B$2),12,31))+2.67-WEEKNUM($X$3))</f>
        <v>0</v>
      </c>
      <c r="Z7" s="17"/>
      <c r="AA7" s="93"/>
      <c r="AB7" s="53"/>
      <c r="AC7" s="130"/>
      <c r="AD7" s="126" t="s">
        <v>141</v>
      </c>
      <c r="AE7" s="139" t="s">
        <v>141</v>
      </c>
      <c r="AF7" s="151" t="s">
        <v>141</v>
      </c>
      <c r="AG7" s="151" t="s">
        <v>141</v>
      </c>
      <c r="AH7" s="65" t="s">
        <v>141</v>
      </c>
      <c r="AI7" s="65"/>
      <c r="AJ7" s="155" t="s">
        <v>141</v>
      </c>
      <c r="AK7" s="65" t="s">
        <v>141</v>
      </c>
      <c r="AL7" s="155" t="s">
        <v>141</v>
      </c>
      <c r="AM7" s="155" t="s">
        <v>141</v>
      </c>
      <c r="AN7" s="152">
        <v>2</v>
      </c>
      <c r="AO7" s="81"/>
      <c r="AP7" s="170" t="s">
        <v>141</v>
      </c>
      <c r="AQ7" s="170">
        <v>2</v>
      </c>
      <c r="AR7" s="170" t="s">
        <v>141</v>
      </c>
      <c r="AS7" s="170">
        <v>2</v>
      </c>
      <c r="AT7" s="170">
        <v>2</v>
      </c>
      <c r="AU7" s="89"/>
      <c r="AV7" s="170">
        <v>2</v>
      </c>
      <c r="AW7" s="95"/>
      <c r="AX7" s="170" t="s">
        <v>141</v>
      </c>
      <c r="AY7" s="170">
        <v>2</v>
      </c>
      <c r="AZ7" s="170" t="s">
        <v>141</v>
      </c>
      <c r="BA7" s="100"/>
      <c r="BB7" s="170" t="s">
        <v>141</v>
      </c>
      <c r="BC7" s="170" t="s">
        <v>141</v>
      </c>
      <c r="BD7" s="170">
        <v>2</v>
      </c>
      <c r="BE7" s="170" t="s">
        <v>141</v>
      </c>
      <c r="BF7" s="1" t="s">
        <v>141</v>
      </c>
      <c r="BG7" s="1"/>
      <c r="BH7" s="1" t="s">
        <v>141</v>
      </c>
      <c r="BI7" s="170" t="s">
        <v>141</v>
      </c>
      <c r="BJ7" s="170" t="s">
        <v>141</v>
      </c>
      <c r="BK7" s="1" t="s">
        <v>141</v>
      </c>
      <c r="BL7" s="1" t="s">
        <v>141</v>
      </c>
      <c r="BM7" s="1"/>
      <c r="BN7" s="1">
        <v>2</v>
      </c>
      <c r="BO7" s="1">
        <v>2</v>
      </c>
      <c r="BP7" s="1">
        <v>0</v>
      </c>
      <c r="BQ7" s="1" t="s">
        <v>141</v>
      </c>
      <c r="BR7" s="1" t="s">
        <v>141</v>
      </c>
      <c r="BS7" s="1" t="s">
        <v>141</v>
      </c>
      <c r="BT7" s="1" t="s">
        <v>141</v>
      </c>
      <c r="BU7" s="227" t="s">
        <v>141</v>
      </c>
      <c r="BV7" s="227" t="s">
        <v>141</v>
      </c>
      <c r="BW7" s="1">
        <v>2</v>
      </c>
      <c r="BX7" s="1"/>
      <c r="BY7" s="1" t="s">
        <v>141</v>
      </c>
      <c r="BZ7" s="1" t="s">
        <v>141</v>
      </c>
      <c r="CA7" s="83">
        <f t="shared" si="28"/>
        <v>20</v>
      </c>
      <c r="CB7" s="9">
        <f t="shared" si="25"/>
        <v>0.25376685170499597</v>
      </c>
      <c r="CC7" s="128"/>
    </row>
    <row r="8" spans="1:256" s="68" customFormat="1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6">
        <f>ROUND(Лр4!K8,2)</f>
        <v>0</v>
      </c>
      <c r="H8" s="52">
        <f>ROUND('Лр1(ч1)'!K8,2)</f>
        <v>6.24</v>
      </c>
      <c r="I8" s="52">
        <f>ROUND('Лр1(ч2)'!K8,2)</f>
        <v>0</v>
      </c>
      <c r="J8" s="52">
        <f>ROUND('Лр1(ч3)'!K8,2)</f>
        <v>0</v>
      </c>
      <c r="K8" s="52">
        <f>ROUND('Лр1(ч4)'!K8,2)</f>
        <v>0</v>
      </c>
      <c r="L8" s="52">
        <f>ROUND('Лр2(ч1)'!K8,2)</f>
        <v>8.09</v>
      </c>
      <c r="M8" s="53">
        <f>ROUND('Лр3(ч1)'!K8,2)</f>
        <v>0</v>
      </c>
      <c r="N8" s="20"/>
      <c r="O8" s="93"/>
      <c r="P8" s="53">
        <f t="shared" si="24"/>
        <v>0</v>
      </c>
      <c r="Q8" s="17"/>
      <c r="R8" s="93"/>
      <c r="S8" s="53">
        <f t="shared" si="26"/>
        <v>0</v>
      </c>
      <c r="T8" s="17"/>
      <c r="U8" s="93"/>
      <c r="V8" s="53">
        <f t="shared" si="27"/>
        <v>0</v>
      </c>
      <c r="W8" s="17"/>
      <c r="X8" s="93"/>
      <c r="Y8" s="53">
        <f t="shared" si="29"/>
        <v>0</v>
      </c>
      <c r="Z8" s="17"/>
      <c r="AA8" s="93"/>
      <c r="AB8" s="53"/>
      <c r="AC8" s="130"/>
      <c r="AD8" s="12">
        <v>2</v>
      </c>
      <c r="AE8" s="65">
        <v>2</v>
      </c>
      <c r="AF8" s="151">
        <v>2</v>
      </c>
      <c r="AG8" s="151" t="s">
        <v>141</v>
      </c>
      <c r="AH8" s="65" t="s">
        <v>141</v>
      </c>
      <c r="AI8" s="65"/>
      <c r="AJ8" s="155">
        <v>2</v>
      </c>
      <c r="AK8" s="65">
        <v>2</v>
      </c>
      <c r="AL8" s="155" t="s">
        <v>141</v>
      </c>
      <c r="AM8" s="155" t="s">
        <v>141</v>
      </c>
      <c r="AN8" s="152" t="s">
        <v>141</v>
      </c>
      <c r="AO8" s="81"/>
      <c r="AP8" s="170">
        <v>2</v>
      </c>
      <c r="AQ8" s="170">
        <v>2</v>
      </c>
      <c r="AR8" s="170" t="s">
        <v>141</v>
      </c>
      <c r="AS8" s="170" t="s">
        <v>141</v>
      </c>
      <c r="AT8" s="170" t="s">
        <v>141</v>
      </c>
      <c r="AU8" s="65"/>
      <c r="AV8" s="170">
        <v>2</v>
      </c>
      <c r="AW8" s="95"/>
      <c r="AX8" s="170" t="s">
        <v>141</v>
      </c>
      <c r="AY8" s="170">
        <v>2</v>
      </c>
      <c r="AZ8" s="170">
        <v>2</v>
      </c>
      <c r="BA8" s="100"/>
      <c r="BB8" s="170">
        <v>2</v>
      </c>
      <c r="BC8" s="170">
        <v>2</v>
      </c>
      <c r="BD8" s="170" t="s">
        <v>141</v>
      </c>
      <c r="BE8" s="170" t="s">
        <v>141</v>
      </c>
      <c r="BF8" s="170" t="s">
        <v>141</v>
      </c>
      <c r="BG8" s="1"/>
      <c r="BH8" s="1">
        <v>2</v>
      </c>
      <c r="BI8" s="170">
        <v>2</v>
      </c>
      <c r="BJ8" s="170" t="s">
        <v>141</v>
      </c>
      <c r="BK8" s="1" t="s">
        <v>141</v>
      </c>
      <c r="BL8" s="1" t="s">
        <v>141</v>
      </c>
      <c r="BM8" s="1"/>
      <c r="BN8" s="1" t="s">
        <v>141</v>
      </c>
      <c r="BO8" s="1" t="s">
        <v>141</v>
      </c>
      <c r="BP8" s="1" t="s">
        <v>141</v>
      </c>
      <c r="BQ8" s="1" t="s">
        <v>141</v>
      </c>
      <c r="BR8" s="1" t="s">
        <v>141</v>
      </c>
      <c r="BS8" s="1">
        <v>2</v>
      </c>
      <c r="BT8" s="1">
        <v>2</v>
      </c>
      <c r="BU8" s="227">
        <v>2</v>
      </c>
      <c r="BV8" s="227">
        <v>2</v>
      </c>
      <c r="BW8" s="1">
        <v>2</v>
      </c>
      <c r="BX8" s="1"/>
      <c r="BY8" s="1">
        <v>2</v>
      </c>
      <c r="BZ8" s="1">
        <v>2</v>
      </c>
      <c r="CA8" s="83">
        <f t="shared" si="28"/>
        <v>56.33</v>
      </c>
      <c r="CB8" s="9">
        <f t="shared" si="25"/>
        <v>2.5586042823156219</v>
      </c>
      <c r="CC8" s="128"/>
    </row>
    <row r="9" spans="1:256" s="68" customFormat="1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6">
        <f>ROUND(Лр4!K9,2)</f>
        <v>0</v>
      </c>
      <c r="H9" s="52">
        <f>ROUND('Лр1(ч1)'!K9,2)</f>
        <v>6.13</v>
      </c>
      <c r="I9" s="52">
        <f>ROUND('Лр1(ч2)'!K9,2)</f>
        <v>0</v>
      </c>
      <c r="J9" s="52">
        <f>ROUND('Лр1(ч3)'!K9,2)</f>
        <v>0</v>
      </c>
      <c r="K9" s="52">
        <f>ROUND('Лр1(ч4)'!K9,2)</f>
        <v>0</v>
      </c>
      <c r="L9" s="52">
        <f>ROUND('Лр2(ч1)'!K9,2)</f>
        <v>0</v>
      </c>
      <c r="M9" s="53">
        <f>ROUND('Лр3(ч1)'!K9,2)</f>
        <v>0</v>
      </c>
      <c r="N9" s="20"/>
      <c r="O9" s="93"/>
      <c r="P9" s="53">
        <f t="shared" si="24"/>
        <v>0</v>
      </c>
      <c r="Q9" s="17"/>
      <c r="R9" s="93"/>
      <c r="S9" s="53">
        <f t="shared" si="26"/>
        <v>0</v>
      </c>
      <c r="T9" s="18"/>
      <c r="U9" s="93"/>
      <c r="V9" s="53">
        <f t="shared" si="27"/>
        <v>0</v>
      </c>
      <c r="W9" s="17"/>
      <c r="X9" s="93"/>
      <c r="Y9" s="53">
        <f t="shared" si="29"/>
        <v>0</v>
      </c>
      <c r="Z9" s="17"/>
      <c r="AA9" s="93"/>
      <c r="AB9" s="53"/>
      <c r="AC9" s="130"/>
      <c r="AD9" s="12">
        <v>2</v>
      </c>
      <c r="AE9" s="65">
        <v>2</v>
      </c>
      <c r="AF9" s="151">
        <v>2</v>
      </c>
      <c r="AG9" s="151">
        <v>2</v>
      </c>
      <c r="AH9" s="65">
        <v>2</v>
      </c>
      <c r="AI9" s="65"/>
      <c r="AJ9" s="155" t="s">
        <v>141</v>
      </c>
      <c r="AK9" s="65">
        <v>1</v>
      </c>
      <c r="AL9" s="155">
        <v>2</v>
      </c>
      <c r="AM9" s="155">
        <v>2</v>
      </c>
      <c r="AN9" s="65">
        <v>2</v>
      </c>
      <c r="AO9" s="65"/>
      <c r="AP9" s="170">
        <v>2</v>
      </c>
      <c r="AQ9" s="170">
        <v>2</v>
      </c>
      <c r="AR9" s="170">
        <v>2</v>
      </c>
      <c r="AS9" s="170">
        <v>2</v>
      </c>
      <c r="AT9" s="170">
        <v>2</v>
      </c>
      <c r="AU9" s="65"/>
      <c r="AV9" s="170">
        <v>2</v>
      </c>
      <c r="AW9" s="65"/>
      <c r="AX9" s="170">
        <v>2</v>
      </c>
      <c r="AY9" s="170">
        <v>2</v>
      </c>
      <c r="AZ9" s="170">
        <v>2</v>
      </c>
      <c r="BA9" s="100"/>
      <c r="BB9" s="170">
        <v>2</v>
      </c>
      <c r="BC9" s="170">
        <v>2</v>
      </c>
      <c r="BD9" s="170">
        <v>2</v>
      </c>
      <c r="BE9" s="170">
        <v>2</v>
      </c>
      <c r="BF9" s="170">
        <v>2</v>
      </c>
      <c r="BG9" s="1"/>
      <c r="BH9" s="1">
        <v>2</v>
      </c>
      <c r="BI9" s="170">
        <v>2</v>
      </c>
      <c r="BJ9" s="170">
        <v>2</v>
      </c>
      <c r="BK9" s="1">
        <v>2</v>
      </c>
      <c r="BL9" s="1">
        <v>2</v>
      </c>
      <c r="BM9" s="1"/>
      <c r="BN9" s="1">
        <v>2</v>
      </c>
      <c r="BO9" s="1">
        <v>2</v>
      </c>
      <c r="BP9" s="1">
        <v>2</v>
      </c>
      <c r="BQ9" s="1">
        <v>2</v>
      </c>
      <c r="BR9" s="1">
        <v>2</v>
      </c>
      <c r="BS9" s="1">
        <v>2</v>
      </c>
      <c r="BT9" s="1">
        <v>2</v>
      </c>
      <c r="BU9" s="227">
        <v>2</v>
      </c>
      <c r="BV9" s="227">
        <v>2</v>
      </c>
      <c r="BW9" s="1">
        <v>2</v>
      </c>
      <c r="BX9" s="1"/>
      <c r="BY9" s="1">
        <v>2</v>
      </c>
      <c r="BZ9" s="1">
        <v>2</v>
      </c>
      <c r="CA9" s="83">
        <f t="shared" si="28"/>
        <v>85.13</v>
      </c>
      <c r="CB9" s="9">
        <f t="shared" si="25"/>
        <v>4.3857256145915926</v>
      </c>
      <c r="CC9" s="128"/>
    </row>
    <row r="10" spans="1:256" s="68" customFormat="1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6">
        <f>ROUND(Лр4!K10,2)</f>
        <v>0</v>
      </c>
      <c r="H10" s="52">
        <f>ROUND('Лр1(ч1)'!K10,2)</f>
        <v>6.71</v>
      </c>
      <c r="I10" s="52">
        <f>ROUND('Лр1(ч2)'!K10,2)</f>
        <v>5.31</v>
      </c>
      <c r="J10" s="52">
        <f>ROUND('Лр1(ч3)'!K10,2)</f>
        <v>5.55</v>
      </c>
      <c r="K10" s="52">
        <f>ROUND('Лр1(ч4)'!K10,2)</f>
        <v>5.57</v>
      </c>
      <c r="L10" s="52">
        <f>ROUND('Лр2(ч1)'!K10,2)</f>
        <v>8.49</v>
      </c>
      <c r="M10" s="53">
        <f>ROUND('Лр3(ч1)'!K10,2)</f>
        <v>0</v>
      </c>
      <c r="N10" s="20"/>
      <c r="O10" s="93"/>
      <c r="P10" s="53">
        <f>N10*(WEEKNUM(DATE(YEAR($B$2),12,31))+2.67-IF(WEEKNUM(O10)&lt;36, WEEKNUM(O10)+WEEKNUM(DATE(YEAR($B$2),12,31)),WEEKNUM(O10)))/(WEEKNUM(DATE(YEAR($B$2),12,31))+2.67-WEEKNUM($O$3))</f>
        <v>0</v>
      </c>
      <c r="Q10" s="18"/>
      <c r="R10" s="93"/>
      <c r="S10" s="53">
        <f t="shared" si="26"/>
        <v>0</v>
      </c>
      <c r="T10" s="17"/>
      <c r="U10" s="93"/>
      <c r="V10" s="53">
        <f t="shared" si="27"/>
        <v>0</v>
      </c>
      <c r="W10" s="17"/>
      <c r="X10" s="93"/>
      <c r="Y10" s="53">
        <f t="shared" si="29"/>
        <v>0</v>
      </c>
      <c r="Z10" s="17"/>
      <c r="AA10" s="93"/>
      <c r="AB10" s="53"/>
      <c r="AC10" s="130"/>
      <c r="AD10" s="12">
        <v>2</v>
      </c>
      <c r="AE10" s="65">
        <v>2</v>
      </c>
      <c r="AF10" s="151">
        <v>2</v>
      </c>
      <c r="AG10" s="151">
        <v>2</v>
      </c>
      <c r="AH10" s="65">
        <v>2</v>
      </c>
      <c r="AI10" s="65"/>
      <c r="AJ10" s="155" t="s">
        <v>141</v>
      </c>
      <c r="AK10" s="65">
        <v>2</v>
      </c>
      <c r="AL10" s="155">
        <v>2</v>
      </c>
      <c r="AM10" s="155" t="s">
        <v>141</v>
      </c>
      <c r="AN10" s="65">
        <v>4</v>
      </c>
      <c r="AO10" s="81"/>
      <c r="AP10" s="170">
        <v>2</v>
      </c>
      <c r="AQ10" s="170">
        <v>2</v>
      </c>
      <c r="AR10" s="170" t="s">
        <v>141</v>
      </c>
      <c r="AS10" s="170">
        <v>2</v>
      </c>
      <c r="AT10" s="170">
        <v>2</v>
      </c>
      <c r="AU10" s="89"/>
      <c r="AV10" s="170">
        <v>2</v>
      </c>
      <c r="AW10" s="65"/>
      <c r="AX10" s="170">
        <v>2</v>
      </c>
      <c r="AY10" s="170">
        <v>2</v>
      </c>
      <c r="AZ10" s="170">
        <v>2</v>
      </c>
      <c r="BA10" s="100"/>
      <c r="BB10" s="170">
        <v>2</v>
      </c>
      <c r="BC10" s="170">
        <v>2</v>
      </c>
      <c r="BD10" s="170">
        <v>2</v>
      </c>
      <c r="BE10" s="170">
        <v>2</v>
      </c>
      <c r="BF10" s="170">
        <v>2</v>
      </c>
      <c r="BG10" s="1"/>
      <c r="BH10" s="1">
        <v>2</v>
      </c>
      <c r="BI10" s="170">
        <v>2</v>
      </c>
      <c r="BJ10" s="170">
        <v>2</v>
      </c>
      <c r="BK10" s="1">
        <v>2</v>
      </c>
      <c r="BL10" s="1">
        <v>2</v>
      </c>
      <c r="BM10" s="1"/>
      <c r="BN10" s="1">
        <v>2</v>
      </c>
      <c r="BO10" s="1">
        <v>2</v>
      </c>
      <c r="BP10" s="1">
        <v>2</v>
      </c>
      <c r="BQ10" s="1">
        <v>2</v>
      </c>
      <c r="BR10" s="1">
        <v>2</v>
      </c>
      <c r="BS10" s="1">
        <v>2</v>
      </c>
      <c r="BT10" s="1">
        <v>2</v>
      </c>
      <c r="BU10" s="227">
        <v>2</v>
      </c>
      <c r="BV10" s="227">
        <v>2</v>
      </c>
      <c r="BW10" s="1">
        <v>2</v>
      </c>
      <c r="BX10" s="1"/>
      <c r="BY10" s="1">
        <v>2</v>
      </c>
      <c r="BZ10" s="1">
        <v>2</v>
      </c>
      <c r="CA10" s="83">
        <f t="shared" si="28"/>
        <v>109.63</v>
      </c>
      <c r="CB10" s="9">
        <f t="shared" si="25"/>
        <v>5.9400475812846931</v>
      </c>
      <c r="CC10" s="128"/>
    </row>
    <row r="11" spans="1:256" s="68" customFormat="1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6">
        <f>ROUND(Лр4!K11,2)</f>
        <v>0</v>
      </c>
      <c r="H11" s="52">
        <f>ROUND('Лр1(ч1)'!K11,2)</f>
        <v>1.0900000000000001</v>
      </c>
      <c r="I11" s="52">
        <f>ROUND('Лр1(ч2)'!K11,2)</f>
        <v>0</v>
      </c>
      <c r="J11" s="52">
        <f>ROUND('Лр1(ч3)'!K11,2)</f>
        <v>0</v>
      </c>
      <c r="K11" s="52">
        <f>ROUND('Лр1(ч4)'!K11,2)</f>
        <v>0</v>
      </c>
      <c r="L11" s="52">
        <f>ROUND('Лр2(ч1)'!K11,2)</f>
        <v>8.14</v>
      </c>
      <c r="M11" s="53">
        <f>ROUND('Лр3(ч1)'!K11,2)</f>
        <v>0</v>
      </c>
      <c r="N11" s="20"/>
      <c r="O11" s="93"/>
      <c r="P11" s="53">
        <f t="shared" ref="P11:P40" si="30">N11*(WEEKNUM(DATE(YEAR($B$2),12,31))+2.67-IF(WEEKNUM(O11)&lt;36, WEEKNUM(O11)+WEEKNUM(DATE(YEAR($B$2),12,31)),WEEKNUM(O11)))/(WEEKNUM(DATE(YEAR($B$2),12,31))+2.67-WEEKNUM($O$3))</f>
        <v>0</v>
      </c>
      <c r="Q11" s="17"/>
      <c r="R11" s="93"/>
      <c r="S11" s="53">
        <f t="shared" si="26"/>
        <v>0</v>
      </c>
      <c r="T11" s="17"/>
      <c r="U11" s="93"/>
      <c r="V11" s="53">
        <f t="shared" si="27"/>
        <v>0</v>
      </c>
      <c r="W11" s="17"/>
      <c r="X11" s="93"/>
      <c r="Y11" s="53">
        <f t="shared" si="29"/>
        <v>0</v>
      </c>
      <c r="Z11" s="17"/>
      <c r="AA11" s="93"/>
      <c r="AB11" s="53"/>
      <c r="AC11" s="130"/>
      <c r="AD11" s="12">
        <v>2</v>
      </c>
      <c r="AE11" s="65">
        <v>2</v>
      </c>
      <c r="AF11" s="151">
        <v>2</v>
      </c>
      <c r="AG11" s="151">
        <v>2</v>
      </c>
      <c r="AH11" s="65">
        <v>2</v>
      </c>
      <c r="AI11" s="65"/>
      <c r="AJ11" s="155">
        <v>2</v>
      </c>
      <c r="AK11" s="65">
        <v>2</v>
      </c>
      <c r="AL11" s="155">
        <v>2</v>
      </c>
      <c r="AM11" s="155">
        <v>2</v>
      </c>
      <c r="AN11" s="152" t="s">
        <v>141</v>
      </c>
      <c r="AO11" s="81"/>
      <c r="AP11" s="170">
        <v>2</v>
      </c>
      <c r="AQ11" s="170">
        <v>2</v>
      </c>
      <c r="AR11" s="170">
        <v>2</v>
      </c>
      <c r="AS11" s="170">
        <v>2</v>
      </c>
      <c r="AT11" s="170">
        <v>2</v>
      </c>
      <c r="AU11" s="89"/>
      <c r="AV11" s="170">
        <v>2</v>
      </c>
      <c r="AW11" s="65"/>
      <c r="AX11" s="170">
        <v>2</v>
      </c>
      <c r="AY11" s="170">
        <v>2</v>
      </c>
      <c r="AZ11" s="170">
        <v>2</v>
      </c>
      <c r="BA11" s="100"/>
      <c r="BB11" s="170" t="s">
        <v>141</v>
      </c>
      <c r="BC11" s="170" t="s">
        <v>141</v>
      </c>
      <c r="BD11" s="170">
        <v>2</v>
      </c>
      <c r="BE11" s="170">
        <v>2</v>
      </c>
      <c r="BF11" s="170">
        <v>2</v>
      </c>
      <c r="BG11" s="1"/>
      <c r="BH11" s="1">
        <v>2</v>
      </c>
      <c r="BI11" s="170">
        <v>2</v>
      </c>
      <c r="BJ11" s="170" t="s">
        <v>141</v>
      </c>
      <c r="BK11" s="1">
        <v>2</v>
      </c>
      <c r="BL11" s="1">
        <v>2</v>
      </c>
      <c r="BM11" s="1"/>
      <c r="BN11" s="1">
        <v>2</v>
      </c>
      <c r="BO11" s="1">
        <v>2</v>
      </c>
      <c r="BP11" s="1">
        <v>2</v>
      </c>
      <c r="BQ11" s="1">
        <v>2</v>
      </c>
      <c r="BR11" s="1">
        <v>2</v>
      </c>
      <c r="BS11" s="1">
        <v>2</v>
      </c>
      <c r="BT11" s="1">
        <v>2</v>
      </c>
      <c r="BU11" s="227">
        <v>2</v>
      </c>
      <c r="BV11" s="227">
        <v>0</v>
      </c>
      <c r="BW11" s="1">
        <v>2</v>
      </c>
      <c r="BX11" s="1"/>
      <c r="BY11" s="1">
        <v>2</v>
      </c>
      <c r="BZ11" s="1">
        <v>2</v>
      </c>
      <c r="CA11" s="83">
        <f t="shared" si="28"/>
        <v>81.23</v>
      </c>
      <c r="CB11" s="9">
        <f t="shared" si="25"/>
        <v>4.1383029341792223</v>
      </c>
      <c r="CC11" s="128"/>
    </row>
    <row r="12" spans="1:256" s="68" customFormat="1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6">
        <f>ROUND(Лр4!K12,2)</f>
        <v>0</v>
      </c>
      <c r="H12" s="52">
        <f>ROUND('Лр1(ч1)'!K12,2)</f>
        <v>6.54</v>
      </c>
      <c r="I12" s="52">
        <f>ROUND('Лр1(ч2)'!K12,2)</f>
        <v>0</v>
      </c>
      <c r="J12" s="52">
        <f>ROUND('Лр1(ч3)'!K12,2)</f>
        <v>0</v>
      </c>
      <c r="K12" s="52">
        <f>ROUND('Лр1(ч4)'!K12,2)</f>
        <v>0</v>
      </c>
      <c r="L12" s="52">
        <f>ROUND('Лр2(ч1)'!K12,2)</f>
        <v>7.8</v>
      </c>
      <c r="M12" s="53">
        <f>ROUND('Лр3(ч1)'!K12,2)</f>
        <v>0</v>
      </c>
      <c r="N12" s="20"/>
      <c r="O12" s="93"/>
      <c r="P12" s="53">
        <f t="shared" si="30"/>
        <v>0</v>
      </c>
      <c r="Q12" s="17"/>
      <c r="R12" s="93"/>
      <c r="S12" s="53">
        <f t="shared" si="26"/>
        <v>0</v>
      </c>
      <c r="T12" s="17"/>
      <c r="U12" s="93"/>
      <c r="V12" s="53">
        <f t="shared" si="27"/>
        <v>0</v>
      </c>
      <c r="W12" s="17"/>
      <c r="X12" s="93"/>
      <c r="Y12" s="53">
        <f t="shared" si="29"/>
        <v>0</v>
      </c>
      <c r="Z12" s="17"/>
      <c r="AA12" s="93"/>
      <c r="AB12" s="53"/>
      <c r="AC12" s="130"/>
      <c r="AD12" s="12">
        <v>2</v>
      </c>
      <c r="AE12" s="65">
        <v>2</v>
      </c>
      <c r="AF12" s="151">
        <v>2</v>
      </c>
      <c r="AG12" s="151">
        <v>2</v>
      </c>
      <c r="AH12" s="65">
        <v>2</v>
      </c>
      <c r="AI12" s="65"/>
      <c r="AJ12" s="155">
        <v>2</v>
      </c>
      <c r="AK12" s="65">
        <v>2</v>
      </c>
      <c r="AL12" s="155">
        <v>2</v>
      </c>
      <c r="AM12" s="155">
        <v>2</v>
      </c>
      <c r="AN12" s="65">
        <v>2</v>
      </c>
      <c r="AO12" s="81"/>
      <c r="AP12" s="170">
        <v>2</v>
      </c>
      <c r="AQ12" s="170">
        <v>2</v>
      </c>
      <c r="AR12" s="170" t="s">
        <v>141</v>
      </c>
      <c r="AS12" s="170" t="s">
        <v>141</v>
      </c>
      <c r="AT12" s="170" t="s">
        <v>141</v>
      </c>
      <c r="AU12" s="89"/>
      <c r="AV12" s="170">
        <v>2</v>
      </c>
      <c r="AW12" s="65"/>
      <c r="AX12" s="170">
        <v>2</v>
      </c>
      <c r="AY12" s="170">
        <v>2</v>
      </c>
      <c r="AZ12" s="170">
        <v>2</v>
      </c>
      <c r="BA12" s="100"/>
      <c r="BB12" s="170">
        <v>2</v>
      </c>
      <c r="BC12" s="170">
        <v>2</v>
      </c>
      <c r="BD12" s="170" t="s">
        <v>141</v>
      </c>
      <c r="BE12" s="170" t="s">
        <v>141</v>
      </c>
      <c r="BF12" s="170" t="s">
        <v>141</v>
      </c>
      <c r="BG12" s="1"/>
      <c r="BH12" s="1" t="s">
        <v>141</v>
      </c>
      <c r="BI12" s="170" t="s">
        <v>141</v>
      </c>
      <c r="BJ12" s="170">
        <v>2</v>
      </c>
      <c r="BK12" s="1">
        <v>2</v>
      </c>
      <c r="BL12" s="1">
        <v>2</v>
      </c>
      <c r="BM12" s="1"/>
      <c r="BN12" s="1" t="s">
        <v>141</v>
      </c>
      <c r="BO12" s="1" t="s">
        <v>141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227" t="s">
        <v>141</v>
      </c>
      <c r="BV12" s="227">
        <v>0</v>
      </c>
      <c r="BW12" s="1">
        <v>2</v>
      </c>
      <c r="BX12" s="1"/>
      <c r="BY12" s="1">
        <v>2</v>
      </c>
      <c r="BZ12" s="1">
        <v>2</v>
      </c>
      <c r="CA12" s="83">
        <f t="shared" si="28"/>
        <v>72.34</v>
      </c>
      <c r="CB12" s="9">
        <f t="shared" si="25"/>
        <v>3.5743061062648689</v>
      </c>
      <c r="CC12" s="128"/>
    </row>
    <row r="13" spans="1:256" s="68" customFormat="1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6">
        <f>ROUND(Лр4!K13,2)</f>
        <v>0</v>
      </c>
      <c r="H13" s="52">
        <f>ROUND('Лр1(ч1)'!K13,2)</f>
        <v>6.54</v>
      </c>
      <c r="I13" s="52">
        <f>ROUND('Лр1(ч2)'!K13,2)</f>
        <v>0</v>
      </c>
      <c r="J13" s="52">
        <f>ROUND('Лр1(ч3)'!K13,2)</f>
        <v>0</v>
      </c>
      <c r="K13" s="52">
        <f>ROUND('Лр1(ч4)'!K13,2)</f>
        <v>0</v>
      </c>
      <c r="L13" s="52">
        <f>ROUND('Лр2(ч1)'!K13,2)</f>
        <v>7.8</v>
      </c>
      <c r="M13" s="53">
        <f>ROUND('Лр3(ч1)'!K13,2)</f>
        <v>0</v>
      </c>
      <c r="N13" s="20"/>
      <c r="O13" s="93"/>
      <c r="P13" s="53">
        <f t="shared" si="30"/>
        <v>0</v>
      </c>
      <c r="Q13" s="17"/>
      <c r="R13" s="93"/>
      <c r="S13" s="53">
        <f t="shared" si="26"/>
        <v>0</v>
      </c>
      <c r="T13" s="17"/>
      <c r="U13" s="93"/>
      <c r="V13" s="53">
        <f>T13*(WEEKNUM(DATE(YEAR($B$2),12,31))+2.67-IF(WEEKNUM(U13)&lt;36, WEEKNUM(U13)+WEEKNUM(DATE(YEAR($B$2),12,31)),WEEKNUM(U13)))/(WEEKNUM(DATE(YEAR($B$2),12,31))+2.67-WEEKNUM($U$3))</f>
        <v>0</v>
      </c>
      <c r="W13" s="17"/>
      <c r="X13" s="93"/>
      <c r="Y13" s="53">
        <f>W13*(WEEKNUM(DATE(YEAR($B$2),12,31))+2.67-IF(WEEKNUM(X13)&lt;36, WEEKNUM(X13)+WEEKNUM(DATE(YEAR($B$2),12,31)),WEEKNUM(X13)))/(WEEKNUM(DATE(YEAR($B$2),12,31))+2.67-WEEKNUM($X$3))</f>
        <v>0</v>
      </c>
      <c r="Z13" s="17"/>
      <c r="AA13" s="93"/>
      <c r="AB13" s="53"/>
      <c r="AC13" s="130"/>
      <c r="AD13" s="12">
        <v>2</v>
      </c>
      <c r="AE13" s="65">
        <v>2</v>
      </c>
      <c r="AF13" s="151">
        <v>2</v>
      </c>
      <c r="AG13" s="151">
        <v>2</v>
      </c>
      <c r="AH13" s="65">
        <v>2</v>
      </c>
      <c r="AI13" s="65"/>
      <c r="AJ13" s="155">
        <v>2</v>
      </c>
      <c r="AK13" s="65">
        <v>2</v>
      </c>
      <c r="AL13" s="155">
        <v>2</v>
      </c>
      <c r="AM13" s="155">
        <v>2</v>
      </c>
      <c r="AN13" s="65">
        <v>2</v>
      </c>
      <c r="AO13" s="65"/>
      <c r="AP13" s="170">
        <v>2</v>
      </c>
      <c r="AQ13" s="170">
        <v>2</v>
      </c>
      <c r="AR13" s="170">
        <v>2</v>
      </c>
      <c r="AS13" s="170" t="s">
        <v>141</v>
      </c>
      <c r="AT13" s="170" t="s">
        <v>141</v>
      </c>
      <c r="AU13" s="89"/>
      <c r="AV13" s="170">
        <v>2</v>
      </c>
      <c r="AW13" s="65"/>
      <c r="AX13" s="170">
        <v>2</v>
      </c>
      <c r="AY13" s="170" t="s">
        <v>141</v>
      </c>
      <c r="AZ13" s="170" t="s">
        <v>141</v>
      </c>
      <c r="BA13" s="100"/>
      <c r="BB13" s="170">
        <v>2</v>
      </c>
      <c r="BC13" s="170">
        <v>2</v>
      </c>
      <c r="BD13" s="170" t="s">
        <v>141</v>
      </c>
      <c r="BE13" s="170" t="s">
        <v>141</v>
      </c>
      <c r="BF13" s="170" t="s">
        <v>141</v>
      </c>
      <c r="BG13" s="1"/>
      <c r="BH13" s="1" t="s">
        <v>141</v>
      </c>
      <c r="BI13" s="170" t="s">
        <v>141</v>
      </c>
      <c r="BJ13" s="170">
        <v>2</v>
      </c>
      <c r="BK13" s="1">
        <v>2</v>
      </c>
      <c r="BL13" s="1">
        <v>2</v>
      </c>
      <c r="BM13" s="1"/>
      <c r="BN13" s="1">
        <v>2</v>
      </c>
      <c r="BO13" s="1">
        <v>2</v>
      </c>
      <c r="BP13" s="1">
        <v>2</v>
      </c>
      <c r="BQ13" s="1">
        <v>2</v>
      </c>
      <c r="BR13" s="1">
        <v>2</v>
      </c>
      <c r="BS13" s="1">
        <v>2</v>
      </c>
      <c r="BT13" s="1">
        <v>2</v>
      </c>
      <c r="BU13" s="227">
        <v>2</v>
      </c>
      <c r="BV13" s="227" t="s">
        <v>141</v>
      </c>
      <c r="BW13" s="1">
        <v>2</v>
      </c>
      <c r="BX13" s="1"/>
      <c r="BY13" s="1">
        <v>2</v>
      </c>
      <c r="BZ13" s="1" t="s">
        <v>141</v>
      </c>
      <c r="CA13" s="83">
        <f t="shared" si="28"/>
        <v>74.34</v>
      </c>
      <c r="CB13" s="9">
        <f t="shared" si="25"/>
        <v>3.7011895321173669</v>
      </c>
      <c r="CC13" s="128"/>
    </row>
    <row r="14" spans="1:256" s="68" customFormat="1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6">
        <f>ROUND(Лр4!K14,2)</f>
        <v>0</v>
      </c>
      <c r="H14" s="52">
        <f>ROUND('Лр1(ч1)'!K14,2)</f>
        <v>6.65</v>
      </c>
      <c r="I14" s="52">
        <f>ROUND('Лр1(ч2)'!K14,2)</f>
        <v>2.84</v>
      </c>
      <c r="J14" s="52">
        <f>ROUND('Лр1(ч3)'!K14,2)</f>
        <v>4.68</v>
      </c>
      <c r="K14" s="52">
        <f>ROUND('Лр1(ч4)'!K14,2)</f>
        <v>0</v>
      </c>
      <c r="L14" s="52">
        <f>ROUND('Лр2(ч1)'!K14,2)</f>
        <v>6.99</v>
      </c>
      <c r="M14" s="53">
        <f>ROUND('Лр3(ч1)'!K14,2)</f>
        <v>4.34</v>
      </c>
      <c r="N14" s="20"/>
      <c r="O14" s="93"/>
      <c r="P14" s="53">
        <f t="shared" si="30"/>
        <v>0</v>
      </c>
      <c r="Q14" s="17"/>
      <c r="R14" s="93"/>
      <c r="S14" s="53">
        <f t="shared" si="26"/>
        <v>0</v>
      </c>
      <c r="T14" s="17"/>
      <c r="U14" s="93"/>
      <c r="V14" s="53">
        <f t="shared" si="27"/>
        <v>0</v>
      </c>
      <c r="W14" s="17"/>
      <c r="X14" s="93"/>
      <c r="Y14" s="53">
        <f t="shared" si="29"/>
        <v>0</v>
      </c>
      <c r="Z14" s="17"/>
      <c r="AA14" s="93"/>
      <c r="AB14" s="53"/>
      <c r="AC14" s="130"/>
      <c r="AD14" s="12">
        <v>2</v>
      </c>
      <c r="AE14" s="65">
        <v>2</v>
      </c>
      <c r="AF14" s="151">
        <v>2</v>
      </c>
      <c r="AG14" s="151">
        <v>2</v>
      </c>
      <c r="AH14" s="65">
        <v>2</v>
      </c>
      <c r="AI14" s="65"/>
      <c r="AJ14" s="155">
        <v>2</v>
      </c>
      <c r="AK14" s="65">
        <v>2</v>
      </c>
      <c r="AL14" s="155">
        <v>2</v>
      </c>
      <c r="AM14" s="155">
        <v>2</v>
      </c>
      <c r="AN14" s="65">
        <v>4</v>
      </c>
      <c r="AO14" s="81"/>
      <c r="AP14" s="170">
        <v>2</v>
      </c>
      <c r="AQ14" s="170">
        <v>2</v>
      </c>
      <c r="AR14" s="170" t="s">
        <v>141</v>
      </c>
      <c r="AS14" s="170">
        <v>2</v>
      </c>
      <c r="AT14" s="170">
        <v>2</v>
      </c>
      <c r="AU14" s="65"/>
      <c r="AV14" s="170">
        <v>2</v>
      </c>
      <c r="AW14" s="65"/>
      <c r="AX14" s="170">
        <v>2</v>
      </c>
      <c r="AY14" s="170">
        <v>2</v>
      </c>
      <c r="AZ14" s="170">
        <v>2</v>
      </c>
      <c r="BA14" s="100"/>
      <c r="BB14" s="170">
        <v>2</v>
      </c>
      <c r="BC14" s="170">
        <v>2</v>
      </c>
      <c r="BD14" s="170">
        <v>2</v>
      </c>
      <c r="BE14" s="170">
        <v>2</v>
      </c>
      <c r="BF14" s="170">
        <v>2</v>
      </c>
      <c r="BG14" s="1"/>
      <c r="BH14" s="1">
        <v>2</v>
      </c>
      <c r="BI14" s="170">
        <v>2</v>
      </c>
      <c r="BJ14" s="170">
        <v>2</v>
      </c>
      <c r="BK14" s="1">
        <v>2</v>
      </c>
      <c r="BL14" s="1">
        <v>2</v>
      </c>
      <c r="BM14" s="1"/>
      <c r="BN14" s="1">
        <v>2</v>
      </c>
      <c r="BO14" s="1">
        <v>2</v>
      </c>
      <c r="BP14" s="1">
        <v>2</v>
      </c>
      <c r="BQ14" s="1">
        <v>2</v>
      </c>
      <c r="BR14" s="1">
        <v>2</v>
      </c>
      <c r="BS14" s="1">
        <v>2</v>
      </c>
      <c r="BT14" s="1">
        <v>2</v>
      </c>
      <c r="BU14" s="227">
        <v>2</v>
      </c>
      <c r="BV14" s="227">
        <v>2</v>
      </c>
      <c r="BW14" s="1">
        <v>2</v>
      </c>
      <c r="BX14" s="1"/>
      <c r="BY14" s="1">
        <v>2</v>
      </c>
      <c r="BZ14" s="1">
        <v>2</v>
      </c>
      <c r="CA14" s="83">
        <f t="shared" si="28"/>
        <v>107.5</v>
      </c>
      <c r="CB14" s="9">
        <f t="shared" si="25"/>
        <v>5.8049167327517832</v>
      </c>
      <c r="CC14" s="128"/>
    </row>
    <row r="15" spans="1:256" s="68" customFormat="1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6">
        <f>ROUND(Лр4!K15,2)</f>
        <v>0</v>
      </c>
      <c r="H15" s="52">
        <f>ROUND('Лр1(ч1)'!K15,2)</f>
        <v>0</v>
      </c>
      <c r="I15" s="52">
        <f>ROUND('Лр1(ч2)'!K15,2)</f>
        <v>0</v>
      </c>
      <c r="J15" s="52">
        <f>ROUND('Лр1(ч3)'!K15,2)</f>
        <v>0</v>
      </c>
      <c r="K15" s="52">
        <f>ROUND('Лр1(ч4)'!K15,2)</f>
        <v>0</v>
      </c>
      <c r="L15" s="52">
        <f>ROUND('Лр2(ч1)'!K15,2)</f>
        <v>0</v>
      </c>
      <c r="M15" s="53">
        <f>ROUND('Лр3(ч1)'!K15,2)</f>
        <v>0</v>
      </c>
      <c r="N15" s="38"/>
      <c r="O15" s="93"/>
      <c r="P15" s="53">
        <f t="shared" si="30"/>
        <v>0</v>
      </c>
      <c r="Q15" s="17"/>
      <c r="R15" s="93"/>
      <c r="S15" s="53">
        <f t="shared" si="26"/>
        <v>0</v>
      </c>
      <c r="T15" s="17"/>
      <c r="U15" s="93"/>
      <c r="V15" s="53">
        <f t="shared" si="27"/>
        <v>0</v>
      </c>
      <c r="W15" s="17"/>
      <c r="X15" s="93"/>
      <c r="Y15" s="53">
        <f t="shared" si="29"/>
        <v>0</v>
      </c>
      <c r="Z15" s="17"/>
      <c r="AA15" s="93"/>
      <c r="AB15" s="53"/>
      <c r="AC15" s="130"/>
      <c r="AD15" s="126">
        <v>2</v>
      </c>
      <c r="AE15" s="139">
        <v>2</v>
      </c>
      <c r="AF15" s="151" t="s">
        <v>141</v>
      </c>
      <c r="AG15" s="151" t="s">
        <v>141</v>
      </c>
      <c r="AH15" s="65">
        <v>2</v>
      </c>
      <c r="AI15" s="65"/>
      <c r="AJ15" s="155">
        <v>2</v>
      </c>
      <c r="AK15" s="65">
        <v>2</v>
      </c>
      <c r="AL15" s="155" t="s">
        <v>141</v>
      </c>
      <c r="AM15" s="155" t="s">
        <v>141</v>
      </c>
      <c r="AN15" s="152" t="s">
        <v>141</v>
      </c>
      <c r="AO15" s="81"/>
      <c r="AP15" s="170" t="s">
        <v>141</v>
      </c>
      <c r="AQ15" s="170" t="s">
        <v>141</v>
      </c>
      <c r="AR15" s="170" t="s">
        <v>141</v>
      </c>
      <c r="AS15" s="170" t="s">
        <v>141</v>
      </c>
      <c r="AT15" s="170" t="s">
        <v>141</v>
      </c>
      <c r="AU15" s="89"/>
      <c r="AV15" s="170">
        <v>2</v>
      </c>
      <c r="AW15" s="95"/>
      <c r="AX15" s="170" t="s">
        <v>141</v>
      </c>
      <c r="AY15" s="170" t="s">
        <v>141</v>
      </c>
      <c r="AZ15" s="170" t="s">
        <v>141</v>
      </c>
      <c r="BA15" s="100"/>
      <c r="BB15" s="170" t="s">
        <v>141</v>
      </c>
      <c r="BC15" s="170" t="s">
        <v>141</v>
      </c>
      <c r="BD15" s="170" t="s">
        <v>141</v>
      </c>
      <c r="BE15" s="170">
        <v>2</v>
      </c>
      <c r="BF15" s="170">
        <v>2</v>
      </c>
      <c r="BG15" s="1"/>
      <c r="BH15" s="1" t="s">
        <v>141</v>
      </c>
      <c r="BI15" s="170" t="s">
        <v>141</v>
      </c>
      <c r="BJ15" s="170" t="s">
        <v>141</v>
      </c>
      <c r="BK15" s="1" t="s">
        <v>141</v>
      </c>
      <c r="BL15" s="1" t="s">
        <v>141</v>
      </c>
      <c r="BM15" s="1"/>
      <c r="BN15" s="1" t="s">
        <v>141</v>
      </c>
      <c r="BO15" s="1" t="s">
        <v>141</v>
      </c>
      <c r="BP15" s="1" t="s">
        <v>141</v>
      </c>
      <c r="BQ15" s="1" t="s">
        <v>141</v>
      </c>
      <c r="BR15" s="1" t="s">
        <v>141</v>
      </c>
      <c r="BS15" s="1" t="s">
        <v>141</v>
      </c>
      <c r="BT15" s="1" t="s">
        <v>141</v>
      </c>
      <c r="BU15" s="227" t="s">
        <v>141</v>
      </c>
      <c r="BV15" s="227" t="s">
        <v>141</v>
      </c>
      <c r="BW15" s="1" t="s">
        <v>141</v>
      </c>
      <c r="BX15" s="1"/>
      <c r="BY15" s="1" t="s">
        <v>141</v>
      </c>
      <c r="BZ15" s="1" t="s">
        <v>141</v>
      </c>
      <c r="CA15" s="83">
        <f t="shared" si="28"/>
        <v>16</v>
      </c>
      <c r="CB15" s="9">
        <f t="shared" si="25"/>
        <v>0</v>
      </c>
      <c r="CC15" s="128"/>
    </row>
    <row r="16" spans="1:256" s="68" customFormat="1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6">
        <f>ROUND(Лр4!K16,2)</f>
        <v>0</v>
      </c>
      <c r="H16" s="52">
        <f>ROUND('Лр1(ч1)'!K16,2)</f>
        <v>0.4</v>
      </c>
      <c r="I16" s="52">
        <f>ROUND('Лр1(ч2)'!K16,2)</f>
        <v>0</v>
      </c>
      <c r="J16" s="52">
        <f>ROUND('Лр1(ч3)'!K16,2)</f>
        <v>0</v>
      </c>
      <c r="K16" s="52">
        <f>ROUND('Лр1(ч4)'!K16,2)</f>
        <v>0</v>
      </c>
      <c r="L16" s="52">
        <f>ROUND('Лр2(ч1)'!K16,2)</f>
        <v>0</v>
      </c>
      <c r="M16" s="53">
        <f>ROUND('Лр3(ч1)'!K16,2)</f>
        <v>0</v>
      </c>
      <c r="N16" s="20"/>
      <c r="O16" s="93"/>
      <c r="P16" s="53">
        <f t="shared" si="30"/>
        <v>0</v>
      </c>
      <c r="Q16" s="17"/>
      <c r="R16" s="93"/>
      <c r="S16" s="53">
        <f t="shared" si="26"/>
        <v>0</v>
      </c>
      <c r="T16" s="17"/>
      <c r="U16" s="93"/>
      <c r="V16" s="53">
        <f t="shared" si="27"/>
        <v>0</v>
      </c>
      <c r="W16" s="17"/>
      <c r="X16" s="93"/>
      <c r="Y16" s="53">
        <f t="shared" si="29"/>
        <v>0</v>
      </c>
      <c r="Z16" s="17"/>
      <c r="AA16" s="93"/>
      <c r="AB16" s="53"/>
      <c r="AC16" s="130"/>
      <c r="AD16" s="126">
        <v>2</v>
      </c>
      <c r="AE16" s="139">
        <v>2</v>
      </c>
      <c r="AF16" s="151">
        <v>2</v>
      </c>
      <c r="AG16" s="151">
        <v>2</v>
      </c>
      <c r="AH16" s="65">
        <v>2</v>
      </c>
      <c r="AI16" s="65"/>
      <c r="AJ16" s="155">
        <v>2</v>
      </c>
      <c r="AK16" s="65">
        <v>2</v>
      </c>
      <c r="AL16" s="155" t="s">
        <v>141</v>
      </c>
      <c r="AM16" s="155" t="s">
        <v>141</v>
      </c>
      <c r="AN16" s="152" t="s">
        <v>141</v>
      </c>
      <c r="AO16" s="65"/>
      <c r="AP16" s="170">
        <v>2</v>
      </c>
      <c r="AQ16" s="170">
        <v>2</v>
      </c>
      <c r="AR16" s="170">
        <v>2</v>
      </c>
      <c r="AS16" s="170">
        <v>2</v>
      </c>
      <c r="AT16" s="170">
        <v>2</v>
      </c>
      <c r="AU16" s="89"/>
      <c r="AV16" s="170">
        <v>2</v>
      </c>
      <c r="AW16" s="65"/>
      <c r="AX16" s="170">
        <v>2</v>
      </c>
      <c r="AY16" s="170">
        <v>2</v>
      </c>
      <c r="AZ16" s="170">
        <v>2</v>
      </c>
      <c r="BA16" s="100"/>
      <c r="BB16" s="170">
        <v>2</v>
      </c>
      <c r="BC16" s="170">
        <v>2</v>
      </c>
      <c r="BD16" s="170">
        <v>2</v>
      </c>
      <c r="BE16" s="170">
        <v>2</v>
      </c>
      <c r="BF16" s="170">
        <v>2</v>
      </c>
      <c r="BG16" s="1"/>
      <c r="BH16" s="1">
        <v>2</v>
      </c>
      <c r="BI16" s="170">
        <v>2</v>
      </c>
      <c r="BJ16" s="170">
        <v>2</v>
      </c>
      <c r="BK16" s="1">
        <v>2</v>
      </c>
      <c r="BL16" s="1">
        <v>2</v>
      </c>
      <c r="BM16" s="1"/>
      <c r="BN16" s="1">
        <v>2</v>
      </c>
      <c r="BO16" s="1">
        <v>2</v>
      </c>
      <c r="BP16" s="1">
        <v>2</v>
      </c>
      <c r="BQ16" s="1">
        <v>2</v>
      </c>
      <c r="BR16" s="1">
        <v>2</v>
      </c>
      <c r="BS16" s="1">
        <v>2</v>
      </c>
      <c r="BT16" s="1">
        <v>2</v>
      </c>
      <c r="BU16" s="227">
        <v>2</v>
      </c>
      <c r="BV16" s="227">
        <v>2</v>
      </c>
      <c r="BW16" s="1">
        <v>2</v>
      </c>
      <c r="BX16" s="1"/>
      <c r="BY16" s="1" t="s">
        <v>141</v>
      </c>
      <c r="BZ16" s="1" t="s">
        <v>141</v>
      </c>
      <c r="CA16" s="83">
        <f t="shared" si="28"/>
        <v>72.400000000000006</v>
      </c>
      <c r="CB16" s="9">
        <f t="shared" si="25"/>
        <v>3.5781126090404438</v>
      </c>
      <c r="CC16" s="128"/>
    </row>
    <row r="17" spans="1:81" s="68" customFormat="1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6">
        <f>ROUND(Лр4!K17,2)</f>
        <v>0</v>
      </c>
      <c r="H17" s="52">
        <f>ROUND('Лр1(ч1)'!K17,2)</f>
        <v>6.96</v>
      </c>
      <c r="I17" s="52">
        <f>ROUND('Лр1(ч2)'!K17,2)</f>
        <v>6.42</v>
      </c>
      <c r="J17" s="52">
        <f>ROUND('Лр1(ч3)'!K17,2)</f>
        <v>4.57</v>
      </c>
      <c r="K17" s="52">
        <f>ROUND('Лр1(ч4)'!K17,2)</f>
        <v>3.21</v>
      </c>
      <c r="L17" s="52">
        <f>ROUND('Лр2(ч1)'!K17,2)</f>
        <v>8.49</v>
      </c>
      <c r="M17" s="53">
        <f>ROUND('Лр3(ч1)'!K17,2)</f>
        <v>1.88</v>
      </c>
      <c r="N17" s="38"/>
      <c r="O17" s="93"/>
      <c r="P17" s="53">
        <f t="shared" si="30"/>
        <v>0</v>
      </c>
      <c r="Q17" s="18"/>
      <c r="R17" s="93"/>
      <c r="S17" s="53">
        <f t="shared" si="26"/>
        <v>0</v>
      </c>
      <c r="T17" s="17"/>
      <c r="U17" s="93"/>
      <c r="V17" s="53">
        <f t="shared" si="27"/>
        <v>0</v>
      </c>
      <c r="W17" s="18"/>
      <c r="X17" s="93"/>
      <c r="Y17" s="53">
        <f t="shared" si="29"/>
        <v>0</v>
      </c>
      <c r="Z17" s="18"/>
      <c r="AA17" s="93"/>
      <c r="AB17" s="53"/>
      <c r="AC17" s="130"/>
      <c r="AD17" s="12">
        <v>2</v>
      </c>
      <c r="AE17" s="65">
        <v>2</v>
      </c>
      <c r="AF17" s="151">
        <v>2</v>
      </c>
      <c r="AG17" s="151">
        <v>2</v>
      </c>
      <c r="AH17" s="65">
        <v>2</v>
      </c>
      <c r="AI17" s="65"/>
      <c r="AJ17" s="155">
        <v>2</v>
      </c>
      <c r="AK17" s="65">
        <v>2</v>
      </c>
      <c r="AL17" s="155">
        <v>2</v>
      </c>
      <c r="AM17" s="155">
        <v>2</v>
      </c>
      <c r="AN17" s="65">
        <v>4</v>
      </c>
      <c r="AO17" s="65"/>
      <c r="AP17" s="170">
        <v>2</v>
      </c>
      <c r="AQ17" s="170">
        <v>2</v>
      </c>
      <c r="AR17" s="170" t="s">
        <v>141</v>
      </c>
      <c r="AS17" s="170">
        <v>2</v>
      </c>
      <c r="AT17" s="170">
        <v>2</v>
      </c>
      <c r="AU17" s="65"/>
      <c r="AV17" s="170">
        <v>2</v>
      </c>
      <c r="AW17" s="65"/>
      <c r="AX17" s="170">
        <v>2</v>
      </c>
      <c r="AY17" s="170">
        <v>2</v>
      </c>
      <c r="AZ17" s="170">
        <v>2</v>
      </c>
      <c r="BA17" s="100"/>
      <c r="BB17" s="170">
        <v>2</v>
      </c>
      <c r="BC17" s="170">
        <v>2</v>
      </c>
      <c r="BD17" s="170">
        <v>2</v>
      </c>
      <c r="BE17" s="170">
        <v>2</v>
      </c>
      <c r="BF17" s="170">
        <v>2</v>
      </c>
      <c r="BG17" s="65"/>
      <c r="BH17" s="170">
        <v>2</v>
      </c>
      <c r="BI17" s="170">
        <v>2</v>
      </c>
      <c r="BJ17" s="170">
        <v>2</v>
      </c>
      <c r="BK17" s="170">
        <v>2</v>
      </c>
      <c r="BL17" s="170">
        <v>2</v>
      </c>
      <c r="BM17" s="166"/>
      <c r="BN17" s="170">
        <v>2</v>
      </c>
      <c r="BO17" s="170">
        <v>2</v>
      </c>
      <c r="BP17" s="188">
        <v>2</v>
      </c>
      <c r="BQ17" s="188">
        <v>2</v>
      </c>
      <c r="BR17" s="170">
        <v>2</v>
      </c>
      <c r="BS17" s="206">
        <v>2</v>
      </c>
      <c r="BT17" s="186">
        <v>2</v>
      </c>
      <c r="BU17" s="229">
        <v>2</v>
      </c>
      <c r="BV17" s="229">
        <v>2</v>
      </c>
      <c r="BW17" s="186">
        <v>2</v>
      </c>
      <c r="BX17" s="186"/>
      <c r="BY17" s="234">
        <v>2</v>
      </c>
      <c r="BZ17" s="234">
        <v>2</v>
      </c>
      <c r="CA17" s="83">
        <f t="shared" si="28"/>
        <v>113.53</v>
      </c>
      <c r="CB17" s="9">
        <f t="shared" si="25"/>
        <v>6.1874702616970652</v>
      </c>
      <c r="CC17" s="128"/>
    </row>
    <row r="18" spans="1:81" s="68" customFormat="1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6">
        <f>ROUND(Лр4!K18,2)</f>
        <v>0</v>
      </c>
      <c r="H18" s="52">
        <f>ROUND('Лр1(ч1)'!K18,2)</f>
        <v>0</v>
      </c>
      <c r="I18" s="52">
        <f>ROUND('Лр1(ч2)'!K18,2)</f>
        <v>0</v>
      </c>
      <c r="J18" s="52">
        <f>ROUND('Лр1(ч3)'!K18,2)</f>
        <v>0</v>
      </c>
      <c r="K18" s="52">
        <f>ROUND('Лр1(ч4)'!K18,2)</f>
        <v>0</v>
      </c>
      <c r="L18" s="52">
        <f>ROUND('Лр2(ч1)'!K18,2)</f>
        <v>0</v>
      </c>
      <c r="M18" s="53">
        <f>ROUND('Лр3(ч1)'!K18,2)</f>
        <v>0</v>
      </c>
      <c r="N18" s="20"/>
      <c r="O18" s="93"/>
      <c r="P18" s="53">
        <f t="shared" si="30"/>
        <v>0</v>
      </c>
      <c r="Q18" s="17"/>
      <c r="R18" s="93"/>
      <c r="S18" s="53">
        <f t="shared" si="26"/>
        <v>0</v>
      </c>
      <c r="T18" s="17"/>
      <c r="U18" s="93"/>
      <c r="V18" s="53">
        <f t="shared" si="27"/>
        <v>0</v>
      </c>
      <c r="W18" s="17"/>
      <c r="X18" s="93"/>
      <c r="Y18" s="53">
        <f t="shared" si="29"/>
        <v>0</v>
      </c>
      <c r="Z18" s="17"/>
      <c r="AA18" s="93"/>
      <c r="AB18" s="53"/>
      <c r="AC18" s="130"/>
      <c r="AD18" s="12">
        <v>2</v>
      </c>
      <c r="AE18" s="65">
        <v>2</v>
      </c>
      <c r="AF18" s="151">
        <v>2</v>
      </c>
      <c r="AG18" s="151">
        <v>2</v>
      </c>
      <c r="AH18" s="65">
        <v>2</v>
      </c>
      <c r="AI18" s="65"/>
      <c r="AJ18" s="155" t="s">
        <v>141</v>
      </c>
      <c r="AK18" s="65" t="s">
        <v>141</v>
      </c>
      <c r="AL18" s="155">
        <v>2</v>
      </c>
      <c r="AM18" s="155">
        <v>2</v>
      </c>
      <c r="AN18" s="66">
        <v>2</v>
      </c>
      <c r="AO18" s="65"/>
      <c r="AP18" s="170">
        <v>2</v>
      </c>
      <c r="AQ18" s="170">
        <v>2</v>
      </c>
      <c r="AR18" s="170" t="s">
        <v>141</v>
      </c>
      <c r="AS18" s="170" t="s">
        <v>141</v>
      </c>
      <c r="AT18" s="170" t="s">
        <v>141</v>
      </c>
      <c r="AU18" s="65"/>
      <c r="AV18" s="170">
        <v>2</v>
      </c>
      <c r="AW18" s="65"/>
      <c r="AX18" s="170">
        <v>2</v>
      </c>
      <c r="AY18" s="170" t="s">
        <v>141</v>
      </c>
      <c r="AZ18" s="170" t="s">
        <v>141</v>
      </c>
      <c r="BA18" s="100"/>
      <c r="BB18" s="170">
        <v>2</v>
      </c>
      <c r="BC18" s="170">
        <v>2</v>
      </c>
      <c r="BD18" s="170" t="s">
        <v>141</v>
      </c>
      <c r="BE18" s="170" t="s">
        <v>141</v>
      </c>
      <c r="BF18" s="170" t="s">
        <v>141</v>
      </c>
      <c r="BG18" s="103"/>
      <c r="BH18" s="170" t="s">
        <v>141</v>
      </c>
      <c r="BI18" s="170" t="s">
        <v>141</v>
      </c>
      <c r="BJ18" s="170" t="s">
        <v>141</v>
      </c>
      <c r="BK18" s="170">
        <v>2</v>
      </c>
      <c r="BL18" s="170">
        <v>2</v>
      </c>
      <c r="BM18" s="166"/>
      <c r="BN18" s="170">
        <v>2</v>
      </c>
      <c r="BO18" s="170">
        <v>2</v>
      </c>
      <c r="BP18" s="188" t="s">
        <v>141</v>
      </c>
      <c r="BQ18" s="188" t="s">
        <v>141</v>
      </c>
      <c r="BR18" s="170" t="s">
        <v>141</v>
      </c>
      <c r="BS18" s="206" t="s">
        <v>141</v>
      </c>
      <c r="BT18" s="186" t="s">
        <v>141</v>
      </c>
      <c r="BU18" s="229">
        <v>0</v>
      </c>
      <c r="BV18" s="229" t="s">
        <v>141</v>
      </c>
      <c r="BW18" s="186" t="s">
        <v>141</v>
      </c>
      <c r="BX18" s="186"/>
      <c r="BY18" s="234">
        <v>2</v>
      </c>
      <c r="BZ18" s="234">
        <v>2</v>
      </c>
      <c r="CA18" s="83">
        <f t="shared" si="28"/>
        <v>40</v>
      </c>
      <c r="CB18" s="9">
        <f t="shared" si="25"/>
        <v>1.5226011102299759</v>
      </c>
      <c r="CC18" s="128"/>
    </row>
    <row r="19" spans="1:81" s="68" customFormat="1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6">
        <f>ROUND(Лр4!K19,2)</f>
        <v>0</v>
      </c>
      <c r="H19" s="52">
        <f>ROUND('Лр1(ч1)'!K19,2)</f>
        <v>5.3</v>
      </c>
      <c r="I19" s="52">
        <f>ROUND('Лр1(ч2)'!K19,2)</f>
        <v>6.21</v>
      </c>
      <c r="J19" s="52">
        <f>ROUND('Лр1(ч3)'!K19,2)</f>
        <v>4.9800000000000004</v>
      </c>
      <c r="K19" s="52">
        <f>ROUND('Лр1(ч4)'!K19,2)</f>
        <v>5.34</v>
      </c>
      <c r="L19" s="52">
        <f>ROUND('Лр2(ч1)'!K19,2)</f>
        <v>7.5</v>
      </c>
      <c r="M19" s="53">
        <f>ROUND('Лр3(ч1)'!K19,2)</f>
        <v>0.97</v>
      </c>
      <c r="N19" s="38"/>
      <c r="O19" s="93"/>
      <c r="P19" s="53">
        <f t="shared" si="30"/>
        <v>0</v>
      </c>
      <c r="Q19" s="17"/>
      <c r="R19" s="93"/>
      <c r="S19" s="53">
        <f t="shared" si="26"/>
        <v>0</v>
      </c>
      <c r="T19" s="18"/>
      <c r="U19" s="93"/>
      <c r="V19" s="53">
        <f t="shared" si="27"/>
        <v>0</v>
      </c>
      <c r="W19" s="17"/>
      <c r="X19" s="93"/>
      <c r="Y19" s="53">
        <f t="shared" si="29"/>
        <v>0</v>
      </c>
      <c r="Z19" s="18"/>
      <c r="AA19" s="93"/>
      <c r="AB19" s="53"/>
      <c r="AC19" s="130"/>
      <c r="AD19" s="12">
        <v>2</v>
      </c>
      <c r="AE19" s="65">
        <v>2</v>
      </c>
      <c r="AF19" s="151">
        <v>2</v>
      </c>
      <c r="AG19" s="151">
        <v>2</v>
      </c>
      <c r="AH19" s="65">
        <v>2</v>
      </c>
      <c r="AI19" s="65"/>
      <c r="AJ19" s="155" t="s">
        <v>141</v>
      </c>
      <c r="AK19" s="65" t="s">
        <v>141</v>
      </c>
      <c r="AL19" s="155">
        <v>2</v>
      </c>
      <c r="AM19" s="155">
        <v>2</v>
      </c>
      <c r="AN19" s="65">
        <v>2</v>
      </c>
      <c r="AO19" s="65"/>
      <c r="AP19" s="170" t="s">
        <v>141</v>
      </c>
      <c r="AQ19" s="170" t="s">
        <v>141</v>
      </c>
      <c r="AR19" s="170">
        <v>2</v>
      </c>
      <c r="AS19" s="170" t="s">
        <v>141</v>
      </c>
      <c r="AT19" s="170" t="s">
        <v>141</v>
      </c>
      <c r="AU19" s="65"/>
      <c r="AV19" s="170">
        <v>2</v>
      </c>
      <c r="AW19" s="65"/>
      <c r="AX19" s="170">
        <v>2</v>
      </c>
      <c r="AY19" s="170">
        <v>2</v>
      </c>
      <c r="AZ19" s="170">
        <v>2</v>
      </c>
      <c r="BA19" s="100"/>
      <c r="BB19" s="170">
        <v>2</v>
      </c>
      <c r="BC19" s="170" t="s">
        <v>141</v>
      </c>
      <c r="BD19" s="170">
        <v>2</v>
      </c>
      <c r="BE19" s="170" t="s">
        <v>141</v>
      </c>
      <c r="BF19" s="170" t="s">
        <v>141</v>
      </c>
      <c r="BG19" s="65"/>
      <c r="BH19" s="170" t="s">
        <v>141</v>
      </c>
      <c r="BI19" s="170" t="s">
        <v>141</v>
      </c>
      <c r="BJ19" s="170">
        <v>2</v>
      </c>
      <c r="BK19" s="170">
        <v>2</v>
      </c>
      <c r="BL19" s="170">
        <v>2</v>
      </c>
      <c r="BM19" s="166"/>
      <c r="BN19" s="170" t="s">
        <v>141</v>
      </c>
      <c r="BO19" s="170" t="s">
        <v>141</v>
      </c>
      <c r="BP19" s="188">
        <v>2</v>
      </c>
      <c r="BQ19" s="188">
        <v>2</v>
      </c>
      <c r="BR19" s="170">
        <v>2</v>
      </c>
      <c r="BS19" s="206" t="s">
        <v>141</v>
      </c>
      <c r="BT19" s="186" t="s">
        <v>141</v>
      </c>
      <c r="BU19" s="229">
        <v>2</v>
      </c>
      <c r="BV19" s="229" t="s">
        <v>141</v>
      </c>
      <c r="BW19" s="186">
        <v>2</v>
      </c>
      <c r="BX19" s="186"/>
      <c r="BY19" s="234">
        <v>2</v>
      </c>
      <c r="BZ19" s="234">
        <v>2</v>
      </c>
      <c r="CA19" s="83">
        <f t="shared" si="28"/>
        <v>80.3</v>
      </c>
      <c r="CB19" s="9">
        <f t="shared" si="25"/>
        <v>4.0793021411578101</v>
      </c>
      <c r="CC19" s="128"/>
    </row>
    <row r="20" spans="1:81" s="68" customFormat="1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6">
        <f>ROUND(Лр4!K20,2)</f>
        <v>0</v>
      </c>
      <c r="H20" s="52">
        <f>ROUND('Лр1(ч1)'!K20,2)</f>
        <v>4.57</v>
      </c>
      <c r="I20" s="52">
        <f>ROUND('Лр1(ч2)'!K20,2)</f>
        <v>0</v>
      </c>
      <c r="J20" s="52">
        <f>ROUND('Лр1(ч3)'!K20,2)</f>
        <v>0</v>
      </c>
      <c r="K20" s="52">
        <f>ROUND('Лр1(ч4)'!K20,2)</f>
        <v>0</v>
      </c>
      <c r="L20" s="52">
        <f>ROUND('Лр2(ч1)'!K20,2)</f>
        <v>0</v>
      </c>
      <c r="M20" s="53">
        <f>ROUND('Лр3(ч1)'!K20,2)</f>
        <v>0</v>
      </c>
      <c r="N20" s="20"/>
      <c r="O20" s="93"/>
      <c r="P20" s="53">
        <f t="shared" si="30"/>
        <v>0</v>
      </c>
      <c r="Q20" s="17"/>
      <c r="R20" s="93"/>
      <c r="S20" s="53">
        <f t="shared" si="26"/>
        <v>0</v>
      </c>
      <c r="T20" s="17"/>
      <c r="U20" s="93"/>
      <c r="V20" s="53">
        <f t="shared" si="27"/>
        <v>0</v>
      </c>
      <c r="W20" s="17"/>
      <c r="X20" s="93"/>
      <c r="Y20" s="53">
        <f t="shared" si="29"/>
        <v>0</v>
      </c>
      <c r="Z20" s="17"/>
      <c r="AA20" s="93"/>
      <c r="AB20" s="53"/>
      <c r="AC20" s="130"/>
      <c r="AD20" s="12">
        <v>2</v>
      </c>
      <c r="AE20" s="65">
        <v>2</v>
      </c>
      <c r="AF20" s="151">
        <v>2</v>
      </c>
      <c r="AG20" s="151">
        <v>2</v>
      </c>
      <c r="AH20" s="65">
        <v>2</v>
      </c>
      <c r="AI20" s="65"/>
      <c r="AJ20" s="155">
        <v>2</v>
      </c>
      <c r="AK20" s="65">
        <v>2</v>
      </c>
      <c r="AL20" s="155">
        <v>2</v>
      </c>
      <c r="AM20" s="155">
        <v>2</v>
      </c>
      <c r="AN20" s="65">
        <v>4</v>
      </c>
      <c r="AO20" s="65"/>
      <c r="AP20" s="170">
        <v>2</v>
      </c>
      <c r="AQ20" s="170">
        <v>2</v>
      </c>
      <c r="AR20" s="170">
        <v>2</v>
      </c>
      <c r="AS20" s="170">
        <v>2</v>
      </c>
      <c r="AT20" s="170">
        <v>2</v>
      </c>
      <c r="AU20" s="65"/>
      <c r="AV20" s="170">
        <v>2</v>
      </c>
      <c r="AW20" s="65"/>
      <c r="AX20" s="170">
        <v>2</v>
      </c>
      <c r="AY20" s="170">
        <v>2</v>
      </c>
      <c r="AZ20" s="170">
        <v>2</v>
      </c>
      <c r="BA20" s="100"/>
      <c r="BB20" s="170">
        <v>2</v>
      </c>
      <c r="BC20" s="170">
        <v>2</v>
      </c>
      <c r="BD20" s="170">
        <v>2</v>
      </c>
      <c r="BE20" s="170">
        <v>2</v>
      </c>
      <c r="BF20" s="170">
        <v>2</v>
      </c>
      <c r="BG20" s="65"/>
      <c r="BH20" s="170">
        <v>2</v>
      </c>
      <c r="BI20" s="170">
        <v>2</v>
      </c>
      <c r="BJ20" s="170">
        <v>2</v>
      </c>
      <c r="BK20" s="170">
        <v>2</v>
      </c>
      <c r="BL20" s="170">
        <v>2</v>
      </c>
      <c r="BM20" s="166"/>
      <c r="BN20" s="170">
        <v>2</v>
      </c>
      <c r="BO20" s="170">
        <v>2</v>
      </c>
      <c r="BP20" s="188">
        <v>2</v>
      </c>
      <c r="BQ20" s="188">
        <v>2</v>
      </c>
      <c r="BR20" s="170">
        <v>2</v>
      </c>
      <c r="BS20" s="206">
        <v>2</v>
      </c>
      <c r="BT20" s="186">
        <v>2</v>
      </c>
      <c r="BU20" s="229">
        <v>2</v>
      </c>
      <c r="BV20" s="229">
        <v>2</v>
      </c>
      <c r="BW20" s="186">
        <v>2</v>
      </c>
      <c r="BX20" s="186"/>
      <c r="BY20" s="234">
        <v>2</v>
      </c>
      <c r="BZ20" s="234">
        <v>2</v>
      </c>
      <c r="CA20" s="83">
        <f t="shared" si="28"/>
        <v>88.57</v>
      </c>
      <c r="CB20" s="9">
        <f t="shared" si="25"/>
        <v>4.6039651070578893</v>
      </c>
      <c r="CC20" s="128"/>
    </row>
    <row r="21" spans="1:81" s="68" customFormat="1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6">
        <f>ROUND(Лр4!K21,2)</f>
        <v>0</v>
      </c>
      <c r="H21" s="52">
        <f>ROUND('Лр1(ч1)'!K21,2)</f>
        <v>0</v>
      </c>
      <c r="I21" s="52">
        <f>ROUND('Лр1(ч2)'!K21,2)</f>
        <v>0.14000000000000001</v>
      </c>
      <c r="J21" s="52">
        <f>ROUND('Лр1(ч3)'!K21,2)</f>
        <v>0</v>
      </c>
      <c r="K21" s="52">
        <f>ROUND('Лр1(ч4)'!K21,2)</f>
        <v>0</v>
      </c>
      <c r="L21" s="52">
        <f>ROUND('Лр2(ч1)'!K21,2)</f>
        <v>0</v>
      </c>
      <c r="M21" s="53">
        <f>ROUND('Лр3(ч1)'!K21,2)</f>
        <v>0</v>
      </c>
      <c r="N21" s="20"/>
      <c r="O21" s="93"/>
      <c r="P21" s="53">
        <f t="shared" si="30"/>
        <v>0</v>
      </c>
      <c r="Q21" s="20"/>
      <c r="R21" s="93"/>
      <c r="S21" s="53">
        <f t="shared" si="26"/>
        <v>0</v>
      </c>
      <c r="T21" s="20"/>
      <c r="U21" s="93"/>
      <c r="V21" s="53">
        <f t="shared" si="27"/>
        <v>0</v>
      </c>
      <c r="W21" s="17"/>
      <c r="X21" s="93"/>
      <c r="Y21" s="53">
        <f t="shared" si="29"/>
        <v>0</v>
      </c>
      <c r="Z21" s="17"/>
      <c r="AA21" s="93"/>
      <c r="AB21" s="53"/>
      <c r="AC21" s="130"/>
      <c r="AD21" s="126" t="s">
        <v>141</v>
      </c>
      <c r="AE21" s="139" t="s">
        <v>141</v>
      </c>
      <c r="AF21" s="151">
        <v>2</v>
      </c>
      <c r="AG21" s="151">
        <v>2</v>
      </c>
      <c r="AH21" s="65">
        <v>2</v>
      </c>
      <c r="AI21" s="65"/>
      <c r="AJ21" s="155" t="s">
        <v>141</v>
      </c>
      <c r="AK21" s="65">
        <v>2</v>
      </c>
      <c r="AL21" s="155">
        <v>2</v>
      </c>
      <c r="AM21" s="155">
        <v>2</v>
      </c>
      <c r="AN21" s="65">
        <v>2</v>
      </c>
      <c r="AO21" s="65"/>
      <c r="AP21" s="170">
        <v>2</v>
      </c>
      <c r="AQ21" s="170">
        <v>2</v>
      </c>
      <c r="AR21" s="170" t="s">
        <v>141</v>
      </c>
      <c r="AS21" s="170">
        <v>2</v>
      </c>
      <c r="AT21" s="170">
        <v>2</v>
      </c>
      <c r="AU21" s="89"/>
      <c r="AV21" s="170">
        <v>2</v>
      </c>
      <c r="AW21" s="65"/>
      <c r="AX21" s="170">
        <v>2</v>
      </c>
      <c r="AY21" s="170">
        <v>2</v>
      </c>
      <c r="AZ21" s="170">
        <v>2</v>
      </c>
      <c r="BA21" s="100"/>
      <c r="BB21" s="170">
        <v>2</v>
      </c>
      <c r="BC21" s="170">
        <v>2</v>
      </c>
      <c r="BD21" s="170">
        <v>2</v>
      </c>
      <c r="BE21" s="170">
        <v>2</v>
      </c>
      <c r="BF21" s="170">
        <v>2</v>
      </c>
      <c r="BG21" s="65"/>
      <c r="BH21" s="170" t="s">
        <v>141</v>
      </c>
      <c r="BI21" s="170" t="s">
        <v>141</v>
      </c>
      <c r="BJ21" s="170">
        <v>2</v>
      </c>
      <c r="BK21" s="170">
        <v>2</v>
      </c>
      <c r="BL21" s="170">
        <v>2</v>
      </c>
      <c r="BM21" s="166"/>
      <c r="BN21" s="170">
        <v>0</v>
      </c>
      <c r="BO21" s="170">
        <v>0</v>
      </c>
      <c r="BP21" s="188">
        <v>2</v>
      </c>
      <c r="BQ21" s="188">
        <v>2</v>
      </c>
      <c r="BR21" s="170">
        <v>2</v>
      </c>
      <c r="BS21" s="206">
        <v>0</v>
      </c>
      <c r="BT21" s="186">
        <v>2</v>
      </c>
      <c r="BU21" s="229">
        <v>2</v>
      </c>
      <c r="BV21" s="229">
        <v>0</v>
      </c>
      <c r="BW21" s="186">
        <v>2</v>
      </c>
      <c r="BX21" s="186"/>
      <c r="BY21" s="234">
        <v>2</v>
      </c>
      <c r="BZ21" s="234">
        <v>2</v>
      </c>
      <c r="CA21" s="83">
        <f t="shared" si="28"/>
        <v>62.14</v>
      </c>
      <c r="CB21" s="9">
        <f t="shared" si="25"/>
        <v>2.9272006344171286</v>
      </c>
      <c r="CC21" s="128"/>
    </row>
    <row r="22" spans="1:81" s="68" customFormat="1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6">
        <f>ROUND(Лр4!K22,2)</f>
        <v>0</v>
      </c>
      <c r="H22" s="52">
        <f>ROUND('Лр1(ч1)'!K22,2)</f>
        <v>0</v>
      </c>
      <c r="I22" s="52">
        <f>ROUND('Лр1(ч2)'!K22,2)</f>
        <v>0</v>
      </c>
      <c r="J22" s="52">
        <f>ROUND('Лр1(ч3)'!K22,2)</f>
        <v>0</v>
      </c>
      <c r="K22" s="52">
        <f>ROUND('Лр1(ч4)'!K22,2)</f>
        <v>0</v>
      </c>
      <c r="L22" s="52">
        <f>ROUND('Лр2(ч1)'!K22,2)</f>
        <v>0</v>
      </c>
      <c r="M22" s="53">
        <f>ROUND('Лр3(ч1)'!K22,2)</f>
        <v>0</v>
      </c>
      <c r="N22" s="38"/>
      <c r="O22" s="93"/>
      <c r="P22" s="53">
        <f t="shared" si="30"/>
        <v>0</v>
      </c>
      <c r="Q22" s="18"/>
      <c r="R22" s="93"/>
      <c r="S22" s="53">
        <f t="shared" si="26"/>
        <v>0</v>
      </c>
      <c r="T22" s="18"/>
      <c r="U22" s="93"/>
      <c r="V22" s="53">
        <f t="shared" si="27"/>
        <v>0</v>
      </c>
      <c r="W22" s="18"/>
      <c r="X22" s="93"/>
      <c r="Y22" s="53">
        <f t="shared" si="29"/>
        <v>0</v>
      </c>
      <c r="Z22" s="18"/>
      <c r="AA22" s="93"/>
      <c r="AB22" s="53"/>
      <c r="AC22" s="130"/>
      <c r="AD22" s="12">
        <v>2</v>
      </c>
      <c r="AE22" s="65">
        <v>2</v>
      </c>
      <c r="AF22" s="151">
        <v>2</v>
      </c>
      <c r="AG22" s="151">
        <v>2</v>
      </c>
      <c r="AH22" s="65">
        <v>2</v>
      </c>
      <c r="AI22" s="65"/>
      <c r="AJ22" s="155">
        <v>2</v>
      </c>
      <c r="AK22" s="65">
        <v>2</v>
      </c>
      <c r="AL22" s="155">
        <v>2</v>
      </c>
      <c r="AM22" s="155" t="s">
        <v>141</v>
      </c>
      <c r="AN22" s="66">
        <v>2</v>
      </c>
      <c r="AO22" s="65"/>
      <c r="AP22" s="170">
        <v>2</v>
      </c>
      <c r="AQ22" s="170" t="s">
        <v>141</v>
      </c>
      <c r="AR22" s="170">
        <v>2</v>
      </c>
      <c r="AS22" s="170">
        <v>2</v>
      </c>
      <c r="AT22" s="170">
        <v>2</v>
      </c>
      <c r="AU22" s="65"/>
      <c r="AV22" s="170">
        <v>2</v>
      </c>
      <c r="AW22" s="65"/>
      <c r="AX22" s="170">
        <v>2</v>
      </c>
      <c r="AY22" s="170">
        <v>2</v>
      </c>
      <c r="AZ22" s="170">
        <v>2</v>
      </c>
      <c r="BA22" s="100"/>
      <c r="BB22" s="170">
        <v>2</v>
      </c>
      <c r="BC22" s="170">
        <v>2</v>
      </c>
      <c r="BD22" s="170">
        <v>2</v>
      </c>
      <c r="BE22" s="170">
        <v>2</v>
      </c>
      <c r="BF22" s="170">
        <v>2</v>
      </c>
      <c r="BG22" s="65"/>
      <c r="BH22" s="170">
        <v>2</v>
      </c>
      <c r="BI22" s="170">
        <v>2</v>
      </c>
      <c r="BJ22" s="170">
        <v>2</v>
      </c>
      <c r="BK22" s="170">
        <v>2</v>
      </c>
      <c r="BL22" s="170">
        <v>2</v>
      </c>
      <c r="BM22" s="166"/>
      <c r="BN22" s="170" t="s">
        <v>141</v>
      </c>
      <c r="BO22" s="170" t="s">
        <v>141</v>
      </c>
      <c r="BP22" s="188">
        <v>2</v>
      </c>
      <c r="BQ22" s="188" t="s">
        <v>141</v>
      </c>
      <c r="BR22" s="170">
        <v>2</v>
      </c>
      <c r="BS22" s="206" t="s">
        <v>141</v>
      </c>
      <c r="BT22" s="186">
        <v>2</v>
      </c>
      <c r="BU22" s="229">
        <v>0</v>
      </c>
      <c r="BV22" s="229" t="s">
        <v>141</v>
      </c>
      <c r="BW22" s="186" t="s">
        <v>141</v>
      </c>
      <c r="BX22" s="186"/>
      <c r="BY22" s="234">
        <v>2</v>
      </c>
      <c r="BZ22" s="234">
        <v>2</v>
      </c>
      <c r="CA22" s="83">
        <f t="shared" si="28"/>
        <v>64</v>
      </c>
      <c r="CB22" s="9">
        <f t="shared" si="25"/>
        <v>3.0452022204599518</v>
      </c>
      <c r="CC22" s="128"/>
    </row>
    <row r="23" spans="1:81" s="68" customFormat="1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26">
        <f>ROUND(Лр4!K23,2)</f>
        <v>0</v>
      </c>
      <c r="H23" s="52">
        <f>ROUND('Лр1(ч1)'!K23,2)</f>
        <v>0</v>
      </c>
      <c r="I23" s="52">
        <f>ROUND('Лр1(ч2)'!K23,2)</f>
        <v>0</v>
      </c>
      <c r="J23" s="52">
        <f>ROUND('Лр1(ч3)'!K23,2)</f>
        <v>0</v>
      </c>
      <c r="K23" s="52">
        <f>ROUND('Лр1(ч4)'!K23,2)</f>
        <v>0</v>
      </c>
      <c r="L23" s="52">
        <f>ROUND('Лр2(ч1)'!K23,2)</f>
        <v>0</v>
      </c>
      <c r="M23" s="53">
        <f>ROUND('Лр3(ч1)'!K23,2)</f>
        <v>0</v>
      </c>
      <c r="N23" s="38"/>
      <c r="O23" s="93"/>
      <c r="P23" s="53">
        <f t="shared" si="30"/>
        <v>0</v>
      </c>
      <c r="Q23" s="18"/>
      <c r="R23" s="93"/>
      <c r="S23" s="53">
        <f t="shared" si="26"/>
        <v>0</v>
      </c>
      <c r="T23" s="18"/>
      <c r="U23" s="93"/>
      <c r="V23" s="53">
        <f t="shared" si="27"/>
        <v>0</v>
      </c>
      <c r="W23" s="18"/>
      <c r="X23" s="93"/>
      <c r="Y23" s="53">
        <f t="shared" si="29"/>
        <v>0</v>
      </c>
      <c r="Z23" s="18"/>
      <c r="AA23" s="93"/>
      <c r="AB23" s="53"/>
      <c r="AC23" s="130"/>
      <c r="AD23" s="126" t="s">
        <v>141</v>
      </c>
      <c r="AE23" s="139" t="s">
        <v>141</v>
      </c>
      <c r="AF23" s="151">
        <v>2</v>
      </c>
      <c r="AG23" s="151">
        <v>2</v>
      </c>
      <c r="AH23" s="65">
        <v>2</v>
      </c>
      <c r="AI23" s="65"/>
      <c r="AJ23" s="155" t="s">
        <v>141</v>
      </c>
      <c r="AK23" s="65" t="s">
        <v>141</v>
      </c>
      <c r="AL23" s="155" t="s">
        <v>141</v>
      </c>
      <c r="AM23" s="155" t="s">
        <v>141</v>
      </c>
      <c r="AN23" s="152" t="s">
        <v>141</v>
      </c>
      <c r="AO23" s="65"/>
      <c r="AP23" s="170">
        <v>2</v>
      </c>
      <c r="AQ23" s="170">
        <v>2</v>
      </c>
      <c r="AR23" s="170">
        <v>2</v>
      </c>
      <c r="AS23" s="170" t="s">
        <v>141</v>
      </c>
      <c r="AT23" s="170" t="s">
        <v>141</v>
      </c>
      <c r="AU23" s="65"/>
      <c r="AV23" s="170">
        <v>2</v>
      </c>
      <c r="AW23" s="95"/>
      <c r="AX23" s="170">
        <v>2</v>
      </c>
      <c r="AY23" s="170">
        <v>2</v>
      </c>
      <c r="AZ23" s="170">
        <v>2</v>
      </c>
      <c r="BA23" s="100"/>
      <c r="BB23" s="170">
        <v>2</v>
      </c>
      <c r="BC23" s="170">
        <v>2</v>
      </c>
      <c r="BD23" s="170">
        <v>2</v>
      </c>
      <c r="BE23" s="170" t="s">
        <v>141</v>
      </c>
      <c r="BF23" s="170" t="s">
        <v>141</v>
      </c>
      <c r="BG23" s="103"/>
      <c r="BH23" s="170" t="s">
        <v>141</v>
      </c>
      <c r="BI23" s="170">
        <v>2</v>
      </c>
      <c r="BJ23" s="170">
        <v>2</v>
      </c>
      <c r="BK23" s="170">
        <v>2</v>
      </c>
      <c r="BL23" s="170">
        <v>2</v>
      </c>
      <c r="BM23" s="166"/>
      <c r="BN23" s="170" t="s">
        <v>141</v>
      </c>
      <c r="BO23" s="170" t="s">
        <v>141</v>
      </c>
      <c r="BP23" s="188">
        <v>2</v>
      </c>
      <c r="BQ23" s="188">
        <v>2</v>
      </c>
      <c r="BR23" s="170">
        <v>2</v>
      </c>
      <c r="BS23" s="206">
        <v>2</v>
      </c>
      <c r="BT23" s="186">
        <v>2</v>
      </c>
      <c r="BU23" s="229">
        <v>2</v>
      </c>
      <c r="BV23" s="229">
        <v>2</v>
      </c>
      <c r="BW23" s="186">
        <v>2</v>
      </c>
      <c r="BX23" s="186"/>
      <c r="BY23" s="234" t="s">
        <v>141</v>
      </c>
      <c r="BZ23" s="234" t="s">
        <v>141</v>
      </c>
      <c r="CA23" s="83">
        <f t="shared" si="28"/>
        <v>50</v>
      </c>
      <c r="CB23" s="9">
        <f t="shared" si="25"/>
        <v>2.1570182394924657</v>
      </c>
      <c r="CC23" s="128"/>
    </row>
    <row r="24" spans="1:81" s="68" customFormat="1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26">
        <f>ROUND(Лр4!K24,2)</f>
        <v>0</v>
      </c>
      <c r="H24" s="52">
        <f>ROUND('Лр1(ч1)'!K24,2)</f>
        <v>5.92</v>
      </c>
      <c r="I24" s="52">
        <f>ROUND('Лр1(ч2)'!K24,2)</f>
        <v>0.1</v>
      </c>
      <c r="J24" s="52">
        <f>ROUND('Лр1(ч3)'!K24,2)</f>
        <v>5.08</v>
      </c>
      <c r="K24" s="52">
        <f>ROUND('Лр1(ч4)'!K24,2)</f>
        <v>0</v>
      </c>
      <c r="L24" s="52">
        <f>ROUND('Лр2(ч1)'!K24,2)</f>
        <v>6.64</v>
      </c>
      <c r="M24" s="53">
        <f>ROUND('Лр3(ч1)'!K24,2)</f>
        <v>0</v>
      </c>
      <c r="N24" s="38"/>
      <c r="O24" s="93"/>
      <c r="P24" s="53">
        <f t="shared" si="30"/>
        <v>0</v>
      </c>
      <c r="Q24" s="18"/>
      <c r="R24" s="93"/>
      <c r="S24" s="53">
        <f t="shared" si="26"/>
        <v>0</v>
      </c>
      <c r="T24" s="18"/>
      <c r="U24" s="93"/>
      <c r="V24" s="53">
        <f t="shared" si="27"/>
        <v>0</v>
      </c>
      <c r="W24" s="18"/>
      <c r="X24" s="93"/>
      <c r="Y24" s="53">
        <f t="shared" si="29"/>
        <v>0</v>
      </c>
      <c r="Z24" s="18"/>
      <c r="AA24" s="93"/>
      <c r="AB24" s="53"/>
      <c r="AC24" s="130"/>
      <c r="AD24" s="16">
        <v>2</v>
      </c>
      <c r="AE24" s="139" t="s">
        <v>141</v>
      </c>
      <c r="AF24" s="65"/>
      <c r="AG24" s="65">
        <v>2</v>
      </c>
      <c r="AH24" s="65">
        <v>2</v>
      </c>
      <c r="AI24" s="65">
        <v>2</v>
      </c>
      <c r="AJ24" s="65">
        <v>2</v>
      </c>
      <c r="AK24" s="65">
        <v>2</v>
      </c>
      <c r="AL24" s="65"/>
      <c r="AM24" s="65">
        <v>2</v>
      </c>
      <c r="AN24" s="65">
        <v>2</v>
      </c>
      <c r="AO24" s="157">
        <v>2</v>
      </c>
      <c r="AP24" s="157">
        <v>2</v>
      </c>
      <c r="AQ24" s="65">
        <v>2</v>
      </c>
      <c r="AR24" s="155"/>
      <c r="AS24" s="155">
        <v>2</v>
      </c>
      <c r="AT24" s="155">
        <v>2</v>
      </c>
      <c r="AU24" s="89">
        <v>2</v>
      </c>
      <c r="AV24" s="65"/>
      <c r="AW24" s="65"/>
      <c r="AX24" s="98"/>
      <c r="AY24" s="65">
        <v>2</v>
      </c>
      <c r="AZ24" s="100">
        <v>2</v>
      </c>
      <c r="BA24" s="100">
        <v>2</v>
      </c>
      <c r="BB24" s="65"/>
      <c r="BC24" s="65">
        <v>2</v>
      </c>
      <c r="BD24" s="158">
        <v>2</v>
      </c>
      <c r="BE24" s="161">
        <v>2</v>
      </c>
      <c r="BF24" s="65">
        <v>2</v>
      </c>
      <c r="BG24" s="65">
        <v>2</v>
      </c>
      <c r="BH24" s="65" t="s">
        <v>141</v>
      </c>
      <c r="BI24" s="106" t="s">
        <v>141</v>
      </c>
      <c r="BJ24" s="65"/>
      <c r="BK24" s="108">
        <v>2</v>
      </c>
      <c r="BL24" s="163">
        <v>2</v>
      </c>
      <c r="BM24" s="166">
        <v>2</v>
      </c>
      <c r="BN24" s="166">
        <v>2</v>
      </c>
      <c r="BO24" s="170">
        <v>2</v>
      </c>
      <c r="BP24" s="170">
        <v>4</v>
      </c>
      <c r="BQ24" s="166">
        <v>2</v>
      </c>
      <c r="BR24" s="170">
        <v>2</v>
      </c>
      <c r="BS24" s="186">
        <v>2</v>
      </c>
      <c r="BT24" s="186">
        <v>2</v>
      </c>
      <c r="BU24" s="186"/>
      <c r="BV24" s="186">
        <v>2</v>
      </c>
      <c r="BW24" s="186">
        <v>2</v>
      </c>
      <c r="BX24" s="232">
        <v>2</v>
      </c>
      <c r="BY24" s="186">
        <v>2</v>
      </c>
      <c r="BZ24" s="170">
        <v>2</v>
      </c>
      <c r="CA24" s="83">
        <f t="shared" si="28"/>
        <v>93.74</v>
      </c>
      <c r="CB24" s="9">
        <f t="shared" si="25"/>
        <v>4.9319587628865964</v>
      </c>
      <c r="CC24" s="128"/>
    </row>
    <row r="25" spans="1:81" s="68" customFormat="1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26">
        <f>ROUND(Лр4!K25,2)</f>
        <v>0</v>
      </c>
      <c r="H25" s="52">
        <f>ROUND('Лр1(ч1)'!K25,2)</f>
        <v>5.85</v>
      </c>
      <c r="I25" s="52">
        <f>ROUND('Лр1(ч2)'!K25,2)</f>
        <v>0</v>
      </c>
      <c r="J25" s="52">
        <f>ROUND('Лр1(ч3)'!K25,2)</f>
        <v>4.46</v>
      </c>
      <c r="K25" s="52">
        <f>ROUND('Лр1(ч4)'!K25,2)</f>
        <v>0</v>
      </c>
      <c r="L25" s="52">
        <f>ROUND('Лр2(ч1)'!K25,2)</f>
        <v>6.55</v>
      </c>
      <c r="M25" s="53">
        <f>ROUND('Лр3(ч1)'!K25,2)</f>
        <v>0</v>
      </c>
      <c r="N25" s="38"/>
      <c r="O25" s="93"/>
      <c r="P25" s="53">
        <f t="shared" si="30"/>
        <v>0</v>
      </c>
      <c r="Q25" s="18"/>
      <c r="R25" s="93"/>
      <c r="S25" s="53">
        <f t="shared" si="26"/>
        <v>0</v>
      </c>
      <c r="T25" s="18"/>
      <c r="U25" s="93"/>
      <c r="V25" s="53">
        <f t="shared" si="27"/>
        <v>0</v>
      </c>
      <c r="W25" s="18"/>
      <c r="X25" s="93"/>
      <c r="Y25" s="53">
        <f t="shared" si="29"/>
        <v>0</v>
      </c>
      <c r="Z25" s="18"/>
      <c r="AA25" s="93"/>
      <c r="AB25" s="53"/>
      <c r="AC25" s="130"/>
      <c r="AD25" s="16">
        <v>2</v>
      </c>
      <c r="AE25" s="65">
        <v>2</v>
      </c>
      <c r="AF25" s="65"/>
      <c r="AG25" s="65">
        <v>2</v>
      </c>
      <c r="AH25" s="65">
        <v>2</v>
      </c>
      <c r="AI25" s="65" t="s">
        <v>141</v>
      </c>
      <c r="AJ25" s="65">
        <v>2</v>
      </c>
      <c r="AK25" s="65">
        <v>2</v>
      </c>
      <c r="AL25" s="65"/>
      <c r="AM25" s="65">
        <v>2</v>
      </c>
      <c r="AN25" s="152" t="s">
        <v>141</v>
      </c>
      <c r="AO25" s="157">
        <v>2</v>
      </c>
      <c r="AP25" s="157" t="s">
        <v>141</v>
      </c>
      <c r="AQ25" s="65">
        <v>2</v>
      </c>
      <c r="AR25" s="155"/>
      <c r="AS25" s="155">
        <v>2</v>
      </c>
      <c r="AT25" s="155">
        <v>2</v>
      </c>
      <c r="AU25" s="65">
        <v>2</v>
      </c>
      <c r="AV25" s="65"/>
      <c r="AW25" s="65"/>
      <c r="AX25" s="98"/>
      <c r="AY25" s="97">
        <v>2</v>
      </c>
      <c r="AZ25" s="100" t="s">
        <v>141</v>
      </c>
      <c r="BA25" s="100">
        <v>2</v>
      </c>
      <c r="BB25" s="65"/>
      <c r="BC25" s="65">
        <v>2</v>
      </c>
      <c r="BD25" s="65">
        <v>2</v>
      </c>
      <c r="BE25" s="161" t="s">
        <v>141</v>
      </c>
      <c r="BF25" s="65">
        <v>2</v>
      </c>
      <c r="BG25" s="65" t="s">
        <v>141</v>
      </c>
      <c r="BH25" s="65" t="s">
        <v>141</v>
      </c>
      <c r="BI25" s="65">
        <v>2</v>
      </c>
      <c r="BJ25" s="65"/>
      <c r="BK25" s="108">
        <v>2</v>
      </c>
      <c r="BL25" s="163">
        <v>2</v>
      </c>
      <c r="BM25" s="166">
        <v>2</v>
      </c>
      <c r="BN25" s="166">
        <v>2</v>
      </c>
      <c r="BO25" s="170">
        <v>2</v>
      </c>
      <c r="BP25" s="170">
        <v>2</v>
      </c>
      <c r="BQ25" s="166">
        <v>2</v>
      </c>
      <c r="BR25" s="170">
        <v>2</v>
      </c>
      <c r="BS25" s="186">
        <v>2</v>
      </c>
      <c r="BT25" s="186">
        <v>2</v>
      </c>
      <c r="BU25" s="186"/>
      <c r="BV25" s="186">
        <v>2</v>
      </c>
      <c r="BW25" s="186" t="s">
        <v>141</v>
      </c>
      <c r="BX25" s="232">
        <v>2</v>
      </c>
      <c r="BY25" s="186" t="s">
        <v>141</v>
      </c>
      <c r="BZ25" s="170">
        <v>2</v>
      </c>
      <c r="CA25" s="83">
        <f t="shared" si="28"/>
        <v>78.86</v>
      </c>
      <c r="CB25" s="9">
        <f t="shared" si="25"/>
        <v>3.9879460745440118</v>
      </c>
      <c r="CC25" s="128"/>
    </row>
    <row r="26" spans="1:81" s="68" customFormat="1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26">
        <v>18</v>
      </c>
      <c r="H26" s="52">
        <f>ROUND('Лр1(ч1)'!K26,2)</f>
        <v>6.76</v>
      </c>
      <c r="I26" s="52">
        <f>ROUND('Лр1(ч2)'!K26,2)</f>
        <v>5.2</v>
      </c>
      <c r="J26" s="52">
        <f>ROUND('Лр1(ч3)'!K26,2)</f>
        <v>5.38</v>
      </c>
      <c r="K26" s="52">
        <f>ROUND('Лр1(ч4)'!K26,2)</f>
        <v>4.7</v>
      </c>
      <c r="L26" s="52">
        <f>ROUND('Лр2(ч1)'!K26,2)</f>
        <v>8.58</v>
      </c>
      <c r="M26" s="53">
        <f>ROUND('Лр3(ч1)'!K26,2)</f>
        <v>0</v>
      </c>
      <c r="N26" s="38"/>
      <c r="O26" s="93"/>
      <c r="P26" s="53">
        <f t="shared" si="30"/>
        <v>0</v>
      </c>
      <c r="Q26" s="18"/>
      <c r="R26" s="93"/>
      <c r="S26" s="53">
        <f t="shared" si="26"/>
        <v>0</v>
      </c>
      <c r="T26" s="18"/>
      <c r="U26" s="93"/>
      <c r="V26" s="53">
        <f t="shared" si="27"/>
        <v>0</v>
      </c>
      <c r="W26" s="18"/>
      <c r="X26" s="93"/>
      <c r="Y26" s="53">
        <f t="shared" si="29"/>
        <v>0</v>
      </c>
      <c r="Z26" s="18"/>
      <c r="AA26" s="93"/>
      <c r="AB26" s="53"/>
      <c r="AC26" s="130"/>
      <c r="AD26" s="16">
        <v>2</v>
      </c>
      <c r="AE26" s="65">
        <v>2</v>
      </c>
      <c r="AF26" s="65"/>
      <c r="AG26" s="65">
        <v>2</v>
      </c>
      <c r="AH26" s="65">
        <v>2</v>
      </c>
      <c r="AI26" s="65">
        <v>2</v>
      </c>
      <c r="AJ26" s="65">
        <v>2</v>
      </c>
      <c r="AK26" s="65">
        <v>2</v>
      </c>
      <c r="AL26" s="65"/>
      <c r="AM26" s="65">
        <v>2</v>
      </c>
      <c r="AN26" s="65">
        <v>2</v>
      </c>
      <c r="AO26" s="157">
        <v>2</v>
      </c>
      <c r="AP26" s="157">
        <v>2</v>
      </c>
      <c r="AQ26" s="65">
        <v>2</v>
      </c>
      <c r="AR26" s="155"/>
      <c r="AS26" s="155">
        <v>2</v>
      </c>
      <c r="AT26" s="155">
        <v>2</v>
      </c>
      <c r="AU26" s="65">
        <v>2</v>
      </c>
      <c r="AV26" s="65"/>
      <c r="AW26" s="65"/>
      <c r="AX26" s="98"/>
      <c r="AY26" s="65">
        <v>2</v>
      </c>
      <c r="AZ26" s="100">
        <v>2</v>
      </c>
      <c r="BA26" s="100">
        <v>2</v>
      </c>
      <c r="BB26" s="65"/>
      <c r="BC26" s="65">
        <v>2</v>
      </c>
      <c r="BD26" s="65">
        <v>2</v>
      </c>
      <c r="BE26" s="161">
        <v>2</v>
      </c>
      <c r="BF26" s="65">
        <v>2</v>
      </c>
      <c r="BG26" s="65">
        <v>2</v>
      </c>
      <c r="BH26" s="65">
        <v>2</v>
      </c>
      <c r="BI26" s="106">
        <v>2</v>
      </c>
      <c r="BJ26" s="65"/>
      <c r="BK26" s="65">
        <v>2</v>
      </c>
      <c r="BL26" s="163">
        <v>2</v>
      </c>
      <c r="BM26" s="166">
        <v>2</v>
      </c>
      <c r="BN26" s="166">
        <v>2</v>
      </c>
      <c r="BO26" s="170">
        <v>2</v>
      </c>
      <c r="BP26" s="170">
        <v>2</v>
      </c>
      <c r="BQ26" s="166">
        <v>2</v>
      </c>
      <c r="BR26" s="170">
        <v>2</v>
      </c>
      <c r="BS26" s="186">
        <v>2</v>
      </c>
      <c r="BT26" s="186">
        <v>2</v>
      </c>
      <c r="BU26" s="186"/>
      <c r="BV26" s="186">
        <v>2</v>
      </c>
      <c r="BW26" s="186">
        <v>2</v>
      </c>
      <c r="BX26" s="232">
        <v>2</v>
      </c>
      <c r="BY26" s="186">
        <v>2</v>
      </c>
      <c r="BZ26" s="170">
        <v>2</v>
      </c>
      <c r="CA26" s="83">
        <f t="shared" si="28"/>
        <v>128.62</v>
      </c>
      <c r="CB26" s="9">
        <f t="shared" si="25"/>
        <v>7.144805709754162</v>
      </c>
      <c r="CC26" s="128"/>
    </row>
    <row r="27" spans="1:81" s="68" customFormat="1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26">
        <v>10</v>
      </c>
      <c r="H27" s="52">
        <f>ROUND('Лр1(ч1)'!K27,2)</f>
        <v>5.38</v>
      </c>
      <c r="I27" s="52">
        <f>ROUND('Лр1(ч2)'!K27,2)</f>
        <v>5.25</v>
      </c>
      <c r="J27" s="52">
        <f>ROUND('Лр1(ч3)'!K27,2)</f>
        <v>5.21</v>
      </c>
      <c r="K27" s="52">
        <f>ROUND('Лр1(ч4)'!K27,2)</f>
        <v>4.34</v>
      </c>
      <c r="L27" s="52">
        <f>ROUND('Лр2(ч1)'!K27,2)</f>
        <v>6.55</v>
      </c>
      <c r="M27" s="53">
        <f>ROUND('Лр3(ч1)'!K27,2)</f>
        <v>0</v>
      </c>
      <c r="N27" s="38"/>
      <c r="O27" s="93"/>
      <c r="P27" s="53">
        <f t="shared" si="30"/>
        <v>0</v>
      </c>
      <c r="Q27" s="18"/>
      <c r="R27" s="93"/>
      <c r="S27" s="53">
        <f t="shared" si="26"/>
        <v>0</v>
      </c>
      <c r="T27" s="18"/>
      <c r="U27" s="93"/>
      <c r="V27" s="53">
        <f t="shared" si="27"/>
        <v>0</v>
      </c>
      <c r="W27" s="18"/>
      <c r="X27" s="93"/>
      <c r="Y27" s="53">
        <f t="shared" si="29"/>
        <v>0</v>
      </c>
      <c r="Z27" s="18"/>
      <c r="AA27" s="93"/>
      <c r="AB27" s="53"/>
      <c r="AC27" s="130"/>
      <c r="AD27" s="16">
        <v>2</v>
      </c>
      <c r="AE27" s="65">
        <v>2</v>
      </c>
      <c r="AF27" s="65"/>
      <c r="AG27" s="65">
        <v>2</v>
      </c>
      <c r="AH27" s="65">
        <v>2</v>
      </c>
      <c r="AI27" s="65">
        <v>2</v>
      </c>
      <c r="AJ27" s="65">
        <v>2</v>
      </c>
      <c r="AK27" s="65">
        <v>2</v>
      </c>
      <c r="AL27" s="65"/>
      <c r="AM27" s="65">
        <v>2</v>
      </c>
      <c r="AN27" s="65">
        <v>2</v>
      </c>
      <c r="AO27" s="157">
        <v>2</v>
      </c>
      <c r="AP27" s="157">
        <v>1</v>
      </c>
      <c r="AQ27" s="65">
        <v>2</v>
      </c>
      <c r="AR27" s="155"/>
      <c r="AS27" s="155">
        <v>2</v>
      </c>
      <c r="AT27" s="155" t="s">
        <v>141</v>
      </c>
      <c r="AU27" s="65">
        <v>2</v>
      </c>
      <c r="AV27" s="65"/>
      <c r="AW27" s="95"/>
      <c r="AX27" s="98"/>
      <c r="AY27" s="65">
        <v>1</v>
      </c>
      <c r="AZ27" s="100" t="s">
        <v>141</v>
      </c>
      <c r="BA27" s="100">
        <v>2</v>
      </c>
      <c r="BB27" s="65"/>
      <c r="BC27" s="101" t="s">
        <v>141</v>
      </c>
      <c r="BD27" s="65" t="s">
        <v>141</v>
      </c>
      <c r="BE27" s="161">
        <v>2</v>
      </c>
      <c r="BF27" s="65">
        <v>2</v>
      </c>
      <c r="BG27" s="65">
        <v>2</v>
      </c>
      <c r="BH27" s="65">
        <v>2</v>
      </c>
      <c r="BI27" s="106">
        <v>2</v>
      </c>
      <c r="BJ27" s="65"/>
      <c r="BK27" s="108">
        <v>2</v>
      </c>
      <c r="BL27" s="163">
        <v>2</v>
      </c>
      <c r="BM27" s="166">
        <v>2</v>
      </c>
      <c r="BN27" s="166">
        <v>2</v>
      </c>
      <c r="BO27" s="170">
        <v>2</v>
      </c>
      <c r="BP27" s="170">
        <v>2</v>
      </c>
      <c r="BQ27" s="166">
        <v>2</v>
      </c>
      <c r="BR27" s="170" t="s">
        <v>141</v>
      </c>
      <c r="BS27" s="186">
        <v>2</v>
      </c>
      <c r="BT27" s="186">
        <v>2</v>
      </c>
      <c r="BU27" s="186"/>
      <c r="BV27" s="186">
        <v>2</v>
      </c>
      <c r="BW27" s="186">
        <v>2</v>
      </c>
      <c r="BX27" s="232">
        <v>2</v>
      </c>
      <c r="BY27" s="186">
        <v>2</v>
      </c>
      <c r="BZ27" s="170">
        <v>2</v>
      </c>
      <c r="CA27" s="83">
        <f t="shared" si="28"/>
        <v>104.72999999999999</v>
      </c>
      <c r="CB27" s="9">
        <f t="shared" si="25"/>
        <v>5.6291831879460732</v>
      </c>
      <c r="CC27" s="128"/>
    </row>
    <row r="28" spans="1:81" s="68" customFormat="1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26">
        <f>ROUND(Лр4!K28,2)</f>
        <v>0</v>
      </c>
      <c r="H28" s="52">
        <f>ROUND('Лр1(ч1)'!K28,2)</f>
        <v>5.34</v>
      </c>
      <c r="I28" s="52">
        <f>ROUND('Лр1(ч2)'!K28,2)</f>
        <v>2.84</v>
      </c>
      <c r="J28" s="52">
        <f>ROUND('Лр1(ч3)'!K28,2)</f>
        <v>5.34</v>
      </c>
      <c r="K28" s="52">
        <f>ROUND('Лр1(ч4)'!K28,2)</f>
        <v>0</v>
      </c>
      <c r="L28" s="52">
        <f>ROUND('Лр2(ч1)'!K28,2)</f>
        <v>0</v>
      </c>
      <c r="M28" s="53">
        <f>ROUND('Лр3(ч1)'!K28,2)</f>
        <v>0</v>
      </c>
      <c r="N28" s="38"/>
      <c r="O28" s="93"/>
      <c r="P28" s="53">
        <f t="shared" si="30"/>
        <v>0</v>
      </c>
      <c r="Q28" s="18"/>
      <c r="R28" s="93"/>
      <c r="S28" s="53">
        <f t="shared" si="26"/>
        <v>0</v>
      </c>
      <c r="T28" s="18"/>
      <c r="U28" s="93"/>
      <c r="V28" s="53">
        <f t="shared" si="27"/>
        <v>0</v>
      </c>
      <c r="W28" s="18"/>
      <c r="X28" s="93"/>
      <c r="Y28" s="53">
        <f t="shared" si="29"/>
        <v>0</v>
      </c>
      <c r="Z28" s="18"/>
      <c r="AA28" s="93"/>
      <c r="AB28" s="53"/>
      <c r="AC28" s="130"/>
      <c r="AD28" s="16">
        <v>2</v>
      </c>
      <c r="AE28" s="65">
        <v>2</v>
      </c>
      <c r="AF28" s="65"/>
      <c r="AG28" s="65">
        <v>2</v>
      </c>
      <c r="AH28" s="65">
        <v>2</v>
      </c>
      <c r="AI28" s="65">
        <v>2</v>
      </c>
      <c r="AJ28" s="65">
        <v>2</v>
      </c>
      <c r="AK28" s="65">
        <v>2</v>
      </c>
      <c r="AL28" s="65"/>
      <c r="AM28" s="65">
        <v>2</v>
      </c>
      <c r="AN28" s="65">
        <v>2</v>
      </c>
      <c r="AO28" s="157">
        <v>2</v>
      </c>
      <c r="AP28" s="157">
        <v>1</v>
      </c>
      <c r="AQ28" s="88">
        <v>2</v>
      </c>
      <c r="AR28" s="155"/>
      <c r="AS28" s="155">
        <v>2</v>
      </c>
      <c r="AT28" s="155">
        <v>2</v>
      </c>
      <c r="AU28" s="65">
        <v>2</v>
      </c>
      <c r="AV28" s="65"/>
      <c r="AW28" s="95"/>
      <c r="AX28" s="98"/>
      <c r="AY28" s="97">
        <v>2</v>
      </c>
      <c r="AZ28" s="100">
        <v>2</v>
      </c>
      <c r="BA28" s="100">
        <v>2</v>
      </c>
      <c r="BB28" s="65"/>
      <c r="BC28" s="65">
        <v>2</v>
      </c>
      <c r="BD28" s="65">
        <v>2</v>
      </c>
      <c r="BE28" s="161">
        <v>2</v>
      </c>
      <c r="BF28" s="65">
        <v>1</v>
      </c>
      <c r="BG28" s="65">
        <v>2</v>
      </c>
      <c r="BH28" s="65">
        <v>2</v>
      </c>
      <c r="BI28" s="65">
        <v>2</v>
      </c>
      <c r="BJ28" s="65"/>
      <c r="BK28" s="65">
        <v>0</v>
      </c>
      <c r="BL28" s="163">
        <v>2</v>
      </c>
      <c r="BM28" s="166">
        <v>2</v>
      </c>
      <c r="BN28" s="166">
        <v>2</v>
      </c>
      <c r="BO28" s="170">
        <v>2</v>
      </c>
      <c r="BP28" s="170">
        <v>2</v>
      </c>
      <c r="BQ28" s="166">
        <v>2</v>
      </c>
      <c r="BR28" s="170">
        <v>2</v>
      </c>
      <c r="BS28" s="186">
        <v>2</v>
      </c>
      <c r="BT28" s="186">
        <v>2</v>
      </c>
      <c r="BU28" s="186"/>
      <c r="BV28" s="186">
        <v>2</v>
      </c>
      <c r="BW28" s="186">
        <v>2</v>
      </c>
      <c r="BX28" s="232">
        <v>2</v>
      </c>
      <c r="BY28" s="186" t="s">
        <v>141</v>
      </c>
      <c r="BZ28" s="170">
        <v>2</v>
      </c>
      <c r="CA28" s="83">
        <f t="shared" si="28"/>
        <v>87.52</v>
      </c>
      <c r="CB28" s="9">
        <f t="shared" si="25"/>
        <v>4.5373513084853281</v>
      </c>
      <c r="CC28" s="128"/>
    </row>
    <row r="29" spans="1:81" s="68" customFormat="1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26">
        <f>ROUND(Лр4!K29,2)</f>
        <v>0</v>
      </c>
      <c r="H29" s="52">
        <f>ROUND('Лр1(ч1)'!K29,2)</f>
        <v>5.92</v>
      </c>
      <c r="I29" s="52">
        <f>ROUND('Лр1(ч2)'!K29,2)</f>
        <v>5.57</v>
      </c>
      <c r="J29" s="52">
        <f>ROUND('Лр1(ч3)'!K29,2)</f>
        <v>4.57</v>
      </c>
      <c r="K29" s="52">
        <f>ROUND('Лр1(ч4)'!K29,2)</f>
        <v>5.42</v>
      </c>
      <c r="L29" s="52">
        <f>ROUND('Лр2(ч1)'!K29,2)</f>
        <v>7.2</v>
      </c>
      <c r="M29" s="53">
        <f>ROUND('Лр3(ч1)'!K29,2)</f>
        <v>0</v>
      </c>
      <c r="N29" s="38"/>
      <c r="O29" s="93"/>
      <c r="P29" s="53">
        <f t="shared" si="30"/>
        <v>0</v>
      </c>
      <c r="Q29" s="18"/>
      <c r="R29" s="93"/>
      <c r="S29" s="53">
        <f t="shared" si="26"/>
        <v>0</v>
      </c>
      <c r="T29" s="18"/>
      <c r="U29" s="93"/>
      <c r="V29" s="53">
        <f t="shared" si="27"/>
        <v>0</v>
      </c>
      <c r="W29" s="17"/>
      <c r="X29" s="93"/>
      <c r="Y29" s="53">
        <f t="shared" si="29"/>
        <v>0</v>
      </c>
      <c r="Z29" s="18"/>
      <c r="AA29" s="93"/>
      <c r="AB29" s="53"/>
      <c r="AC29" s="130"/>
      <c r="AD29" s="16">
        <v>2</v>
      </c>
      <c r="AE29" s="65">
        <v>2</v>
      </c>
      <c r="AF29" s="65"/>
      <c r="AG29" s="65">
        <v>2</v>
      </c>
      <c r="AH29" s="65">
        <v>2</v>
      </c>
      <c r="AI29" s="65">
        <v>2</v>
      </c>
      <c r="AJ29" s="65">
        <v>2</v>
      </c>
      <c r="AK29" s="65">
        <v>2</v>
      </c>
      <c r="AL29" s="65"/>
      <c r="AM29" s="104">
        <v>2</v>
      </c>
      <c r="AN29" s="65">
        <v>2</v>
      </c>
      <c r="AO29" s="157">
        <v>2</v>
      </c>
      <c r="AP29" s="157">
        <v>2</v>
      </c>
      <c r="AQ29" s="65">
        <v>2</v>
      </c>
      <c r="AR29" s="155"/>
      <c r="AS29" s="155">
        <v>2</v>
      </c>
      <c r="AT29" s="155" t="s">
        <v>141</v>
      </c>
      <c r="AU29" s="65">
        <v>2</v>
      </c>
      <c r="AV29" s="65"/>
      <c r="AW29" s="95"/>
      <c r="AX29" s="98"/>
      <c r="AY29" s="65">
        <v>2</v>
      </c>
      <c r="AZ29" s="100">
        <v>2</v>
      </c>
      <c r="BA29" s="100">
        <v>2</v>
      </c>
      <c r="BB29" s="65"/>
      <c r="BC29" s="65" t="s">
        <v>141</v>
      </c>
      <c r="BD29" s="65">
        <v>2</v>
      </c>
      <c r="BE29" s="161">
        <v>2</v>
      </c>
      <c r="BF29" s="65">
        <v>2</v>
      </c>
      <c r="BG29" s="103">
        <v>2</v>
      </c>
      <c r="BH29" s="65" t="s">
        <v>141</v>
      </c>
      <c r="BI29" s="65" t="s">
        <v>141</v>
      </c>
      <c r="BJ29" s="65"/>
      <c r="BK29" s="65">
        <v>2</v>
      </c>
      <c r="BL29" s="163">
        <v>1</v>
      </c>
      <c r="BM29" s="166">
        <v>2</v>
      </c>
      <c r="BN29" s="166">
        <v>2</v>
      </c>
      <c r="BO29" s="170">
        <v>2</v>
      </c>
      <c r="BP29" s="170">
        <v>2</v>
      </c>
      <c r="BQ29" s="166">
        <v>2</v>
      </c>
      <c r="BR29" s="170">
        <v>1</v>
      </c>
      <c r="BS29" s="186" t="s">
        <v>141</v>
      </c>
      <c r="BT29" s="186">
        <v>2</v>
      </c>
      <c r="BU29" s="186"/>
      <c r="BV29" s="186" t="s">
        <v>141</v>
      </c>
      <c r="BW29" s="186" t="s">
        <v>141</v>
      </c>
      <c r="BX29" s="232" t="s">
        <v>141</v>
      </c>
      <c r="BY29" s="186">
        <v>1</v>
      </c>
      <c r="BZ29" s="170">
        <v>2</v>
      </c>
      <c r="CA29" s="83">
        <f t="shared" si="28"/>
        <v>89.68</v>
      </c>
      <c r="CB29" s="9">
        <f t="shared" si="25"/>
        <v>4.6743854084060263</v>
      </c>
      <c r="CC29" s="128"/>
    </row>
    <row r="30" spans="1:81" s="68" customFormat="1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26">
        <f>ROUND(Лр4!K30,2)</f>
        <v>0</v>
      </c>
      <c r="H30" s="52">
        <f>ROUND('Лр1(ч1)'!K30,2)</f>
        <v>6.65</v>
      </c>
      <c r="I30" s="52">
        <f>ROUND('Лр1(ч2)'!K30,2)</f>
        <v>6.27</v>
      </c>
      <c r="J30" s="52">
        <f>ROUND('Лр1(ч3)'!K30,2)</f>
        <v>5.55</v>
      </c>
      <c r="K30" s="52">
        <f>ROUND('Лр1(ч4)'!K30,2)</f>
        <v>5.57</v>
      </c>
      <c r="L30" s="52">
        <f>ROUND('Лр2(ч1)'!K30,2)</f>
        <v>8.8699999999999992</v>
      </c>
      <c r="M30" s="53">
        <f>ROUND('Лр3(ч1)'!K30,2)</f>
        <v>5.31</v>
      </c>
      <c r="N30" s="38"/>
      <c r="O30" s="93"/>
      <c r="P30" s="53">
        <f t="shared" si="30"/>
        <v>0</v>
      </c>
      <c r="Q30" s="18"/>
      <c r="R30" s="93"/>
      <c r="S30" s="53">
        <f t="shared" si="26"/>
        <v>0</v>
      </c>
      <c r="T30" s="18"/>
      <c r="U30" s="93"/>
      <c r="V30" s="53">
        <f t="shared" si="27"/>
        <v>0</v>
      </c>
      <c r="W30" s="18"/>
      <c r="X30" s="93"/>
      <c r="Y30" s="53">
        <f t="shared" si="29"/>
        <v>0</v>
      </c>
      <c r="Z30" s="18"/>
      <c r="AA30" s="93"/>
      <c r="AB30" s="53"/>
      <c r="AC30" s="130"/>
      <c r="AD30" s="16">
        <v>2</v>
      </c>
      <c r="AE30" s="65">
        <v>2</v>
      </c>
      <c r="AF30" s="65"/>
      <c r="AG30" s="65">
        <v>2</v>
      </c>
      <c r="AH30" s="65">
        <v>2</v>
      </c>
      <c r="AI30" s="65">
        <v>2</v>
      </c>
      <c r="AJ30" s="65">
        <v>2</v>
      </c>
      <c r="AK30" s="65">
        <v>2</v>
      </c>
      <c r="AL30" s="65"/>
      <c r="AM30" s="65">
        <v>2</v>
      </c>
      <c r="AN30" s="65">
        <v>4</v>
      </c>
      <c r="AO30" s="157">
        <v>2</v>
      </c>
      <c r="AP30" s="157">
        <v>1</v>
      </c>
      <c r="AQ30" s="65">
        <v>4</v>
      </c>
      <c r="AR30" s="155"/>
      <c r="AS30" s="155">
        <v>2</v>
      </c>
      <c r="AT30" s="155">
        <v>2</v>
      </c>
      <c r="AU30" s="65">
        <v>2</v>
      </c>
      <c r="AV30" s="65"/>
      <c r="AW30" s="65"/>
      <c r="AX30" s="98"/>
      <c r="AY30" s="65">
        <v>2</v>
      </c>
      <c r="AZ30" s="100">
        <v>2</v>
      </c>
      <c r="BA30" s="100">
        <v>2</v>
      </c>
      <c r="BB30" s="65"/>
      <c r="BC30" s="65" t="s">
        <v>141</v>
      </c>
      <c r="BD30" s="65">
        <v>2</v>
      </c>
      <c r="BE30" s="161">
        <v>2</v>
      </c>
      <c r="BF30" s="65">
        <v>2</v>
      </c>
      <c r="BG30" s="65">
        <v>2</v>
      </c>
      <c r="BH30" s="65">
        <v>2</v>
      </c>
      <c r="BI30" s="106">
        <v>2</v>
      </c>
      <c r="BJ30" s="65"/>
      <c r="BK30" s="65">
        <v>2</v>
      </c>
      <c r="BL30" s="163">
        <v>2</v>
      </c>
      <c r="BM30" s="166">
        <v>2</v>
      </c>
      <c r="BN30" s="166">
        <v>2</v>
      </c>
      <c r="BO30" s="170">
        <v>2</v>
      </c>
      <c r="BP30" s="170">
        <v>2</v>
      </c>
      <c r="BQ30" s="166">
        <v>2</v>
      </c>
      <c r="BR30" s="170">
        <v>2</v>
      </c>
      <c r="BS30" s="186">
        <v>2</v>
      </c>
      <c r="BT30" s="186">
        <v>2</v>
      </c>
      <c r="BU30" s="186"/>
      <c r="BV30" s="186">
        <v>2</v>
      </c>
      <c r="BW30" s="186">
        <v>2</v>
      </c>
      <c r="BX30" s="232">
        <v>2</v>
      </c>
      <c r="BY30" s="186">
        <v>2</v>
      </c>
      <c r="BZ30" s="170">
        <v>2</v>
      </c>
      <c r="CA30" s="83">
        <f t="shared" si="28"/>
        <v>119.22</v>
      </c>
      <c r="CB30" s="9">
        <f t="shared" si="25"/>
        <v>6.5484536082474216</v>
      </c>
      <c r="CC30" s="128"/>
    </row>
    <row r="31" spans="1:81" s="68" customFormat="1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26">
        <f>ROUND(Лр4!K31,2)</f>
        <v>0</v>
      </c>
      <c r="H31" s="52">
        <f>ROUND('Лр1(ч1)'!K31,2)</f>
        <v>0</v>
      </c>
      <c r="I31" s="52">
        <f>ROUND('Лр1(ч2)'!K31,2)</f>
        <v>0</v>
      </c>
      <c r="J31" s="52">
        <f>ROUND('Лр1(ч3)'!K31,2)</f>
        <v>0</v>
      </c>
      <c r="K31" s="52">
        <f>ROUND('Лр1(ч4)'!K31,2)</f>
        <v>0</v>
      </c>
      <c r="L31" s="52">
        <f>ROUND('Лр2(ч1)'!K31,2)</f>
        <v>0</v>
      </c>
      <c r="M31" s="53">
        <f>ROUND('Лр3(ч1)'!K31,2)</f>
        <v>0</v>
      </c>
      <c r="N31" s="38"/>
      <c r="O31" s="93"/>
      <c r="P31" s="53">
        <f t="shared" si="30"/>
        <v>0</v>
      </c>
      <c r="Q31" s="18"/>
      <c r="R31" s="93"/>
      <c r="S31" s="53">
        <f t="shared" si="26"/>
        <v>0</v>
      </c>
      <c r="T31" s="18"/>
      <c r="U31" s="93"/>
      <c r="V31" s="53">
        <f t="shared" si="27"/>
        <v>0</v>
      </c>
      <c r="W31" s="17"/>
      <c r="X31" s="93"/>
      <c r="Y31" s="53">
        <f t="shared" si="29"/>
        <v>0</v>
      </c>
      <c r="Z31" s="18"/>
      <c r="AA31" s="93"/>
      <c r="AB31" s="53"/>
      <c r="AC31" s="130"/>
      <c r="AD31" s="16">
        <v>2</v>
      </c>
      <c r="AE31" s="65">
        <v>2</v>
      </c>
      <c r="AF31" s="65"/>
      <c r="AG31" s="65">
        <v>2</v>
      </c>
      <c r="AH31" s="65">
        <v>2</v>
      </c>
      <c r="AI31" s="65">
        <v>2</v>
      </c>
      <c r="AJ31" s="65">
        <v>2</v>
      </c>
      <c r="AK31" s="65">
        <v>2</v>
      </c>
      <c r="AL31" s="65"/>
      <c r="AM31" s="65">
        <v>2</v>
      </c>
      <c r="AN31" s="65">
        <v>2</v>
      </c>
      <c r="AO31" s="157">
        <v>2</v>
      </c>
      <c r="AP31" s="157">
        <v>1</v>
      </c>
      <c r="AQ31" s="65">
        <v>2</v>
      </c>
      <c r="AR31" s="155"/>
      <c r="AS31" s="155">
        <v>2</v>
      </c>
      <c r="AT31" s="155">
        <v>2</v>
      </c>
      <c r="AU31" s="65">
        <v>2</v>
      </c>
      <c r="AV31" s="65"/>
      <c r="AW31" s="65"/>
      <c r="AX31" s="98"/>
      <c r="AY31" s="65">
        <v>2</v>
      </c>
      <c r="AZ31" s="100">
        <v>2</v>
      </c>
      <c r="BA31" s="100">
        <v>2</v>
      </c>
      <c r="BB31" s="65"/>
      <c r="BC31" s="65" t="s">
        <v>141</v>
      </c>
      <c r="BD31" s="65">
        <v>2</v>
      </c>
      <c r="BE31" s="161">
        <v>2</v>
      </c>
      <c r="BF31" s="65">
        <v>2</v>
      </c>
      <c r="BG31" s="65">
        <v>2</v>
      </c>
      <c r="BH31" s="65">
        <v>2</v>
      </c>
      <c r="BI31" s="65">
        <v>2</v>
      </c>
      <c r="BJ31" s="65"/>
      <c r="BK31" s="65">
        <v>2</v>
      </c>
      <c r="BL31" s="163">
        <v>2</v>
      </c>
      <c r="BM31" s="166">
        <v>2</v>
      </c>
      <c r="BN31" s="166">
        <v>4</v>
      </c>
      <c r="BO31" s="170">
        <v>2</v>
      </c>
      <c r="BP31" s="170">
        <v>2</v>
      </c>
      <c r="BQ31" s="166">
        <v>2</v>
      </c>
      <c r="BR31" s="170">
        <v>2</v>
      </c>
      <c r="BS31" s="186">
        <v>2</v>
      </c>
      <c r="BT31" s="186">
        <v>2</v>
      </c>
      <c r="BU31" s="186"/>
      <c r="BV31" s="186">
        <v>2</v>
      </c>
      <c r="BW31" s="186">
        <v>2</v>
      </c>
      <c r="BX31" s="232">
        <v>2</v>
      </c>
      <c r="BY31" s="186" t="s">
        <v>141</v>
      </c>
      <c r="BZ31" s="170" t="s">
        <v>141</v>
      </c>
      <c r="CA31" s="83">
        <f t="shared" si="28"/>
        <v>75</v>
      </c>
      <c r="CB31" s="9">
        <f t="shared" si="25"/>
        <v>3.7430610626486907</v>
      </c>
      <c r="CC31" s="128"/>
    </row>
    <row r="32" spans="1:81" s="68" customFormat="1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26">
        <f>ROUND(Лр4!K32,2)</f>
        <v>0</v>
      </c>
      <c r="H32" s="52">
        <f>ROUND('Лр1(ч1)'!K32,2)</f>
        <v>5.62</v>
      </c>
      <c r="I32" s="52">
        <f>ROUND('Лр1(ч2)'!K32,2)</f>
        <v>5.55</v>
      </c>
      <c r="J32" s="52">
        <f>ROUND('Лр1(ч3)'!K32,2)</f>
        <v>4.59</v>
      </c>
      <c r="K32" s="52">
        <f>ROUND('Лр1(ч4)'!K32,2)</f>
        <v>4.79</v>
      </c>
      <c r="L32" s="52">
        <f>ROUND('Лр2(ч1)'!K32,2)</f>
        <v>7.32</v>
      </c>
      <c r="M32" s="53">
        <f>ROUND('Лр3(ч1)'!K32,2)</f>
        <v>1.89</v>
      </c>
      <c r="N32" s="38"/>
      <c r="O32" s="93"/>
      <c r="P32" s="53">
        <f t="shared" si="30"/>
        <v>0</v>
      </c>
      <c r="Q32" s="38"/>
      <c r="R32" s="93"/>
      <c r="S32" s="53">
        <f t="shared" si="26"/>
        <v>0</v>
      </c>
      <c r="T32" s="18"/>
      <c r="U32" s="93"/>
      <c r="V32" s="53">
        <f t="shared" si="27"/>
        <v>0</v>
      </c>
      <c r="W32" s="18"/>
      <c r="X32" s="93"/>
      <c r="Y32" s="53">
        <f t="shared" si="29"/>
        <v>0</v>
      </c>
      <c r="Z32" s="18"/>
      <c r="AA32" s="93"/>
      <c r="AB32" s="53"/>
      <c r="AC32" s="130"/>
      <c r="AD32" s="16">
        <v>2</v>
      </c>
      <c r="AE32" s="65">
        <v>2</v>
      </c>
      <c r="AF32" s="65"/>
      <c r="AG32" s="65">
        <v>2</v>
      </c>
      <c r="AH32" s="65">
        <v>2</v>
      </c>
      <c r="AI32" s="65">
        <v>2</v>
      </c>
      <c r="AJ32" s="65">
        <v>2</v>
      </c>
      <c r="AK32" s="65">
        <v>2</v>
      </c>
      <c r="AL32" s="65"/>
      <c r="AM32" s="65">
        <v>2</v>
      </c>
      <c r="AN32" s="65">
        <v>2</v>
      </c>
      <c r="AO32" s="157">
        <v>2</v>
      </c>
      <c r="AP32" s="157">
        <v>2</v>
      </c>
      <c r="AQ32" s="65">
        <v>2</v>
      </c>
      <c r="AR32" s="155"/>
      <c r="AS32" s="155">
        <v>2</v>
      </c>
      <c r="AT32" s="155">
        <v>2</v>
      </c>
      <c r="AU32" s="65">
        <v>2</v>
      </c>
      <c r="AV32" s="65"/>
      <c r="AW32" s="65"/>
      <c r="AX32" s="98"/>
      <c r="AY32" s="65">
        <v>2</v>
      </c>
      <c r="AZ32" s="100">
        <v>2</v>
      </c>
      <c r="BA32" s="100">
        <v>2</v>
      </c>
      <c r="BB32" s="65"/>
      <c r="BC32" s="65" t="s">
        <v>141</v>
      </c>
      <c r="BD32" s="65">
        <v>2</v>
      </c>
      <c r="BE32" s="161">
        <v>2</v>
      </c>
      <c r="BF32" s="65">
        <v>2</v>
      </c>
      <c r="BG32" s="65">
        <v>2</v>
      </c>
      <c r="BH32" s="65">
        <v>2</v>
      </c>
      <c r="BI32" s="65">
        <v>2</v>
      </c>
      <c r="BJ32" s="65"/>
      <c r="BK32" s="65">
        <v>2</v>
      </c>
      <c r="BL32" s="163">
        <v>2</v>
      </c>
      <c r="BM32" s="166">
        <v>2</v>
      </c>
      <c r="BN32" s="166">
        <v>2</v>
      </c>
      <c r="BO32" s="170">
        <v>2</v>
      </c>
      <c r="BP32" s="170">
        <v>2</v>
      </c>
      <c r="BQ32" s="166">
        <v>2</v>
      </c>
      <c r="BR32" s="170">
        <v>2</v>
      </c>
      <c r="BS32" s="186">
        <v>2</v>
      </c>
      <c r="BT32" s="186">
        <v>2</v>
      </c>
      <c r="BU32" s="186"/>
      <c r="BV32" s="186">
        <v>2</v>
      </c>
      <c r="BW32" s="186">
        <v>2</v>
      </c>
      <c r="BX32" s="232">
        <v>2</v>
      </c>
      <c r="BY32" s="186">
        <v>2</v>
      </c>
      <c r="BZ32" s="170">
        <v>2</v>
      </c>
      <c r="CA32" s="83">
        <f t="shared" si="28"/>
        <v>107.76</v>
      </c>
      <c r="CB32" s="9">
        <f t="shared" si="25"/>
        <v>5.8214115781126079</v>
      </c>
      <c r="CC32" s="128"/>
    </row>
    <row r="33" spans="1:81" s="68" customFormat="1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26">
        <f>ROUND(Лр4!K33,2)</f>
        <v>0</v>
      </c>
      <c r="H33" s="52">
        <f>ROUND('Лр1(ч1)'!K33,2)</f>
        <v>6.54</v>
      </c>
      <c r="I33" s="52">
        <f>ROUND('Лр1(ч2)'!K33,2)</f>
        <v>6.28</v>
      </c>
      <c r="J33" s="52">
        <f>ROUND('Лр1(ч3)'!K33,2)</f>
        <v>4.79</v>
      </c>
      <c r="K33" s="52">
        <f>ROUND('Лр1(ч4)'!K33,2)</f>
        <v>4.79</v>
      </c>
      <c r="L33" s="52">
        <f>ROUND('Лр2(ч1)'!K33,2)</f>
        <v>8.42</v>
      </c>
      <c r="M33" s="53">
        <f>ROUND('Лр3(ч1)'!K33,2)</f>
        <v>0</v>
      </c>
      <c r="N33" s="38"/>
      <c r="O33" s="93"/>
      <c r="P33" s="53">
        <f t="shared" si="30"/>
        <v>0</v>
      </c>
      <c r="Q33" s="18"/>
      <c r="R33" s="93"/>
      <c r="S33" s="53">
        <f t="shared" si="26"/>
        <v>0</v>
      </c>
      <c r="T33" s="18"/>
      <c r="U33" s="93"/>
      <c r="V33" s="53">
        <f t="shared" si="27"/>
        <v>0</v>
      </c>
      <c r="W33" s="18"/>
      <c r="X33" s="93"/>
      <c r="Y33" s="53">
        <f t="shared" si="29"/>
        <v>0</v>
      </c>
      <c r="Z33" s="18"/>
      <c r="AA33" s="93"/>
      <c r="AB33" s="53"/>
      <c r="AC33" s="130"/>
      <c r="AD33" s="16">
        <v>2</v>
      </c>
      <c r="AE33" s="65">
        <v>2</v>
      </c>
      <c r="AF33" s="65"/>
      <c r="AG33" s="65">
        <v>2</v>
      </c>
      <c r="AH33" s="65">
        <v>2</v>
      </c>
      <c r="AI33" s="65">
        <v>2</v>
      </c>
      <c r="AJ33" s="65">
        <v>2</v>
      </c>
      <c r="AK33" s="65">
        <v>2</v>
      </c>
      <c r="AL33" s="65"/>
      <c r="AM33" s="65">
        <v>2</v>
      </c>
      <c r="AN33" s="65">
        <v>2</v>
      </c>
      <c r="AO33" s="157">
        <v>2</v>
      </c>
      <c r="AP33" s="157">
        <v>2</v>
      </c>
      <c r="AQ33" s="88">
        <v>2</v>
      </c>
      <c r="AR33" s="155"/>
      <c r="AS33" s="155">
        <v>2</v>
      </c>
      <c r="AT33" s="155">
        <v>2</v>
      </c>
      <c r="AU33" s="65">
        <v>2</v>
      </c>
      <c r="AV33" s="65"/>
      <c r="AW33" s="65"/>
      <c r="AX33" s="65"/>
      <c r="AY33" s="65">
        <v>2</v>
      </c>
      <c r="AZ33" s="100">
        <v>2</v>
      </c>
      <c r="BA33" s="100">
        <v>2</v>
      </c>
      <c r="BB33" s="65"/>
      <c r="BC33" s="65">
        <v>2</v>
      </c>
      <c r="BD33" s="65">
        <v>2</v>
      </c>
      <c r="BE33" s="161">
        <v>2</v>
      </c>
      <c r="BF33" s="65">
        <v>2</v>
      </c>
      <c r="BG33" s="103">
        <v>2</v>
      </c>
      <c r="BH33" s="65">
        <v>2</v>
      </c>
      <c r="BI33" s="65">
        <v>2</v>
      </c>
      <c r="BJ33" s="65"/>
      <c r="BK33" s="65">
        <v>2</v>
      </c>
      <c r="BL33" s="163">
        <v>2</v>
      </c>
      <c r="BM33" s="166">
        <v>2</v>
      </c>
      <c r="BN33" s="166">
        <v>2</v>
      </c>
      <c r="BO33" s="170">
        <v>2</v>
      </c>
      <c r="BP33" s="170">
        <v>2</v>
      </c>
      <c r="BQ33" s="166">
        <v>2</v>
      </c>
      <c r="BR33" s="170">
        <v>2</v>
      </c>
      <c r="BS33" s="186">
        <v>2</v>
      </c>
      <c r="BT33" s="186">
        <v>2</v>
      </c>
      <c r="BU33" s="186"/>
      <c r="BV33" s="186">
        <v>2</v>
      </c>
      <c r="BW33" s="186">
        <v>2</v>
      </c>
      <c r="BX33" s="232">
        <v>2</v>
      </c>
      <c r="BY33" s="186">
        <v>2</v>
      </c>
      <c r="BZ33" s="170">
        <v>2</v>
      </c>
      <c r="CA33" s="83">
        <f t="shared" si="28"/>
        <v>110.82</v>
      </c>
      <c r="CB33" s="9">
        <f t="shared" si="25"/>
        <v>6.0155432196669292</v>
      </c>
      <c r="CC33" s="128"/>
    </row>
    <row r="34" spans="1:81" s="68" customFormat="1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26">
        <f>ROUND(Лр4!K34,2)</f>
        <v>0</v>
      </c>
      <c r="H34" s="52">
        <f>ROUND('Лр1(ч1)'!K34,2)</f>
        <v>5.82</v>
      </c>
      <c r="I34" s="52">
        <f>ROUND('Лр1(ч2)'!K34,2)</f>
        <v>6.04</v>
      </c>
      <c r="J34" s="52">
        <f>ROUND('Лр1(ч3)'!K34,2)</f>
        <v>5.3</v>
      </c>
      <c r="K34" s="52">
        <f>ROUND('Лр1(ч4)'!K34,2)</f>
        <v>4.79</v>
      </c>
      <c r="L34" s="52">
        <f>ROUND('Лр2(ч1)'!K34,2)</f>
        <v>7.34</v>
      </c>
      <c r="M34" s="53">
        <f>ROUND('Лр3(ч1)'!K34,2)</f>
        <v>0</v>
      </c>
      <c r="N34" s="38"/>
      <c r="O34" s="93"/>
      <c r="P34" s="53">
        <f t="shared" si="30"/>
        <v>0</v>
      </c>
      <c r="Q34" s="18"/>
      <c r="R34" s="93"/>
      <c r="S34" s="53">
        <f t="shared" si="26"/>
        <v>0</v>
      </c>
      <c r="T34" s="18"/>
      <c r="U34" s="93"/>
      <c r="V34" s="53">
        <f t="shared" si="27"/>
        <v>0</v>
      </c>
      <c r="W34" s="18"/>
      <c r="X34" s="93"/>
      <c r="Y34" s="53">
        <f t="shared" si="29"/>
        <v>0</v>
      </c>
      <c r="Z34" s="18"/>
      <c r="AA34" s="93"/>
      <c r="AB34" s="53"/>
      <c r="AC34" s="130"/>
      <c r="AD34" s="16">
        <v>2</v>
      </c>
      <c r="AE34" s="65">
        <v>2</v>
      </c>
      <c r="AF34" s="65"/>
      <c r="AG34" s="65">
        <v>2</v>
      </c>
      <c r="AH34" s="65">
        <v>2</v>
      </c>
      <c r="AI34" s="65">
        <v>2</v>
      </c>
      <c r="AJ34" s="65">
        <v>2</v>
      </c>
      <c r="AK34" s="65">
        <v>2</v>
      </c>
      <c r="AL34" s="65"/>
      <c r="AM34" s="65">
        <v>2</v>
      </c>
      <c r="AN34" s="65">
        <v>2</v>
      </c>
      <c r="AO34" s="157">
        <v>2</v>
      </c>
      <c r="AP34" s="157">
        <v>2</v>
      </c>
      <c r="AQ34" s="88">
        <v>2</v>
      </c>
      <c r="AR34" s="155"/>
      <c r="AS34" s="155">
        <v>2</v>
      </c>
      <c r="AT34" s="155">
        <v>2</v>
      </c>
      <c r="AU34" s="65">
        <v>2</v>
      </c>
      <c r="AV34" s="65"/>
      <c r="AW34" s="65"/>
      <c r="AX34" s="65"/>
      <c r="AY34" s="65">
        <v>2</v>
      </c>
      <c r="AZ34" s="100">
        <v>2</v>
      </c>
      <c r="BA34" s="100">
        <v>2</v>
      </c>
      <c r="BB34" s="65"/>
      <c r="BC34" s="65">
        <v>2</v>
      </c>
      <c r="BD34" s="65">
        <v>2</v>
      </c>
      <c r="BE34" s="161">
        <v>2</v>
      </c>
      <c r="BF34" s="65">
        <v>2</v>
      </c>
      <c r="BG34" s="65">
        <v>2</v>
      </c>
      <c r="BH34" s="65">
        <v>2</v>
      </c>
      <c r="BI34" s="65">
        <v>2</v>
      </c>
      <c r="BJ34" s="65"/>
      <c r="BK34" s="65">
        <v>0</v>
      </c>
      <c r="BL34" s="163">
        <v>2</v>
      </c>
      <c r="BM34" s="166" t="s">
        <v>141</v>
      </c>
      <c r="BN34" s="166">
        <v>2</v>
      </c>
      <c r="BO34" s="170">
        <v>2</v>
      </c>
      <c r="BP34" s="170" t="s">
        <v>141</v>
      </c>
      <c r="BQ34" s="166" t="s">
        <v>141</v>
      </c>
      <c r="BR34" s="170">
        <v>2</v>
      </c>
      <c r="BS34" s="186">
        <v>2</v>
      </c>
      <c r="BT34" s="186">
        <v>2</v>
      </c>
      <c r="BU34" s="186"/>
      <c r="BV34" s="186">
        <v>2</v>
      </c>
      <c r="BW34" s="186">
        <v>2</v>
      </c>
      <c r="BX34" s="232">
        <v>2</v>
      </c>
      <c r="BY34" s="186">
        <v>2</v>
      </c>
      <c r="BZ34" s="170">
        <v>2</v>
      </c>
      <c r="CA34" s="83">
        <f t="shared" si="28"/>
        <v>101.28999999999999</v>
      </c>
      <c r="CB34" s="9">
        <f t="shared" si="25"/>
        <v>5.4109436954797765</v>
      </c>
      <c r="CC34" s="128"/>
    </row>
    <row r="35" spans="1:81" s="68" customFormat="1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26">
        <v>32</v>
      </c>
      <c r="H35" s="52">
        <f>ROUND('Лр1(ч1)'!K35,2)</f>
        <v>6.28</v>
      </c>
      <c r="I35" s="52">
        <f>ROUND('Лр1(ч2)'!K35,2)</f>
        <v>4.46</v>
      </c>
      <c r="J35" s="52">
        <f>ROUND('Лр1(ч3)'!K35,2)</f>
        <v>5.38</v>
      </c>
      <c r="K35" s="52">
        <f>ROUND('Лр1(ч4)'!K35,2)</f>
        <v>5.25</v>
      </c>
      <c r="L35" s="52">
        <f>ROUND('Лр2(ч1)'!K35,2)</f>
        <v>8.58</v>
      </c>
      <c r="M35" s="53">
        <f>ROUND('Лр3(ч1)'!K35,2)</f>
        <v>2.15</v>
      </c>
      <c r="N35" s="38"/>
      <c r="O35" s="93"/>
      <c r="P35" s="53">
        <f t="shared" si="30"/>
        <v>0</v>
      </c>
      <c r="Q35" s="18"/>
      <c r="R35" s="93"/>
      <c r="S35" s="53">
        <f t="shared" si="26"/>
        <v>0</v>
      </c>
      <c r="T35" s="18"/>
      <c r="U35" s="93"/>
      <c r="V35" s="53">
        <f t="shared" si="27"/>
        <v>0</v>
      </c>
      <c r="W35" s="17"/>
      <c r="X35" s="93"/>
      <c r="Y35" s="53">
        <f t="shared" si="29"/>
        <v>0</v>
      </c>
      <c r="Z35" s="18"/>
      <c r="AA35" s="93"/>
      <c r="AB35" s="53"/>
      <c r="AC35" s="130"/>
      <c r="AD35" s="16">
        <v>2</v>
      </c>
      <c r="AE35" s="65">
        <v>2</v>
      </c>
      <c r="AF35" s="65"/>
      <c r="AG35" s="65">
        <v>2</v>
      </c>
      <c r="AH35" s="65">
        <v>2</v>
      </c>
      <c r="AI35" s="65">
        <v>2</v>
      </c>
      <c r="AJ35" s="65">
        <v>2</v>
      </c>
      <c r="AK35" s="65" t="s">
        <v>141</v>
      </c>
      <c r="AL35" s="65"/>
      <c r="AM35" s="65">
        <v>2</v>
      </c>
      <c r="AN35" s="65">
        <v>2</v>
      </c>
      <c r="AO35" s="157">
        <v>2</v>
      </c>
      <c r="AP35" s="157">
        <v>2</v>
      </c>
      <c r="AQ35" s="65">
        <v>2</v>
      </c>
      <c r="AR35" s="155"/>
      <c r="AS35" s="155">
        <v>2</v>
      </c>
      <c r="AT35" s="155">
        <v>2</v>
      </c>
      <c r="AU35" s="65">
        <v>2</v>
      </c>
      <c r="AV35" s="65"/>
      <c r="AW35" s="65"/>
      <c r="AX35" s="65"/>
      <c r="AY35" s="65">
        <v>2</v>
      </c>
      <c r="AZ35" s="100">
        <v>2</v>
      </c>
      <c r="BA35" s="100">
        <v>2</v>
      </c>
      <c r="BB35" s="65"/>
      <c r="BC35" s="65">
        <v>2</v>
      </c>
      <c r="BD35" s="65">
        <v>2</v>
      </c>
      <c r="BE35" s="161">
        <v>2</v>
      </c>
      <c r="BF35" s="65">
        <v>2</v>
      </c>
      <c r="BG35" s="103">
        <v>2</v>
      </c>
      <c r="BH35" s="65">
        <v>2</v>
      </c>
      <c r="BI35" s="65">
        <v>2</v>
      </c>
      <c r="BJ35" s="65"/>
      <c r="BK35" s="65">
        <v>2</v>
      </c>
      <c r="BL35" s="163">
        <v>2</v>
      </c>
      <c r="BM35" s="166">
        <v>2</v>
      </c>
      <c r="BN35" s="166">
        <v>2</v>
      </c>
      <c r="BO35" s="170">
        <v>2</v>
      </c>
      <c r="BP35" s="170">
        <v>2</v>
      </c>
      <c r="BQ35" s="166">
        <v>2</v>
      </c>
      <c r="BR35" s="170">
        <v>2</v>
      </c>
      <c r="BS35" s="186">
        <v>2</v>
      </c>
      <c r="BT35" s="186">
        <v>2</v>
      </c>
      <c r="BU35" s="186"/>
      <c r="BV35" s="186">
        <v>2</v>
      </c>
      <c r="BW35" s="186">
        <v>2</v>
      </c>
      <c r="BX35" s="232">
        <v>2</v>
      </c>
      <c r="BY35" s="186">
        <v>2</v>
      </c>
      <c r="BZ35" s="170">
        <v>2</v>
      </c>
      <c r="CA35" s="83">
        <f t="shared" si="28"/>
        <v>142.10000000000002</v>
      </c>
      <c r="CB35" s="9">
        <f t="shared" si="25"/>
        <v>8</v>
      </c>
      <c r="CC35" s="128"/>
    </row>
    <row r="36" spans="1:81" s="68" customFormat="1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26">
        <f>ROUND(Лр4!K36,2)</f>
        <v>0</v>
      </c>
      <c r="H36" s="52">
        <f>ROUND('Лр1(ч1)'!K36,2)</f>
        <v>6.37</v>
      </c>
      <c r="I36" s="52">
        <f>ROUND('Лр1(ч2)'!K36,2)</f>
        <v>2.65</v>
      </c>
      <c r="J36" s="52">
        <f>ROUND('Лр1(ч3)'!K36,2)</f>
        <v>5.42</v>
      </c>
      <c r="K36" s="52">
        <f>ROUND('Лр1(ч4)'!K36,2)</f>
        <v>1.8</v>
      </c>
      <c r="L36" s="52">
        <f>ROUND('Лр2(ч1)'!K36,2)</f>
        <v>7.93</v>
      </c>
      <c r="M36" s="53">
        <f>ROUND('Лр3(ч1)'!K36,2)</f>
        <v>0</v>
      </c>
      <c r="N36" s="38"/>
      <c r="O36" s="93"/>
      <c r="P36" s="53">
        <f t="shared" si="30"/>
        <v>0</v>
      </c>
      <c r="Q36" s="18"/>
      <c r="R36" s="93"/>
      <c r="S36" s="53">
        <f t="shared" si="26"/>
        <v>0</v>
      </c>
      <c r="T36" s="18"/>
      <c r="U36" s="93"/>
      <c r="V36" s="53">
        <f t="shared" si="27"/>
        <v>0</v>
      </c>
      <c r="W36" s="18"/>
      <c r="X36" s="93"/>
      <c r="Y36" s="53">
        <f t="shared" si="29"/>
        <v>0</v>
      </c>
      <c r="Z36" s="18"/>
      <c r="AA36" s="93"/>
      <c r="AB36" s="53"/>
      <c r="AC36" s="130"/>
      <c r="AD36" s="16">
        <v>2</v>
      </c>
      <c r="AE36" s="65">
        <v>2</v>
      </c>
      <c r="AF36" s="65"/>
      <c r="AG36" s="65">
        <v>2</v>
      </c>
      <c r="AH36" s="65">
        <v>2</v>
      </c>
      <c r="AI36" s="65">
        <v>2</v>
      </c>
      <c r="AJ36" s="65">
        <v>2</v>
      </c>
      <c r="AK36" s="65">
        <v>2</v>
      </c>
      <c r="AL36" s="65"/>
      <c r="AM36" s="65">
        <v>2</v>
      </c>
      <c r="AN36" s="65">
        <v>4</v>
      </c>
      <c r="AO36" s="157">
        <v>2</v>
      </c>
      <c r="AP36" s="157">
        <v>2</v>
      </c>
      <c r="AQ36" s="88">
        <v>2</v>
      </c>
      <c r="AR36" s="155"/>
      <c r="AS36" s="155">
        <v>2</v>
      </c>
      <c r="AT36" s="155">
        <v>2</v>
      </c>
      <c r="AU36" s="89">
        <v>2</v>
      </c>
      <c r="AV36" s="65"/>
      <c r="AW36" s="65"/>
      <c r="AX36" s="65"/>
      <c r="AY36" s="65">
        <v>2</v>
      </c>
      <c r="AZ36" s="100">
        <v>2</v>
      </c>
      <c r="BA36" s="100">
        <v>2</v>
      </c>
      <c r="BB36" s="65"/>
      <c r="BC36" s="101">
        <v>2</v>
      </c>
      <c r="BD36" s="65">
        <v>2</v>
      </c>
      <c r="BE36" s="161">
        <v>2</v>
      </c>
      <c r="BF36" s="65">
        <v>2</v>
      </c>
      <c r="BG36" s="65">
        <v>2</v>
      </c>
      <c r="BH36" s="65">
        <v>2</v>
      </c>
      <c r="BI36" s="65">
        <v>2</v>
      </c>
      <c r="BJ36" s="65"/>
      <c r="BK36" s="65">
        <v>2</v>
      </c>
      <c r="BL36" s="163" t="s">
        <v>141</v>
      </c>
      <c r="BM36" s="166">
        <v>2</v>
      </c>
      <c r="BN36" s="166">
        <v>2</v>
      </c>
      <c r="BO36" s="170">
        <v>2</v>
      </c>
      <c r="BP36" s="170">
        <v>2</v>
      </c>
      <c r="BQ36" s="166">
        <v>2</v>
      </c>
      <c r="BR36" s="170">
        <v>2</v>
      </c>
      <c r="BS36" s="186">
        <v>2</v>
      </c>
      <c r="BT36" s="186">
        <v>2</v>
      </c>
      <c r="BU36" s="186"/>
      <c r="BV36" s="186">
        <v>2</v>
      </c>
      <c r="BW36" s="186">
        <v>2</v>
      </c>
      <c r="BX36" s="232">
        <v>2</v>
      </c>
      <c r="BY36" s="186">
        <v>2</v>
      </c>
      <c r="BZ36" s="170">
        <v>2</v>
      </c>
      <c r="CA36" s="83">
        <f t="shared" si="28"/>
        <v>104.17</v>
      </c>
      <c r="CB36" s="9">
        <f t="shared" si="25"/>
        <v>5.5936558287073739</v>
      </c>
      <c r="CC36" s="128"/>
    </row>
    <row r="37" spans="1:81" s="68" customFormat="1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26">
        <f>ROUND(Лр4!K37,2)</f>
        <v>0</v>
      </c>
      <c r="H37" s="52">
        <f>ROUND('Лр1(ч1)'!K37,2)</f>
        <v>6.04</v>
      </c>
      <c r="I37" s="52">
        <f>ROUND('Лр1(ч2)'!K37,2)</f>
        <v>5.98</v>
      </c>
      <c r="J37" s="52">
        <f>ROUND('Лр1(ч3)'!K37,2)</f>
        <v>0.1</v>
      </c>
      <c r="K37" s="52">
        <f>ROUND('Лр1(ч4)'!K37,2)</f>
        <v>2.02</v>
      </c>
      <c r="L37" s="52">
        <f>ROUND('Лр2(ч1)'!K37,2)</f>
        <v>0</v>
      </c>
      <c r="M37" s="53">
        <f>ROUND('Лр3(ч1)'!K37,2)</f>
        <v>1.89</v>
      </c>
      <c r="N37" s="38"/>
      <c r="O37" s="93"/>
      <c r="P37" s="53">
        <f t="shared" si="30"/>
        <v>0</v>
      </c>
      <c r="Q37" s="18"/>
      <c r="R37" s="93"/>
      <c r="S37" s="53">
        <f t="shared" si="26"/>
        <v>0</v>
      </c>
      <c r="T37" s="18"/>
      <c r="U37" s="93"/>
      <c r="V37" s="53">
        <f t="shared" si="27"/>
        <v>0</v>
      </c>
      <c r="W37" s="18"/>
      <c r="X37" s="93"/>
      <c r="Y37" s="53">
        <f t="shared" si="29"/>
        <v>0</v>
      </c>
      <c r="Z37" s="18"/>
      <c r="AA37" s="93"/>
      <c r="AB37" s="53"/>
      <c r="AC37" s="130"/>
      <c r="AD37" s="16" t="s">
        <v>141</v>
      </c>
      <c r="AE37" s="65">
        <v>2</v>
      </c>
      <c r="AF37" s="65"/>
      <c r="AG37" s="65">
        <v>2</v>
      </c>
      <c r="AH37" s="65">
        <v>2</v>
      </c>
      <c r="AI37" s="65">
        <v>2</v>
      </c>
      <c r="AJ37" s="65">
        <v>1</v>
      </c>
      <c r="AK37" s="65">
        <v>2</v>
      </c>
      <c r="AL37" s="65"/>
      <c r="AM37" s="65">
        <v>2</v>
      </c>
      <c r="AN37" s="65">
        <v>2</v>
      </c>
      <c r="AO37" s="157">
        <v>2</v>
      </c>
      <c r="AP37" s="157" t="s">
        <v>141</v>
      </c>
      <c r="AQ37" s="154" t="s">
        <v>141</v>
      </c>
      <c r="AR37" s="155"/>
      <c r="AS37" s="155">
        <v>2</v>
      </c>
      <c r="AT37" s="155">
        <v>2</v>
      </c>
      <c r="AU37" s="89">
        <v>2</v>
      </c>
      <c r="AV37" s="65"/>
      <c r="AW37" s="65"/>
      <c r="AX37" s="65"/>
      <c r="AY37" s="65" t="s">
        <v>141</v>
      </c>
      <c r="AZ37" s="100" t="s">
        <v>141</v>
      </c>
      <c r="BA37" s="100" t="s">
        <v>141</v>
      </c>
      <c r="BB37" s="65"/>
      <c r="BC37" s="101">
        <v>2</v>
      </c>
      <c r="BD37" s="158">
        <v>2</v>
      </c>
      <c r="BE37" s="161" t="s">
        <v>141</v>
      </c>
      <c r="BF37" s="65" t="s">
        <v>141</v>
      </c>
      <c r="BG37" s="103" t="s">
        <v>141</v>
      </c>
      <c r="BH37" s="65" t="s">
        <v>141</v>
      </c>
      <c r="BI37" s="65" t="s">
        <v>141</v>
      </c>
      <c r="BJ37" s="65"/>
      <c r="BK37" s="108">
        <v>0</v>
      </c>
      <c r="BL37" s="163">
        <v>2</v>
      </c>
      <c r="BM37" s="166" t="s">
        <v>141</v>
      </c>
      <c r="BN37" s="166">
        <v>2</v>
      </c>
      <c r="BO37" s="170">
        <v>2</v>
      </c>
      <c r="BP37" s="170" t="s">
        <v>141</v>
      </c>
      <c r="BQ37" s="166" t="s">
        <v>141</v>
      </c>
      <c r="BR37" s="170" t="s">
        <v>141</v>
      </c>
      <c r="BS37" s="186">
        <v>2</v>
      </c>
      <c r="BT37" s="186">
        <v>2</v>
      </c>
      <c r="BU37" s="186"/>
      <c r="BV37" s="186">
        <v>2</v>
      </c>
      <c r="BW37" s="186">
        <v>2</v>
      </c>
      <c r="BX37" s="232">
        <v>2</v>
      </c>
      <c r="BY37" s="186">
        <v>2</v>
      </c>
      <c r="BZ37" s="170">
        <v>2</v>
      </c>
      <c r="CA37" s="83">
        <f t="shared" si="28"/>
        <v>63.03</v>
      </c>
      <c r="CB37" s="9">
        <f t="shared" si="25"/>
        <v>2.9836637589214905</v>
      </c>
      <c r="CC37" s="128"/>
    </row>
    <row r="38" spans="1:81" s="68" customFormat="1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26">
        <f>ROUND(Лр4!K38,2)</f>
        <v>0</v>
      </c>
      <c r="H38" s="52">
        <f>ROUND('Лр1(ч1)'!K38,2)</f>
        <v>6.21</v>
      </c>
      <c r="I38" s="52">
        <f>ROUND('Лр1(ч2)'!K38,2)</f>
        <v>4.46</v>
      </c>
      <c r="J38" s="52">
        <f>ROUND('Лр1(ч3)'!K38,2)</f>
        <v>5.1100000000000003</v>
      </c>
      <c r="K38" s="52">
        <f>ROUND('Лр1(ч4)'!K38,2)</f>
        <v>4.57</v>
      </c>
      <c r="L38" s="52">
        <f>ROUND('Лр2(ч1)'!K38,2)</f>
        <v>6.64</v>
      </c>
      <c r="M38" s="53">
        <f>ROUND('Лр3(ч1)'!K38,2)</f>
        <v>0</v>
      </c>
      <c r="N38" s="38"/>
      <c r="O38" s="93"/>
      <c r="P38" s="53">
        <f t="shared" si="30"/>
        <v>0</v>
      </c>
      <c r="Q38" s="18"/>
      <c r="R38" s="93"/>
      <c r="S38" s="53">
        <f t="shared" si="26"/>
        <v>0</v>
      </c>
      <c r="T38" s="18"/>
      <c r="U38" s="93"/>
      <c r="V38" s="53">
        <f t="shared" si="27"/>
        <v>0</v>
      </c>
      <c r="W38" s="18"/>
      <c r="X38" s="93"/>
      <c r="Y38" s="53">
        <f t="shared" si="29"/>
        <v>0</v>
      </c>
      <c r="Z38" s="18"/>
      <c r="AA38" s="93"/>
      <c r="AB38" s="56"/>
      <c r="AC38" s="130"/>
      <c r="AD38" s="16" t="s">
        <v>141</v>
      </c>
      <c r="AE38" s="139" t="s">
        <v>141</v>
      </c>
      <c r="AF38" s="65"/>
      <c r="AG38" s="65" t="s">
        <v>141</v>
      </c>
      <c r="AH38" s="14" t="s">
        <v>141</v>
      </c>
      <c r="AI38" s="14" t="s">
        <v>141</v>
      </c>
      <c r="AJ38" s="14">
        <v>2</v>
      </c>
      <c r="AK38" s="65">
        <v>2</v>
      </c>
      <c r="AL38" s="65"/>
      <c r="AM38" s="65">
        <v>2</v>
      </c>
      <c r="AN38" s="82">
        <v>2</v>
      </c>
      <c r="AO38" s="157">
        <v>2</v>
      </c>
      <c r="AP38" s="157">
        <v>2</v>
      </c>
      <c r="AQ38" s="14">
        <v>2</v>
      </c>
      <c r="AR38" s="155"/>
      <c r="AS38" s="155">
        <v>2</v>
      </c>
      <c r="AT38" s="156">
        <v>2</v>
      </c>
      <c r="AU38" s="14">
        <v>2</v>
      </c>
      <c r="AV38" s="65"/>
      <c r="AW38" s="65"/>
      <c r="AX38" s="65"/>
      <c r="AY38" s="65">
        <v>2</v>
      </c>
      <c r="AZ38" s="14">
        <v>2</v>
      </c>
      <c r="BA38" s="14">
        <v>2</v>
      </c>
      <c r="BB38" s="14"/>
      <c r="BC38" s="14">
        <v>2</v>
      </c>
      <c r="BD38" s="14">
        <v>2</v>
      </c>
      <c r="BE38" s="161">
        <v>2</v>
      </c>
      <c r="BF38" s="14">
        <v>2</v>
      </c>
      <c r="BG38" s="65">
        <v>2</v>
      </c>
      <c r="BH38" s="65">
        <v>2</v>
      </c>
      <c r="BI38" s="106">
        <v>2</v>
      </c>
      <c r="BJ38" s="65"/>
      <c r="BK38" s="65">
        <v>2</v>
      </c>
      <c r="BL38" s="163">
        <v>2</v>
      </c>
      <c r="BM38" s="166">
        <v>2</v>
      </c>
      <c r="BN38" s="166">
        <v>2</v>
      </c>
      <c r="BO38" s="170">
        <v>2</v>
      </c>
      <c r="BP38" s="170">
        <v>2</v>
      </c>
      <c r="BQ38" s="166">
        <v>2</v>
      </c>
      <c r="BR38" s="170">
        <v>2</v>
      </c>
      <c r="BS38" s="186">
        <v>2</v>
      </c>
      <c r="BT38" s="186">
        <v>2</v>
      </c>
      <c r="BU38" s="186"/>
      <c r="BV38" s="186">
        <v>2</v>
      </c>
      <c r="BW38" s="186">
        <v>2</v>
      </c>
      <c r="BX38" s="232">
        <v>2</v>
      </c>
      <c r="BY38" s="186">
        <v>2</v>
      </c>
      <c r="BZ38" s="170">
        <v>2</v>
      </c>
      <c r="CA38" s="83">
        <f t="shared" si="28"/>
        <v>96.990000000000009</v>
      </c>
      <c r="CB38" s="9">
        <f t="shared" si="25"/>
        <v>5.1381443298969067</v>
      </c>
      <c r="CC38" s="128"/>
    </row>
    <row r="39" spans="1:81" s="68" customFormat="1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26">
        <f>ROUND(Лр4!K39,2)</f>
        <v>0</v>
      </c>
      <c r="H39" s="52">
        <f>ROUND('Лр1(ч1)'!K39,2)</f>
        <v>6.48</v>
      </c>
      <c r="I39" s="52">
        <f>ROUND('Лр1(ч2)'!K39,2)</f>
        <v>4.92</v>
      </c>
      <c r="J39" s="52">
        <f>ROUND('Лр1(ч3)'!K39,2)</f>
        <v>5.38</v>
      </c>
      <c r="K39" s="52">
        <f>ROUND('Лр1(ч4)'!K39,2)</f>
        <v>5.55</v>
      </c>
      <c r="L39" s="52">
        <f>ROUND('Лр2(ч1)'!K39,2)</f>
        <v>7.69</v>
      </c>
      <c r="M39" s="53">
        <f>ROUND('Лр3(ч1)'!K39,2)</f>
        <v>5.12</v>
      </c>
      <c r="N39" s="38"/>
      <c r="O39" s="93"/>
      <c r="P39" s="53">
        <f t="shared" si="30"/>
        <v>0</v>
      </c>
      <c r="Q39" s="17"/>
      <c r="R39" s="93"/>
      <c r="S39" s="53">
        <f t="shared" si="26"/>
        <v>0</v>
      </c>
      <c r="T39" s="17"/>
      <c r="U39" s="93"/>
      <c r="V39" s="53">
        <f t="shared" si="27"/>
        <v>0</v>
      </c>
      <c r="W39" s="17"/>
      <c r="X39" s="93"/>
      <c r="Y39" s="53">
        <f t="shared" si="29"/>
        <v>0</v>
      </c>
      <c r="Z39" s="17"/>
      <c r="AA39" s="93"/>
      <c r="AB39" s="56"/>
      <c r="AC39" s="130"/>
      <c r="AD39" s="16">
        <f>2+2</f>
        <v>4</v>
      </c>
      <c r="AE39" s="65">
        <v>2</v>
      </c>
      <c r="AF39" s="65"/>
      <c r="AG39" s="65">
        <v>2</v>
      </c>
      <c r="AH39" s="14">
        <v>2</v>
      </c>
      <c r="AI39" s="14">
        <v>2</v>
      </c>
      <c r="AJ39" s="14">
        <v>2</v>
      </c>
      <c r="AK39" s="65">
        <v>2</v>
      </c>
      <c r="AL39" s="65"/>
      <c r="AM39" s="65">
        <v>2</v>
      </c>
      <c r="AN39" s="65">
        <v>2</v>
      </c>
      <c r="AO39" s="157">
        <v>2</v>
      </c>
      <c r="AP39" s="157">
        <v>1</v>
      </c>
      <c r="AQ39" s="14">
        <v>2</v>
      </c>
      <c r="AR39" s="155"/>
      <c r="AS39" s="155">
        <v>2</v>
      </c>
      <c r="AT39" s="156">
        <v>2</v>
      </c>
      <c r="AU39" s="14">
        <v>2</v>
      </c>
      <c r="AV39" s="65"/>
      <c r="AW39" s="65"/>
      <c r="AX39" s="65"/>
      <c r="AY39" s="65">
        <v>2</v>
      </c>
      <c r="AZ39" s="14">
        <v>2</v>
      </c>
      <c r="BA39" s="14">
        <v>2</v>
      </c>
      <c r="BB39" s="65"/>
      <c r="BC39" s="65">
        <v>2</v>
      </c>
      <c r="BD39" s="65">
        <v>2</v>
      </c>
      <c r="BE39" s="161">
        <v>2</v>
      </c>
      <c r="BF39" s="65">
        <v>2</v>
      </c>
      <c r="BG39" s="65">
        <v>2</v>
      </c>
      <c r="BH39" s="65">
        <v>2</v>
      </c>
      <c r="BI39" s="65">
        <v>2</v>
      </c>
      <c r="BJ39" s="65"/>
      <c r="BK39" s="65">
        <v>2</v>
      </c>
      <c r="BL39" s="163">
        <v>2</v>
      </c>
      <c r="BM39" s="166">
        <v>2</v>
      </c>
      <c r="BN39" s="166">
        <v>2</v>
      </c>
      <c r="BO39" s="170">
        <v>2</v>
      </c>
      <c r="BP39" s="170">
        <v>2</v>
      </c>
      <c r="BQ39" s="166">
        <v>2</v>
      </c>
      <c r="BR39" s="170">
        <v>2</v>
      </c>
      <c r="BS39" s="186">
        <v>2</v>
      </c>
      <c r="BT39" s="186">
        <v>2</v>
      </c>
      <c r="BU39" s="186"/>
      <c r="BV39" s="186">
        <v>2</v>
      </c>
      <c r="BW39" s="186">
        <v>2</v>
      </c>
      <c r="BX39" s="232">
        <v>2</v>
      </c>
      <c r="BY39" s="186">
        <v>2</v>
      </c>
      <c r="BZ39" s="170">
        <v>2</v>
      </c>
      <c r="CA39" s="83">
        <f t="shared" si="28"/>
        <v>116.14</v>
      </c>
      <c r="CB39" s="9">
        <f t="shared" si="25"/>
        <v>6.3530531324345745</v>
      </c>
      <c r="CC39" s="128"/>
    </row>
    <row r="40" spans="1:81" s="68" customFormat="1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26">
        <f>ROUND(Лр4!K40,2)</f>
        <v>0</v>
      </c>
      <c r="H40" s="52">
        <f>ROUND('Лр1(ч1)'!K40,2)</f>
        <v>5.38</v>
      </c>
      <c r="I40" s="52">
        <f>ROUND('Лр1(ч2)'!K40,2)</f>
        <v>2.2400000000000002</v>
      </c>
      <c r="J40" s="52">
        <f>ROUND('Лр1(ч3)'!K40,2)</f>
        <v>4.79</v>
      </c>
      <c r="K40" s="52">
        <f>ROUND('Лр1(ч4)'!K40,2)</f>
        <v>0</v>
      </c>
      <c r="L40" s="52">
        <f>ROUND('Лр2(ч1)'!K40,2)</f>
        <v>6.99</v>
      </c>
      <c r="M40" s="53">
        <f>ROUND('Лр3(ч1)'!K40,2)</f>
        <v>0</v>
      </c>
      <c r="N40" s="20"/>
      <c r="O40" s="93"/>
      <c r="P40" s="53">
        <f t="shared" si="30"/>
        <v>0</v>
      </c>
      <c r="Q40" s="17"/>
      <c r="R40" s="93"/>
      <c r="S40" s="53">
        <f t="shared" si="26"/>
        <v>0</v>
      </c>
      <c r="T40" s="17"/>
      <c r="U40" s="93"/>
      <c r="V40" s="53">
        <f t="shared" si="27"/>
        <v>0</v>
      </c>
      <c r="W40" s="17"/>
      <c r="X40" s="93"/>
      <c r="Y40" s="53">
        <f t="shared" si="29"/>
        <v>0</v>
      </c>
      <c r="Z40" s="17"/>
      <c r="AA40" s="93"/>
      <c r="AB40" s="56"/>
      <c r="AC40" s="130"/>
      <c r="AD40" s="16">
        <v>2</v>
      </c>
      <c r="AE40" s="65">
        <v>2</v>
      </c>
      <c r="AF40" s="65"/>
      <c r="AG40" s="65">
        <v>2</v>
      </c>
      <c r="AH40" s="14">
        <v>2</v>
      </c>
      <c r="AI40" s="14" t="s">
        <v>141</v>
      </c>
      <c r="AJ40" s="14">
        <v>2</v>
      </c>
      <c r="AK40" s="65">
        <v>2</v>
      </c>
      <c r="AL40" s="65"/>
      <c r="AM40" s="65">
        <v>2</v>
      </c>
      <c r="AN40" s="152" t="s">
        <v>141</v>
      </c>
      <c r="AO40" s="157">
        <v>2</v>
      </c>
      <c r="AP40" s="157">
        <v>2</v>
      </c>
      <c r="AQ40" s="14">
        <v>2</v>
      </c>
      <c r="AR40" s="155"/>
      <c r="AS40" s="155">
        <v>2</v>
      </c>
      <c r="AT40" s="156">
        <v>2</v>
      </c>
      <c r="AU40" s="14">
        <v>2</v>
      </c>
      <c r="AV40" s="65"/>
      <c r="AW40" s="65"/>
      <c r="AX40" s="65"/>
      <c r="AY40" s="97">
        <v>2</v>
      </c>
      <c r="AZ40" s="14" t="s">
        <v>141</v>
      </c>
      <c r="BA40" s="14">
        <v>2</v>
      </c>
      <c r="BB40" s="14"/>
      <c r="BC40" s="14">
        <v>2</v>
      </c>
      <c r="BD40" s="14">
        <v>2</v>
      </c>
      <c r="BE40" s="161" t="s">
        <v>141</v>
      </c>
      <c r="BF40" s="14">
        <v>2</v>
      </c>
      <c r="BG40" s="65" t="s">
        <v>141</v>
      </c>
      <c r="BH40" s="65">
        <v>2</v>
      </c>
      <c r="BI40" s="65">
        <v>2</v>
      </c>
      <c r="BJ40" s="65"/>
      <c r="BK40" s="65">
        <v>2</v>
      </c>
      <c r="BL40" s="163">
        <v>2</v>
      </c>
      <c r="BM40" s="166">
        <v>2</v>
      </c>
      <c r="BN40" s="166">
        <v>2</v>
      </c>
      <c r="BO40" s="170">
        <v>2</v>
      </c>
      <c r="BP40" s="170">
        <v>2</v>
      </c>
      <c r="BQ40" s="166">
        <v>2</v>
      </c>
      <c r="BR40" s="170">
        <v>2</v>
      </c>
      <c r="BS40" s="186">
        <v>2</v>
      </c>
      <c r="BT40" s="186">
        <v>2</v>
      </c>
      <c r="BU40" s="186"/>
      <c r="BV40" s="186">
        <v>2</v>
      </c>
      <c r="BW40" s="186">
        <v>2</v>
      </c>
      <c r="BX40" s="232">
        <v>2</v>
      </c>
      <c r="BY40" s="186">
        <v>2</v>
      </c>
      <c r="BZ40" s="170">
        <v>2</v>
      </c>
      <c r="CA40" s="83">
        <f t="shared" si="28"/>
        <v>89.4</v>
      </c>
      <c r="CB40" s="9">
        <f t="shared" si="25"/>
        <v>4.6566217287866767</v>
      </c>
      <c r="CC40" s="128"/>
    </row>
    <row r="41" spans="1:81" s="68" customFormat="1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26">
        <f>ROUND(Лр4!K41,2)</f>
        <v>0</v>
      </c>
      <c r="H41" s="52">
        <f>ROUND('Лр1(ч1)'!K41,2)</f>
        <v>5.21</v>
      </c>
      <c r="I41" s="52">
        <f>ROUND('Лр1(ч2)'!K41,2)</f>
        <v>6.04</v>
      </c>
      <c r="J41" s="52">
        <f>ROUND('Лр1(ч3)'!K41,2)</f>
        <v>5.21</v>
      </c>
      <c r="K41" s="52">
        <f>ROUND('Лр1(ч4)'!K41,2)</f>
        <v>4.8899999999999997</v>
      </c>
      <c r="L41" s="52">
        <f>ROUND('Лр2(ч1)'!K41,2)</f>
        <v>7.34</v>
      </c>
      <c r="M41" s="53">
        <f>ROUND('Лр3(ч1)'!K41,2)</f>
        <v>0</v>
      </c>
      <c r="N41" s="18"/>
      <c r="O41" s="93"/>
      <c r="P41" s="53">
        <f t="shared" ref="P41" si="31">N41*(WEEKNUM(DATE(YEAR($B$2),12,31))+2.67-IF(WEEKNUM(O41)&lt;36, WEEKNUM(O41)+WEEKNUM(DATE(YEAR($B$2),12,31)),WEEKNUM(O41)))/(WEEKNUM(DATE(YEAR($B$2),12,31))+2.67-WEEKNUM($U$3))</f>
        <v>0</v>
      </c>
      <c r="Q41" s="18"/>
      <c r="R41" s="93"/>
      <c r="S41" s="53">
        <f t="shared" si="26"/>
        <v>0</v>
      </c>
      <c r="T41" s="18"/>
      <c r="U41" s="93"/>
      <c r="V41" s="53">
        <f t="shared" si="27"/>
        <v>0</v>
      </c>
      <c r="W41" s="17"/>
      <c r="X41" s="93"/>
      <c r="Y41" s="53">
        <f t="shared" si="29"/>
        <v>0</v>
      </c>
      <c r="Z41" s="18"/>
      <c r="AA41" s="93"/>
      <c r="AB41" s="56"/>
      <c r="AC41" s="130"/>
      <c r="AD41" s="16">
        <v>2</v>
      </c>
      <c r="AE41" s="65">
        <v>2</v>
      </c>
      <c r="AF41" s="65"/>
      <c r="AG41" s="65">
        <v>2</v>
      </c>
      <c r="AH41" s="14" t="s">
        <v>141</v>
      </c>
      <c r="AI41" s="14">
        <v>2</v>
      </c>
      <c r="AJ41" s="14" t="s">
        <v>141</v>
      </c>
      <c r="AK41" s="65" t="s">
        <v>141</v>
      </c>
      <c r="AL41" s="65"/>
      <c r="AM41" s="65">
        <v>2</v>
      </c>
      <c r="AN41" s="82">
        <v>2</v>
      </c>
      <c r="AO41" s="157">
        <v>2</v>
      </c>
      <c r="AP41" s="157" t="s">
        <v>141</v>
      </c>
      <c r="AQ41" s="153" t="s">
        <v>141</v>
      </c>
      <c r="AR41" s="155"/>
      <c r="AS41" s="155">
        <v>2</v>
      </c>
      <c r="AT41" s="156">
        <v>2</v>
      </c>
      <c r="AU41" s="14">
        <v>2</v>
      </c>
      <c r="AV41" s="96"/>
      <c r="AW41" s="65"/>
      <c r="AX41" s="65"/>
      <c r="AY41" s="97" t="s">
        <v>141</v>
      </c>
      <c r="AZ41" s="14" t="s">
        <v>141</v>
      </c>
      <c r="BA41" s="14" t="s">
        <v>141</v>
      </c>
      <c r="BB41" s="14"/>
      <c r="BC41" s="14">
        <v>2</v>
      </c>
      <c r="BD41" s="159">
        <v>2</v>
      </c>
      <c r="BE41" s="161" t="s">
        <v>141</v>
      </c>
      <c r="BF41" s="14" t="s">
        <v>141</v>
      </c>
      <c r="BG41" s="103" t="s">
        <v>141</v>
      </c>
      <c r="BH41" s="65" t="s">
        <v>141</v>
      </c>
      <c r="BI41" s="65" t="s">
        <v>141</v>
      </c>
      <c r="BJ41" s="65"/>
      <c r="BK41" s="65">
        <v>0</v>
      </c>
      <c r="BL41" s="163">
        <v>2</v>
      </c>
      <c r="BM41" s="166" t="s">
        <v>141</v>
      </c>
      <c r="BN41" s="166">
        <v>2</v>
      </c>
      <c r="BO41" s="170">
        <v>2</v>
      </c>
      <c r="BP41" s="170" t="s">
        <v>141</v>
      </c>
      <c r="BQ41" s="166" t="s">
        <v>141</v>
      </c>
      <c r="BR41" s="170" t="s">
        <v>141</v>
      </c>
      <c r="BS41" s="186">
        <v>2</v>
      </c>
      <c r="BT41" s="186">
        <v>2</v>
      </c>
      <c r="BU41" s="186"/>
      <c r="BV41" s="186">
        <v>2</v>
      </c>
      <c r="BW41" s="186">
        <v>2</v>
      </c>
      <c r="BX41" s="232">
        <v>2</v>
      </c>
      <c r="BY41" s="186">
        <v>2</v>
      </c>
      <c r="BZ41" s="170">
        <v>2</v>
      </c>
      <c r="CA41" s="83">
        <f t="shared" si="28"/>
        <v>72.69</v>
      </c>
      <c r="CB41" s="9">
        <f t="shared" si="25"/>
        <v>3.5965107057890555</v>
      </c>
      <c r="CC41" s="128"/>
    </row>
    <row r="42" spans="1:81" s="77" customFormat="1" ht="15" thickBot="1">
      <c r="A42" s="190">
        <v>38</v>
      </c>
      <c r="B42" s="32">
        <v>11405215</v>
      </c>
      <c r="C42" s="36">
        <v>4</v>
      </c>
      <c r="D42" s="29" t="s">
        <v>108</v>
      </c>
      <c r="E42" s="29" t="s">
        <v>109</v>
      </c>
      <c r="F42" s="37" t="s">
        <v>110</v>
      </c>
      <c r="G42" s="72">
        <f>ROUND(Лр4!K42,2)</f>
        <v>0</v>
      </c>
      <c r="H42" s="52">
        <f>ROUND('Лр1(ч1)'!K42,2)</f>
        <v>5.34</v>
      </c>
      <c r="I42" s="52">
        <f>ROUND('Лр1(ч2)'!K42,2)</f>
        <v>0</v>
      </c>
      <c r="J42" s="52">
        <f>ROUND('Лр1(ч3)'!K42,2)</f>
        <v>4.57</v>
      </c>
      <c r="K42" s="52">
        <f>ROUND('Лр1(ч4)'!K42,2)</f>
        <v>0</v>
      </c>
      <c r="L42" s="52">
        <f>ROUND('Лр2(ч1)'!K42,2)</f>
        <v>3.2</v>
      </c>
      <c r="M42" s="53">
        <f>ROUND('Лр3(ч1)'!K42,2)</f>
        <v>0</v>
      </c>
      <c r="N42" s="39"/>
      <c r="O42" s="94"/>
      <c r="P42" s="105">
        <f t="shared" ref="P42" si="32">N42*(WEEKNUM(DATE(YEAR($B$2),12,31))+2.67-IF(WEEKNUM(O42)&lt;36, WEEKNUM(O42)+WEEKNUM(DATE(YEAR($B$2),12,31)),WEEKNUM(O42)))/(WEEKNUM(DATE(YEAR($B$2),12,31))+2.67-WEEKNUM($O$3))</f>
        <v>0</v>
      </c>
      <c r="Q42" s="21"/>
      <c r="R42" s="94"/>
      <c r="S42" s="105">
        <f t="shared" si="26"/>
        <v>0</v>
      </c>
      <c r="T42" s="21"/>
      <c r="U42" s="94"/>
      <c r="V42" s="105">
        <f t="shared" si="27"/>
        <v>0</v>
      </c>
      <c r="W42" s="21"/>
      <c r="X42" s="94"/>
      <c r="Y42" s="105">
        <f t="shared" si="29"/>
        <v>0</v>
      </c>
      <c r="Z42" s="21"/>
      <c r="AA42" s="94"/>
      <c r="AB42" s="58"/>
      <c r="AC42" s="131"/>
      <c r="AD42" s="73">
        <v>2</v>
      </c>
      <c r="AE42" s="74" t="s">
        <v>141</v>
      </c>
      <c r="AF42" s="74"/>
      <c r="AG42" s="74">
        <v>2</v>
      </c>
      <c r="AH42" s="75">
        <v>2</v>
      </c>
      <c r="AI42" s="75">
        <v>2</v>
      </c>
      <c r="AJ42" s="75">
        <v>2</v>
      </c>
      <c r="AK42" s="74">
        <v>2</v>
      </c>
      <c r="AL42" s="74"/>
      <c r="AM42" s="74">
        <v>2</v>
      </c>
      <c r="AN42" s="74">
        <v>2</v>
      </c>
      <c r="AO42" s="74">
        <v>2</v>
      </c>
      <c r="AP42" s="74">
        <v>2</v>
      </c>
      <c r="AQ42" s="75">
        <v>2</v>
      </c>
      <c r="AR42" s="74"/>
      <c r="AS42" s="74">
        <v>2</v>
      </c>
      <c r="AT42" s="75">
        <v>2</v>
      </c>
      <c r="AU42" s="75">
        <v>2</v>
      </c>
      <c r="AV42" s="74"/>
      <c r="AW42" s="74"/>
      <c r="AX42" s="74"/>
      <c r="AY42" s="74">
        <v>2</v>
      </c>
      <c r="AZ42" s="75">
        <v>2</v>
      </c>
      <c r="BA42" s="75">
        <v>2</v>
      </c>
      <c r="BB42" s="74"/>
      <c r="BC42" s="74">
        <v>2</v>
      </c>
      <c r="BD42" s="160">
        <v>2</v>
      </c>
      <c r="BE42" s="74" t="s">
        <v>141</v>
      </c>
      <c r="BF42" s="74" t="s">
        <v>141</v>
      </c>
      <c r="BG42" s="74" t="s">
        <v>141</v>
      </c>
      <c r="BH42" s="74" t="s">
        <v>141</v>
      </c>
      <c r="BI42" s="74" t="s">
        <v>141</v>
      </c>
      <c r="BJ42" s="74"/>
      <c r="BK42" s="74" t="s">
        <v>141</v>
      </c>
      <c r="BL42" s="166" t="s">
        <v>141</v>
      </c>
      <c r="BM42" s="166">
        <v>2</v>
      </c>
      <c r="BN42" s="166">
        <v>2</v>
      </c>
      <c r="BO42" s="170">
        <v>2</v>
      </c>
      <c r="BP42" s="170">
        <v>2</v>
      </c>
      <c r="BQ42" s="166">
        <v>2</v>
      </c>
      <c r="BR42" s="170" t="s">
        <v>141</v>
      </c>
      <c r="BS42" s="186">
        <v>2</v>
      </c>
      <c r="BT42" s="186">
        <v>2</v>
      </c>
      <c r="BU42" s="186"/>
      <c r="BV42" s="186">
        <v>2</v>
      </c>
      <c r="BW42" s="186">
        <v>2</v>
      </c>
      <c r="BX42" s="232">
        <v>2</v>
      </c>
      <c r="BY42" s="186" t="s">
        <v>141</v>
      </c>
      <c r="BZ42" s="170">
        <v>2</v>
      </c>
      <c r="CA42" s="83">
        <f t="shared" si="28"/>
        <v>73.11</v>
      </c>
      <c r="CB42" s="76">
        <f t="shared" si="25"/>
        <v>3.62315622521808</v>
      </c>
      <c r="CC42" s="128"/>
    </row>
    <row r="43" spans="1:81">
      <c r="A43" s="6"/>
      <c r="B43" s="6"/>
      <c r="C43" s="6"/>
      <c r="D43" s="6"/>
      <c r="E43" s="6"/>
      <c r="F43" s="7"/>
      <c r="G43" s="8"/>
      <c r="H43" s="15"/>
      <c r="I43" s="15"/>
      <c r="J43" s="15"/>
      <c r="K43" s="15"/>
      <c r="L43" s="15"/>
      <c r="M43" s="15"/>
      <c r="N43" s="15"/>
      <c r="O43" s="92"/>
      <c r="P43" s="92"/>
      <c r="Q43" s="15"/>
      <c r="R43" s="92"/>
      <c r="S43" s="92"/>
      <c r="T43" s="92"/>
      <c r="U43" s="92"/>
      <c r="V43" s="15"/>
      <c r="W43" s="92"/>
      <c r="X43" s="92"/>
      <c r="Y43" s="15"/>
      <c r="Z43" s="92"/>
      <c r="AA43" s="92"/>
      <c r="AB43" s="15"/>
      <c r="AC43" s="15"/>
      <c r="AD43" s="8">
        <f t="shared" ref="AD43:AQ43" si="33">COUNT(AD5:AD42)</f>
        <v>32</v>
      </c>
      <c r="AE43" s="8">
        <f t="shared" si="33"/>
        <v>31</v>
      </c>
      <c r="AF43" s="8">
        <f t="shared" si="33"/>
        <v>17</v>
      </c>
      <c r="AG43" s="8">
        <f t="shared" si="33"/>
        <v>34</v>
      </c>
      <c r="AH43" s="8">
        <f t="shared" si="33"/>
        <v>34</v>
      </c>
      <c r="AI43" s="8">
        <f t="shared" si="33"/>
        <v>16</v>
      </c>
      <c r="AJ43" s="8">
        <f t="shared" si="33"/>
        <v>30</v>
      </c>
      <c r="AK43" s="8">
        <f t="shared" si="33"/>
        <v>32</v>
      </c>
      <c r="AL43" s="8">
        <f t="shared" si="33"/>
        <v>12</v>
      </c>
      <c r="AM43" s="8">
        <f t="shared" si="33"/>
        <v>30</v>
      </c>
      <c r="AN43" s="8">
        <f t="shared" si="33"/>
        <v>30</v>
      </c>
      <c r="AO43" s="8">
        <f t="shared" si="33"/>
        <v>19</v>
      </c>
      <c r="AP43" s="8">
        <f t="shared" si="33"/>
        <v>32</v>
      </c>
      <c r="AQ43" s="8">
        <f t="shared" si="33"/>
        <v>33</v>
      </c>
      <c r="AR43" s="8">
        <f t="shared" ref="AR43:BZ43" si="34">COUNT(AR5:AR42)</f>
        <v>8</v>
      </c>
      <c r="AS43" s="8">
        <f t="shared" si="34"/>
        <v>30</v>
      </c>
      <c r="AT43" s="8">
        <f t="shared" si="34"/>
        <v>28</v>
      </c>
      <c r="AU43" s="8">
        <f t="shared" si="34"/>
        <v>19</v>
      </c>
      <c r="AV43" s="8">
        <f t="shared" si="34"/>
        <v>19</v>
      </c>
      <c r="AW43" s="8">
        <f t="shared" si="34"/>
        <v>0</v>
      </c>
      <c r="AX43" s="8">
        <f t="shared" si="34"/>
        <v>14</v>
      </c>
      <c r="AY43" s="8">
        <f t="shared" si="34"/>
        <v>33</v>
      </c>
      <c r="AZ43" s="8">
        <f t="shared" si="34"/>
        <v>29</v>
      </c>
      <c r="BA43" s="8">
        <f t="shared" si="34"/>
        <v>17</v>
      </c>
      <c r="BB43" s="8">
        <f t="shared" si="34"/>
        <v>16</v>
      </c>
      <c r="BC43" s="8">
        <f t="shared" si="34"/>
        <v>29</v>
      </c>
      <c r="BD43" s="8">
        <f t="shared" si="34"/>
        <v>31</v>
      </c>
      <c r="BE43" s="8">
        <f t="shared" si="34"/>
        <v>24</v>
      </c>
      <c r="BF43" s="8">
        <f>COUNT(BF5:BF42)</f>
        <v>26</v>
      </c>
      <c r="BG43" s="8">
        <f t="shared" si="34"/>
        <v>14</v>
      </c>
      <c r="BH43" s="8">
        <f t="shared" si="34"/>
        <v>24</v>
      </c>
      <c r="BI43" s="8">
        <f t="shared" si="34"/>
        <v>26</v>
      </c>
      <c r="BJ43" s="8">
        <f t="shared" si="34"/>
        <v>13</v>
      </c>
      <c r="BK43" s="8">
        <f t="shared" si="34"/>
        <v>34</v>
      </c>
      <c r="BL43" s="8">
        <f t="shared" si="34"/>
        <v>33</v>
      </c>
      <c r="BM43" s="8">
        <f t="shared" si="34"/>
        <v>16</v>
      </c>
      <c r="BN43" s="8">
        <f t="shared" si="34"/>
        <v>32</v>
      </c>
      <c r="BO43" s="8">
        <f t="shared" si="34"/>
        <v>32</v>
      </c>
      <c r="BP43" s="8">
        <f t="shared" si="34"/>
        <v>32</v>
      </c>
      <c r="BQ43" s="8">
        <f t="shared" si="34"/>
        <v>29</v>
      </c>
      <c r="BR43" s="8">
        <f t="shared" si="34"/>
        <v>28</v>
      </c>
      <c r="BS43" s="8">
        <f t="shared" si="34"/>
        <v>32</v>
      </c>
      <c r="BT43" s="8">
        <f t="shared" si="34"/>
        <v>34</v>
      </c>
      <c r="BU43" s="8">
        <f t="shared" si="34"/>
        <v>16</v>
      </c>
      <c r="BV43" s="8">
        <f t="shared" si="34"/>
        <v>31</v>
      </c>
      <c r="BW43" s="8">
        <f t="shared" si="34"/>
        <v>33</v>
      </c>
      <c r="BX43" s="8">
        <f t="shared" si="34"/>
        <v>18</v>
      </c>
      <c r="BY43" s="8">
        <f t="shared" si="34"/>
        <v>30</v>
      </c>
      <c r="BZ43" s="8">
        <f t="shared" si="34"/>
        <v>32</v>
      </c>
      <c r="CA43" s="84"/>
    </row>
    <row r="44" spans="1:81">
      <c r="G44"/>
      <c r="H44"/>
      <c r="I44"/>
      <c r="J44"/>
      <c r="K44"/>
      <c r="AD44" t="s">
        <v>0</v>
      </c>
      <c r="AG44" s="3">
        <f>MAX(CA5:CA42)</f>
        <v>142.10000000000002</v>
      </c>
      <c r="AI44" t="s">
        <v>1</v>
      </c>
      <c r="AM44" s="4">
        <v>8</v>
      </c>
      <c r="AP44" s="8"/>
    </row>
    <row r="45" spans="1:81">
      <c r="G45"/>
      <c r="H45"/>
      <c r="I45"/>
      <c r="J45"/>
      <c r="K45"/>
      <c r="AD45" t="s">
        <v>2</v>
      </c>
      <c r="AG45" s="2">
        <f>MIN(CA5:CA42)</f>
        <v>16</v>
      </c>
      <c r="AI45" t="s">
        <v>3</v>
      </c>
      <c r="AM45" s="4">
        <v>0</v>
      </c>
    </row>
    <row r="46" spans="1:81" ht="15" thickBot="1">
      <c r="A46" t="s">
        <v>7</v>
      </c>
      <c r="G46"/>
      <c r="H46"/>
      <c r="I46"/>
      <c r="J46"/>
      <c r="K46"/>
      <c r="AG46" s="2"/>
      <c r="AK46" s="4"/>
    </row>
    <row r="47" spans="1:81">
      <c r="A47" s="251" t="s">
        <v>8</v>
      </c>
      <c r="B47" s="254" t="s">
        <v>73</v>
      </c>
      <c r="C47" s="261" t="s">
        <v>30</v>
      </c>
      <c r="D47" s="254" t="s">
        <v>27</v>
      </c>
      <c r="E47" s="254" t="s">
        <v>28</v>
      </c>
      <c r="F47" s="252" t="s">
        <v>29</v>
      </c>
      <c r="G47" s="258" t="s">
        <v>113</v>
      </c>
      <c r="H47" s="259"/>
      <c r="I47" s="259"/>
      <c r="J47" s="259"/>
      <c r="K47" s="259"/>
      <c r="L47" s="259"/>
      <c r="M47" s="260"/>
      <c r="N47" s="90" t="s">
        <v>114</v>
      </c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  <c r="AC47" s="22"/>
      <c r="AD47" s="69" t="s">
        <v>4</v>
      </c>
      <c r="AE47" s="70" t="s">
        <v>32</v>
      </c>
      <c r="AF47" s="69" t="str">
        <f>AD47</f>
        <v>ЛР</v>
      </c>
      <c r="AG47" s="69" t="str">
        <f t="shared" ref="AG47" si="35">AE47</f>
        <v>Л</v>
      </c>
      <c r="AH47" s="69" t="str">
        <f t="shared" ref="AH47" si="36">AF47</f>
        <v>ЛР</v>
      </c>
      <c r="AI47" s="69" t="str">
        <f t="shared" ref="AI47" si="37">AG47</f>
        <v>Л</v>
      </c>
      <c r="AJ47" s="69" t="str">
        <f t="shared" ref="AJ47" si="38">AH47</f>
        <v>ЛР</v>
      </c>
      <c r="AK47" s="69" t="str">
        <f t="shared" ref="AK47" si="39">AI47</f>
        <v>Л</v>
      </c>
      <c r="AL47" s="69" t="str">
        <f t="shared" ref="AL47" si="40">AJ47</f>
        <v>ЛР</v>
      </c>
      <c r="AM47" s="69" t="str">
        <f t="shared" ref="AM47" si="41">AK47</f>
        <v>Л</v>
      </c>
      <c r="AN47" s="69" t="str">
        <f t="shared" ref="AN47" si="42">AL47</f>
        <v>ЛР</v>
      </c>
      <c r="AO47" s="69" t="str">
        <f t="shared" ref="AO47" si="43">AM47</f>
        <v>Л</v>
      </c>
      <c r="AP47" s="69" t="str">
        <f t="shared" ref="AP47" si="44">AN47</f>
        <v>ЛР</v>
      </c>
      <c r="AQ47" s="69" t="str">
        <f t="shared" ref="AQ47" si="45">AO47</f>
        <v>Л</v>
      </c>
      <c r="AR47" s="69" t="str">
        <f t="shared" ref="AR47" si="46">AP47</f>
        <v>ЛР</v>
      </c>
      <c r="AS47" s="69" t="str">
        <f t="shared" ref="AS47" si="47">AQ47</f>
        <v>Л</v>
      </c>
      <c r="AT47" s="69" t="str">
        <f t="shared" ref="AT47" si="48">AR47</f>
        <v>ЛР</v>
      </c>
      <c r="AU47" s="69" t="str">
        <f t="shared" ref="AU47" si="49">AS47</f>
        <v>Л</v>
      </c>
      <c r="AV47" s="69" t="str">
        <f t="shared" ref="AV47" si="50">AT47</f>
        <v>ЛР</v>
      </c>
      <c r="AW47" s="69" t="str">
        <f t="shared" ref="AW47" si="51">AU47</f>
        <v>Л</v>
      </c>
      <c r="AX47" s="69" t="str">
        <f t="shared" ref="AX47" si="52">AV47</f>
        <v>ЛР</v>
      </c>
      <c r="AY47" s="69" t="str">
        <f t="shared" ref="AY47" si="53">AW47</f>
        <v>Л</v>
      </c>
      <c r="AZ47" s="69" t="str">
        <f t="shared" ref="AZ47" si="54">AX47</f>
        <v>ЛР</v>
      </c>
      <c r="BA47" s="69" t="str">
        <f t="shared" ref="BA47" si="55">AY47</f>
        <v>Л</v>
      </c>
      <c r="BB47" s="69" t="str">
        <f t="shared" ref="BB47" si="56">AZ47</f>
        <v>ЛР</v>
      </c>
      <c r="BC47" s="69" t="str">
        <f t="shared" ref="BC47" si="57">BA47</f>
        <v>Л</v>
      </c>
      <c r="BD47" s="69" t="str">
        <f t="shared" ref="BD47" si="58">BB47</f>
        <v>ЛР</v>
      </c>
      <c r="BE47" s="69" t="str">
        <f t="shared" ref="BE47" si="59">BC47</f>
        <v>Л</v>
      </c>
      <c r="BF47" s="69" t="str">
        <f t="shared" ref="BF47" si="60">BD47</f>
        <v>ЛР</v>
      </c>
      <c r="BG47" s="69" t="str">
        <f t="shared" ref="BG47" si="61">BE47</f>
        <v>Л</v>
      </c>
      <c r="BH47" s="69" t="str">
        <f t="shared" ref="BH47" si="62">BF47</f>
        <v>ЛР</v>
      </c>
      <c r="BI47" s="69" t="str">
        <f t="shared" ref="BI47" si="63">BG47</f>
        <v>Л</v>
      </c>
      <c r="BJ47" s="69" t="str">
        <f t="shared" ref="BJ47" si="64">BH47</f>
        <v>ЛР</v>
      </c>
      <c r="BK47" s="69" t="str">
        <f t="shared" ref="BK47" si="65">BI47</f>
        <v>Л</v>
      </c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86"/>
      <c r="CB47" s="78"/>
      <c r="CC47" s="125"/>
    </row>
    <row r="48" spans="1:81" ht="43.2">
      <c r="A48" s="251"/>
      <c r="B48" s="255"/>
      <c r="C48" s="262"/>
      <c r="D48" s="255"/>
      <c r="E48" s="255"/>
      <c r="F48" s="252"/>
      <c r="G48" s="226" t="s">
        <v>115</v>
      </c>
      <c r="H48" s="226" t="s">
        <v>223</v>
      </c>
      <c r="I48" s="226" t="s">
        <v>224</v>
      </c>
      <c r="J48" s="226" t="s">
        <v>225</v>
      </c>
      <c r="K48" s="226" t="s">
        <v>226</v>
      </c>
      <c r="L48" s="226" t="s">
        <v>227</v>
      </c>
      <c r="M48" s="226" t="s">
        <v>228</v>
      </c>
      <c r="N48" s="51" t="s">
        <v>119</v>
      </c>
      <c r="O48" s="61" t="s">
        <v>120</v>
      </c>
      <c r="P48" s="61" t="s">
        <v>121</v>
      </c>
      <c r="Q48" s="13" t="s">
        <v>125</v>
      </c>
      <c r="R48" s="13" t="s">
        <v>126</v>
      </c>
      <c r="S48" s="13" t="s">
        <v>127</v>
      </c>
      <c r="T48" s="13" t="s">
        <v>128</v>
      </c>
      <c r="U48" s="13" t="s">
        <v>129</v>
      </c>
      <c r="V48" s="13" t="s">
        <v>130</v>
      </c>
      <c r="W48" s="13" t="s">
        <v>135</v>
      </c>
      <c r="X48" s="13" t="s">
        <v>136</v>
      </c>
      <c r="Y48" s="13" t="s">
        <v>137</v>
      </c>
      <c r="Z48" s="13" t="s">
        <v>138</v>
      </c>
      <c r="AA48" s="13" t="s">
        <v>139</v>
      </c>
      <c r="AB48" s="13" t="s">
        <v>140</v>
      </c>
      <c r="AC48" s="23" t="s">
        <v>33</v>
      </c>
      <c r="AD48" s="120">
        <f>DATE(2017,2,11)</f>
        <v>42777</v>
      </c>
      <c r="AE48" s="120">
        <f>DATE(2017,2,11)</f>
        <v>42777</v>
      </c>
      <c r="AF48" s="120">
        <f>AD48+7</f>
        <v>42784</v>
      </c>
      <c r="AG48" s="120">
        <f>AE48+7</f>
        <v>42784</v>
      </c>
      <c r="AH48" s="120">
        <f t="shared" ref="AH48" si="66">AF48+7</f>
        <v>42791</v>
      </c>
      <c r="AI48" s="120">
        <f t="shared" ref="AI48" si="67">AG48+7</f>
        <v>42791</v>
      </c>
      <c r="AJ48" s="120">
        <f t="shared" ref="AJ48" si="68">AH48+7</f>
        <v>42798</v>
      </c>
      <c r="AK48" s="120">
        <f t="shared" ref="AK48" si="69">AI48+7</f>
        <v>42798</v>
      </c>
      <c r="AL48" s="120">
        <f t="shared" ref="AL48" si="70">AJ48+7</f>
        <v>42805</v>
      </c>
      <c r="AM48" s="120">
        <f t="shared" ref="AM48" si="71">AK48+7</f>
        <v>42805</v>
      </c>
      <c r="AN48" s="120">
        <f t="shared" ref="AN48" si="72">AL48+7</f>
        <v>42812</v>
      </c>
      <c r="AO48" s="120">
        <f t="shared" ref="AO48" si="73">AM48+7</f>
        <v>42812</v>
      </c>
      <c r="AP48" s="120">
        <f t="shared" ref="AP48" si="74">AN48+7</f>
        <v>42819</v>
      </c>
      <c r="AQ48" s="120">
        <f t="shared" ref="AQ48" si="75">AO48+7</f>
        <v>42819</v>
      </c>
      <c r="AR48" s="120">
        <f t="shared" ref="AR48" si="76">AP48+7</f>
        <v>42826</v>
      </c>
      <c r="AS48" s="120">
        <f t="shared" ref="AS48" si="77">AQ48+7</f>
        <v>42826</v>
      </c>
      <c r="AT48" s="120">
        <f t="shared" ref="AT48" si="78">AR48+7</f>
        <v>42833</v>
      </c>
      <c r="AU48" s="120">
        <f t="shared" ref="AU48" si="79">AS48+7</f>
        <v>42833</v>
      </c>
      <c r="AV48" s="120">
        <f t="shared" ref="AV48" si="80">AT48+7</f>
        <v>42840</v>
      </c>
      <c r="AW48" s="120">
        <f t="shared" ref="AW48" si="81">AU48+7</f>
        <v>42840</v>
      </c>
      <c r="AX48" s="120">
        <f t="shared" ref="AX48" si="82">AV48+7</f>
        <v>42847</v>
      </c>
      <c r="AY48" s="120">
        <f t="shared" ref="AY48" si="83">AW48+7</f>
        <v>42847</v>
      </c>
      <c r="AZ48" s="120">
        <f t="shared" ref="AZ48" si="84">AX48+7</f>
        <v>42854</v>
      </c>
      <c r="BA48" s="120">
        <f t="shared" ref="BA48" si="85">AY48+7</f>
        <v>42854</v>
      </c>
      <c r="BB48" s="120">
        <f t="shared" ref="BB48" si="86">AZ48+7</f>
        <v>42861</v>
      </c>
      <c r="BC48" s="120">
        <f t="shared" ref="BC48" si="87">BA48+7</f>
        <v>42861</v>
      </c>
      <c r="BD48" s="120">
        <f t="shared" ref="BD48" si="88">BB48+7</f>
        <v>42868</v>
      </c>
      <c r="BE48" s="120">
        <f t="shared" ref="BE48" si="89">BC48+7</f>
        <v>42868</v>
      </c>
      <c r="BF48" s="120">
        <f t="shared" ref="BF48" si="90">BD48+7</f>
        <v>42875</v>
      </c>
      <c r="BG48" s="120">
        <f t="shared" ref="BG48" si="91">BE48+7</f>
        <v>42875</v>
      </c>
      <c r="BH48" s="120">
        <f t="shared" ref="BH48" si="92">BF48+7</f>
        <v>42882</v>
      </c>
      <c r="BI48" s="120">
        <f t="shared" ref="BI48" si="93">BG48+7</f>
        <v>42882</v>
      </c>
      <c r="BJ48" s="120">
        <f t="shared" ref="BJ48" si="94">BH48+7</f>
        <v>42889</v>
      </c>
      <c r="BK48" s="120">
        <f t="shared" ref="BK48" si="95">BI48+7</f>
        <v>42889</v>
      </c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87" t="s">
        <v>5</v>
      </c>
      <c r="CB48" s="79" t="s">
        <v>6</v>
      </c>
      <c r="CC48" s="5"/>
    </row>
    <row r="49" spans="1:81" ht="15" customHeight="1">
      <c r="A49" s="129">
        <v>31</v>
      </c>
      <c r="B49" s="67">
        <v>11405215</v>
      </c>
      <c r="C49" s="62">
        <v>4</v>
      </c>
      <c r="D49" s="80" t="s">
        <v>96</v>
      </c>
      <c r="E49" s="80" t="s">
        <v>97</v>
      </c>
      <c r="F49" s="80" t="s">
        <v>98</v>
      </c>
      <c r="G49" s="26">
        <v>32</v>
      </c>
      <c r="H49" s="52">
        <v>6.28</v>
      </c>
      <c r="I49" s="52">
        <v>4.46</v>
      </c>
      <c r="J49" s="52">
        <v>5.38</v>
      </c>
      <c r="K49" s="28">
        <v>5.25</v>
      </c>
      <c r="L49" s="28">
        <v>8.58</v>
      </c>
      <c r="M49" s="53">
        <v>2.15</v>
      </c>
      <c r="N49" s="20"/>
      <c r="O49" s="93"/>
      <c r="P49" s="17">
        <v>0</v>
      </c>
      <c r="Q49" s="17"/>
      <c r="R49" s="93"/>
      <c r="S49" s="17">
        <v>0</v>
      </c>
      <c r="T49" s="17"/>
      <c r="U49" s="93"/>
      <c r="V49" s="17">
        <v>0</v>
      </c>
      <c r="W49" s="17"/>
      <c r="X49" s="93"/>
      <c r="Y49" s="17">
        <v>0</v>
      </c>
      <c r="Z49" s="17"/>
      <c r="AA49" s="93"/>
      <c r="AB49" s="17"/>
      <c r="AC49" s="24"/>
      <c r="AD49" s="126">
        <v>2</v>
      </c>
      <c r="AE49" s="65">
        <v>2</v>
      </c>
      <c r="AF49" s="65"/>
      <c r="AG49" s="65">
        <v>2</v>
      </c>
      <c r="AH49" s="239">
        <v>2</v>
      </c>
      <c r="AI49" s="239">
        <v>2</v>
      </c>
      <c r="AJ49" s="239">
        <v>2</v>
      </c>
      <c r="AK49" s="65" t="s">
        <v>141</v>
      </c>
      <c r="AL49" s="65"/>
      <c r="AM49" s="65">
        <v>2</v>
      </c>
      <c r="AN49" s="65">
        <v>2</v>
      </c>
      <c r="AO49" s="239">
        <v>2</v>
      </c>
      <c r="AP49" s="65">
        <v>2</v>
      </c>
      <c r="AQ49" s="239">
        <v>2</v>
      </c>
      <c r="AR49" s="239"/>
      <c r="AS49" s="239">
        <v>2</v>
      </c>
      <c r="AT49" s="65">
        <v>2</v>
      </c>
      <c r="AU49" s="239">
        <v>2</v>
      </c>
      <c r="AV49" s="65"/>
      <c r="AW49" s="65"/>
      <c r="AX49" s="65"/>
      <c r="AY49" s="65">
        <v>2</v>
      </c>
      <c r="AZ49" s="239">
        <v>2</v>
      </c>
      <c r="BA49" s="239">
        <v>2</v>
      </c>
      <c r="BB49" s="239"/>
      <c r="BC49" s="239">
        <v>2</v>
      </c>
      <c r="BD49" s="239">
        <v>2</v>
      </c>
      <c r="BE49" s="1">
        <v>2</v>
      </c>
      <c r="BF49" s="239">
        <v>2</v>
      </c>
      <c r="BG49" s="1">
        <v>2</v>
      </c>
      <c r="BH49" s="1">
        <v>2</v>
      </c>
      <c r="BI49" s="1">
        <v>2</v>
      </c>
      <c r="BJ49" s="1"/>
      <c r="BK49" s="1">
        <v>2</v>
      </c>
      <c r="BL49" s="1">
        <v>2</v>
      </c>
      <c r="BM49" s="1">
        <v>2</v>
      </c>
      <c r="BN49" s="1">
        <v>2</v>
      </c>
      <c r="BO49" s="1">
        <v>2</v>
      </c>
      <c r="BP49" s="1">
        <v>2</v>
      </c>
      <c r="BQ49" s="1">
        <v>2</v>
      </c>
      <c r="BR49" s="1">
        <v>2</v>
      </c>
      <c r="BS49" s="1">
        <v>2</v>
      </c>
      <c r="BT49" s="1">
        <v>2</v>
      </c>
      <c r="BU49" s="1"/>
      <c r="BV49" s="1">
        <v>2</v>
      </c>
      <c r="BW49" s="1">
        <v>2</v>
      </c>
      <c r="BX49" s="1">
        <v>2</v>
      </c>
      <c r="BY49" s="1">
        <v>2</v>
      </c>
      <c r="BZ49" s="1">
        <v>2</v>
      </c>
      <c r="CA49" s="83">
        <v>142.10000000000002</v>
      </c>
      <c r="CB49" s="80">
        <v>8</v>
      </c>
      <c r="CC49" s="127"/>
    </row>
    <row r="50" spans="1:81" ht="15" customHeight="1">
      <c r="A50" s="129">
        <v>22</v>
      </c>
      <c r="B50" s="67">
        <v>11405215</v>
      </c>
      <c r="C50" s="62">
        <v>3</v>
      </c>
      <c r="D50" s="80" t="s">
        <v>79</v>
      </c>
      <c r="E50" s="80" t="s">
        <v>80</v>
      </c>
      <c r="F50" s="80" t="s">
        <v>81</v>
      </c>
      <c r="G50" s="26">
        <v>18</v>
      </c>
      <c r="H50" s="52">
        <v>6.76</v>
      </c>
      <c r="I50" s="52">
        <v>5.2</v>
      </c>
      <c r="J50" s="52">
        <v>5.38</v>
      </c>
      <c r="K50" s="28">
        <v>4.7</v>
      </c>
      <c r="L50" s="28">
        <v>8.58</v>
      </c>
      <c r="M50" s="53">
        <v>0</v>
      </c>
      <c r="N50" s="38"/>
      <c r="O50" s="93"/>
      <c r="P50" s="18">
        <v>0</v>
      </c>
      <c r="Q50" s="18"/>
      <c r="R50" s="93"/>
      <c r="S50" s="18">
        <v>0</v>
      </c>
      <c r="T50" s="18"/>
      <c r="U50" s="93"/>
      <c r="V50" s="18">
        <v>0</v>
      </c>
      <c r="W50" s="18"/>
      <c r="X50" s="93"/>
      <c r="Y50" s="18">
        <v>0</v>
      </c>
      <c r="Z50" s="18"/>
      <c r="AA50" s="93"/>
      <c r="AB50" s="18"/>
      <c r="AC50" s="24"/>
      <c r="AD50" s="16">
        <v>2</v>
      </c>
      <c r="AE50" s="65">
        <v>2</v>
      </c>
      <c r="AF50" s="65"/>
      <c r="AG50" s="65">
        <v>2</v>
      </c>
      <c r="AH50" s="244">
        <v>2</v>
      </c>
      <c r="AI50" s="244">
        <v>2</v>
      </c>
      <c r="AJ50" s="244">
        <v>2</v>
      </c>
      <c r="AK50" s="65">
        <v>2</v>
      </c>
      <c r="AL50" s="65"/>
      <c r="AM50" s="65">
        <v>2</v>
      </c>
      <c r="AN50" s="65">
        <v>2</v>
      </c>
      <c r="AO50" s="244">
        <v>2</v>
      </c>
      <c r="AP50" s="65">
        <v>2</v>
      </c>
      <c r="AQ50" s="244">
        <v>2</v>
      </c>
      <c r="AR50" s="244"/>
      <c r="AS50" s="244">
        <v>2</v>
      </c>
      <c r="AT50" s="65">
        <v>2</v>
      </c>
      <c r="AU50" s="244">
        <v>2</v>
      </c>
      <c r="AV50" s="65"/>
      <c r="AW50" s="65"/>
      <c r="AX50" s="65"/>
      <c r="AY50" s="65">
        <v>2</v>
      </c>
      <c r="AZ50" s="244">
        <v>2</v>
      </c>
      <c r="BA50" s="244">
        <v>2</v>
      </c>
      <c r="BB50" s="244"/>
      <c r="BC50" s="244">
        <v>2</v>
      </c>
      <c r="BD50" s="244">
        <v>2</v>
      </c>
      <c r="BE50" s="239">
        <v>2</v>
      </c>
      <c r="BF50" s="244">
        <v>2</v>
      </c>
      <c r="BG50" s="239">
        <v>2</v>
      </c>
      <c r="BH50" s="239">
        <v>2</v>
      </c>
      <c r="BI50" s="239">
        <v>2</v>
      </c>
      <c r="BJ50" s="239"/>
      <c r="BK50" s="239">
        <v>2</v>
      </c>
      <c r="BL50" s="239">
        <v>2</v>
      </c>
      <c r="BM50" s="239">
        <v>2</v>
      </c>
      <c r="BN50" s="239">
        <v>2</v>
      </c>
      <c r="BO50" s="239">
        <v>2</v>
      </c>
      <c r="BP50" s="239">
        <v>2</v>
      </c>
      <c r="BQ50" s="239">
        <v>2</v>
      </c>
      <c r="BR50" s="239">
        <v>2</v>
      </c>
      <c r="BS50" s="239">
        <v>2</v>
      </c>
      <c r="BT50" s="239">
        <v>2</v>
      </c>
      <c r="BU50" s="239"/>
      <c r="BV50" s="239">
        <v>2</v>
      </c>
      <c r="BW50" s="239">
        <v>2</v>
      </c>
      <c r="BX50" s="239">
        <v>2</v>
      </c>
      <c r="BY50" s="239">
        <v>2</v>
      </c>
      <c r="BZ50" s="239">
        <v>2</v>
      </c>
      <c r="CA50" s="83">
        <v>128.62</v>
      </c>
      <c r="CB50" s="80">
        <v>7.144805709754162</v>
      </c>
      <c r="CC50" s="127"/>
    </row>
    <row r="51" spans="1:81" ht="15" customHeight="1">
      <c r="A51" s="129">
        <v>26</v>
      </c>
      <c r="B51" s="67">
        <v>11405215</v>
      </c>
      <c r="C51" s="62">
        <v>3</v>
      </c>
      <c r="D51" s="80" t="s">
        <v>89</v>
      </c>
      <c r="E51" s="80" t="s">
        <v>26</v>
      </c>
      <c r="F51" s="80" t="s">
        <v>90</v>
      </c>
      <c r="G51" s="26">
        <v>0</v>
      </c>
      <c r="H51" s="52">
        <v>6.65</v>
      </c>
      <c r="I51" s="52">
        <v>6.27</v>
      </c>
      <c r="J51" s="52">
        <v>5.55</v>
      </c>
      <c r="K51" s="28">
        <v>5.57</v>
      </c>
      <c r="L51" s="28">
        <v>8.8699999999999992</v>
      </c>
      <c r="M51" s="53">
        <v>5.31</v>
      </c>
      <c r="N51" s="20"/>
      <c r="O51" s="93"/>
      <c r="P51" s="17">
        <v>0</v>
      </c>
      <c r="Q51" s="17"/>
      <c r="R51" s="93"/>
      <c r="S51" s="17">
        <v>0</v>
      </c>
      <c r="T51" s="17"/>
      <c r="U51" s="93"/>
      <c r="V51" s="17">
        <v>0</v>
      </c>
      <c r="W51" s="17"/>
      <c r="X51" s="93"/>
      <c r="Y51" s="17">
        <v>0</v>
      </c>
      <c r="Z51" s="17"/>
      <c r="AA51" s="93"/>
      <c r="AB51" s="17"/>
      <c r="AC51" s="24"/>
      <c r="AD51" s="126">
        <v>2</v>
      </c>
      <c r="AE51" s="65">
        <v>2</v>
      </c>
      <c r="AF51" s="65"/>
      <c r="AG51" s="65">
        <v>2</v>
      </c>
      <c r="AH51" s="107">
        <v>2</v>
      </c>
      <c r="AI51" s="107">
        <v>2</v>
      </c>
      <c r="AJ51" s="107">
        <v>2</v>
      </c>
      <c r="AK51" s="65">
        <v>2</v>
      </c>
      <c r="AL51" s="65"/>
      <c r="AM51" s="65">
        <v>2</v>
      </c>
      <c r="AN51" s="65">
        <v>4</v>
      </c>
      <c r="AO51" s="107">
        <v>2</v>
      </c>
      <c r="AP51" s="65">
        <v>1</v>
      </c>
      <c r="AQ51" s="107">
        <v>4</v>
      </c>
      <c r="AR51" s="107"/>
      <c r="AS51" s="107">
        <v>2</v>
      </c>
      <c r="AT51" s="65">
        <v>2</v>
      </c>
      <c r="AU51" s="107">
        <v>2</v>
      </c>
      <c r="AV51" s="65"/>
      <c r="AW51" s="65"/>
      <c r="AX51" s="65"/>
      <c r="AY51" s="65">
        <v>2</v>
      </c>
      <c r="AZ51" s="107">
        <v>2</v>
      </c>
      <c r="BA51" s="107">
        <v>2</v>
      </c>
      <c r="BB51" s="107"/>
      <c r="BC51" s="107" t="s">
        <v>141</v>
      </c>
      <c r="BD51" s="107">
        <v>2</v>
      </c>
      <c r="BE51" s="239">
        <v>2</v>
      </c>
      <c r="BF51" s="107">
        <v>2</v>
      </c>
      <c r="BG51" s="239">
        <v>2</v>
      </c>
      <c r="BH51" s="239">
        <v>2</v>
      </c>
      <c r="BI51" s="239">
        <v>2</v>
      </c>
      <c r="BJ51" s="239"/>
      <c r="BK51" s="239">
        <v>2</v>
      </c>
      <c r="BL51" s="239">
        <v>2</v>
      </c>
      <c r="BM51" s="239">
        <v>2</v>
      </c>
      <c r="BN51" s="239">
        <v>2</v>
      </c>
      <c r="BO51" s="239">
        <v>2</v>
      </c>
      <c r="BP51" s="239">
        <v>2</v>
      </c>
      <c r="BQ51" s="239">
        <v>2</v>
      </c>
      <c r="BR51" s="239">
        <v>2</v>
      </c>
      <c r="BS51" s="239">
        <v>2</v>
      </c>
      <c r="BT51" s="239">
        <v>2</v>
      </c>
      <c r="BU51" s="239"/>
      <c r="BV51" s="239">
        <v>2</v>
      </c>
      <c r="BW51" s="239">
        <v>2</v>
      </c>
      <c r="BX51" s="239">
        <v>2</v>
      </c>
      <c r="BY51" s="239">
        <v>2</v>
      </c>
      <c r="BZ51" s="239">
        <v>2</v>
      </c>
      <c r="CA51" s="83">
        <v>119.22</v>
      </c>
      <c r="CB51" s="80">
        <v>6.5484536082474216</v>
      </c>
      <c r="CC51" s="127"/>
    </row>
    <row r="52" spans="1:81" ht="15" customHeight="1">
      <c r="A52" s="129">
        <v>35</v>
      </c>
      <c r="B52" s="67">
        <v>11405215</v>
      </c>
      <c r="C52" s="62">
        <v>4</v>
      </c>
      <c r="D52" s="80" t="s">
        <v>102</v>
      </c>
      <c r="E52" s="80" t="s">
        <v>41</v>
      </c>
      <c r="F52" s="80" t="s">
        <v>103</v>
      </c>
      <c r="G52" s="26">
        <v>0</v>
      </c>
      <c r="H52" s="52">
        <v>6.48</v>
      </c>
      <c r="I52" s="52">
        <v>4.92</v>
      </c>
      <c r="J52" s="52">
        <v>5.38</v>
      </c>
      <c r="K52" s="28">
        <v>5.55</v>
      </c>
      <c r="L52" s="28">
        <v>7.69</v>
      </c>
      <c r="M52" s="53">
        <v>5.12</v>
      </c>
      <c r="N52" s="20"/>
      <c r="O52" s="93"/>
      <c r="P52" s="17">
        <v>0</v>
      </c>
      <c r="Q52" s="17"/>
      <c r="R52" s="93"/>
      <c r="S52" s="17">
        <v>0</v>
      </c>
      <c r="T52" s="17"/>
      <c r="U52" s="93"/>
      <c r="V52" s="17">
        <v>0</v>
      </c>
      <c r="W52" s="17"/>
      <c r="X52" s="93"/>
      <c r="Y52" s="17">
        <v>0</v>
      </c>
      <c r="Z52" s="17"/>
      <c r="AA52" s="93"/>
      <c r="AB52" s="17"/>
      <c r="AC52" s="24"/>
      <c r="AD52" s="126">
        <v>4</v>
      </c>
      <c r="AE52" s="65">
        <v>2</v>
      </c>
      <c r="AF52" s="65"/>
      <c r="AG52" s="65">
        <v>2</v>
      </c>
      <c r="AH52" s="238">
        <v>2</v>
      </c>
      <c r="AI52" s="238">
        <v>2</v>
      </c>
      <c r="AJ52" s="238">
        <v>2</v>
      </c>
      <c r="AK52" s="65">
        <v>2</v>
      </c>
      <c r="AL52" s="65"/>
      <c r="AM52" s="65">
        <v>2</v>
      </c>
      <c r="AN52" s="65">
        <v>2</v>
      </c>
      <c r="AO52" s="238">
        <v>2</v>
      </c>
      <c r="AP52" s="65">
        <v>1</v>
      </c>
      <c r="AQ52" s="238">
        <v>2</v>
      </c>
      <c r="AR52" s="238"/>
      <c r="AS52" s="238">
        <v>2</v>
      </c>
      <c r="AT52" s="65">
        <v>2</v>
      </c>
      <c r="AU52" s="238">
        <v>2</v>
      </c>
      <c r="AV52" s="65"/>
      <c r="AW52" s="65"/>
      <c r="AX52" s="65"/>
      <c r="AY52" s="65">
        <v>2</v>
      </c>
      <c r="AZ52" s="238">
        <v>2</v>
      </c>
      <c r="BA52" s="238">
        <v>2</v>
      </c>
      <c r="BB52" s="238"/>
      <c r="BC52" s="238">
        <v>2</v>
      </c>
      <c r="BD52" s="238">
        <v>2</v>
      </c>
      <c r="BE52" s="1">
        <v>2</v>
      </c>
      <c r="BF52" s="238">
        <v>2</v>
      </c>
      <c r="BG52" s="1">
        <v>2</v>
      </c>
      <c r="BH52" s="1">
        <v>2</v>
      </c>
      <c r="BI52" s="1">
        <v>2</v>
      </c>
      <c r="BJ52" s="1"/>
      <c r="BK52" s="1">
        <v>2</v>
      </c>
      <c r="BL52" s="1">
        <v>2</v>
      </c>
      <c r="BM52" s="1">
        <v>2</v>
      </c>
      <c r="BN52" s="1">
        <v>2</v>
      </c>
      <c r="BO52" s="1">
        <v>2</v>
      </c>
      <c r="BP52" s="1">
        <v>2</v>
      </c>
      <c r="BQ52" s="1">
        <v>2</v>
      </c>
      <c r="BR52" s="1">
        <v>2</v>
      </c>
      <c r="BS52" s="1">
        <v>2</v>
      </c>
      <c r="BT52" s="1">
        <v>2</v>
      </c>
      <c r="BU52" s="1"/>
      <c r="BV52" s="1">
        <v>2</v>
      </c>
      <c r="BW52" s="1">
        <v>2</v>
      </c>
      <c r="BX52" s="1">
        <v>2</v>
      </c>
      <c r="BY52" s="1">
        <v>2</v>
      </c>
      <c r="BZ52" s="1">
        <v>2</v>
      </c>
      <c r="CA52" s="83">
        <v>116.14</v>
      </c>
      <c r="CB52" s="80">
        <v>6.3530531324345745</v>
      </c>
      <c r="CC52" s="127"/>
    </row>
    <row r="53" spans="1:81" ht="15" customHeight="1">
      <c r="A53" s="129">
        <v>13</v>
      </c>
      <c r="B53" s="67">
        <v>11405115</v>
      </c>
      <c r="C53" s="62">
        <v>2</v>
      </c>
      <c r="D53" s="80" t="s">
        <v>62</v>
      </c>
      <c r="E53" s="80" t="s">
        <v>63</v>
      </c>
      <c r="F53" s="80" t="s">
        <v>64</v>
      </c>
      <c r="G53" s="26">
        <v>0</v>
      </c>
      <c r="H53" s="52">
        <v>6.96</v>
      </c>
      <c r="I53" s="52">
        <v>6.42</v>
      </c>
      <c r="J53" s="52">
        <v>4.57</v>
      </c>
      <c r="K53" s="28">
        <v>3.21</v>
      </c>
      <c r="L53" s="28">
        <v>8.49</v>
      </c>
      <c r="M53" s="53">
        <v>1.88</v>
      </c>
      <c r="N53" s="20"/>
      <c r="O53" s="93"/>
      <c r="P53" s="17">
        <v>0</v>
      </c>
      <c r="Q53" s="17"/>
      <c r="R53" s="93"/>
      <c r="S53" s="17">
        <v>0</v>
      </c>
      <c r="T53" s="17"/>
      <c r="U53" s="93"/>
      <c r="V53" s="17">
        <v>0</v>
      </c>
      <c r="W53" s="17"/>
      <c r="X53" s="93"/>
      <c r="Y53" s="17">
        <v>0</v>
      </c>
      <c r="Z53" s="17"/>
      <c r="AA53" s="93"/>
      <c r="AB53" s="17"/>
      <c r="AC53" s="24"/>
      <c r="AD53" s="126">
        <v>2</v>
      </c>
      <c r="AE53" s="65">
        <v>2</v>
      </c>
      <c r="AF53" s="65">
        <v>2</v>
      </c>
      <c r="AG53" s="65">
        <v>2</v>
      </c>
      <c r="AH53" s="236">
        <v>2</v>
      </c>
      <c r="AI53" s="236"/>
      <c r="AJ53" s="236">
        <v>2</v>
      </c>
      <c r="AK53" s="65">
        <v>2</v>
      </c>
      <c r="AL53" s="65">
        <v>2</v>
      </c>
      <c r="AM53" s="65">
        <v>2</v>
      </c>
      <c r="AN53" s="65">
        <v>4</v>
      </c>
      <c r="AO53" s="236"/>
      <c r="AP53" s="65">
        <v>2</v>
      </c>
      <c r="AQ53" s="236">
        <v>2</v>
      </c>
      <c r="AR53" s="236" t="s">
        <v>141</v>
      </c>
      <c r="AS53" s="236">
        <v>2</v>
      </c>
      <c r="AT53" s="65">
        <v>2</v>
      </c>
      <c r="AU53" s="236"/>
      <c r="AV53" s="65">
        <v>2</v>
      </c>
      <c r="AW53" s="65"/>
      <c r="AX53" s="65">
        <v>2</v>
      </c>
      <c r="AY53" s="65">
        <v>2</v>
      </c>
      <c r="AZ53" s="236">
        <v>2</v>
      </c>
      <c r="BA53" s="236"/>
      <c r="BB53" s="102">
        <v>2</v>
      </c>
      <c r="BC53" s="102">
        <v>2</v>
      </c>
      <c r="BD53" s="102">
        <v>2</v>
      </c>
      <c r="BE53" s="1">
        <v>2</v>
      </c>
      <c r="BF53" s="102">
        <v>2</v>
      </c>
      <c r="BG53" s="1"/>
      <c r="BH53" s="1">
        <v>2</v>
      </c>
      <c r="BI53" s="1">
        <v>2</v>
      </c>
      <c r="BJ53" s="1">
        <v>2</v>
      </c>
      <c r="BK53" s="1">
        <v>2</v>
      </c>
      <c r="BL53" s="1">
        <v>2</v>
      </c>
      <c r="BM53" s="1"/>
      <c r="BN53" s="1">
        <v>2</v>
      </c>
      <c r="BO53" s="1">
        <v>2</v>
      </c>
      <c r="BP53" s="1">
        <v>2</v>
      </c>
      <c r="BQ53" s="1">
        <v>2</v>
      </c>
      <c r="BR53" s="1">
        <v>2</v>
      </c>
      <c r="BS53" s="1">
        <v>2</v>
      </c>
      <c r="BT53" s="1">
        <v>2</v>
      </c>
      <c r="BU53" s="1">
        <v>2</v>
      </c>
      <c r="BV53" s="1">
        <v>2</v>
      </c>
      <c r="BW53" s="1">
        <v>2</v>
      </c>
      <c r="BX53" s="1"/>
      <c r="BY53" s="1">
        <v>2</v>
      </c>
      <c r="BZ53" s="1">
        <v>2</v>
      </c>
      <c r="CA53" s="83">
        <v>113.53</v>
      </c>
      <c r="CB53" s="80">
        <v>6.1874702616970652</v>
      </c>
      <c r="CC53" s="127"/>
    </row>
    <row r="54" spans="1:81" ht="15" customHeight="1">
      <c r="A54" s="129">
        <v>29</v>
      </c>
      <c r="B54" s="67">
        <v>11405215</v>
      </c>
      <c r="C54" s="62">
        <v>4</v>
      </c>
      <c r="D54" s="80" t="s">
        <v>93</v>
      </c>
      <c r="E54" s="80" t="s">
        <v>94</v>
      </c>
      <c r="F54" s="80" t="s">
        <v>23</v>
      </c>
      <c r="G54" s="26">
        <v>0</v>
      </c>
      <c r="H54" s="52">
        <v>6.54</v>
      </c>
      <c r="I54" s="52">
        <v>6.28</v>
      </c>
      <c r="J54" s="52">
        <v>4.79</v>
      </c>
      <c r="K54" s="28">
        <v>4.79</v>
      </c>
      <c r="L54" s="28">
        <v>8.42</v>
      </c>
      <c r="M54" s="53">
        <v>0</v>
      </c>
      <c r="N54" s="20"/>
      <c r="O54" s="93"/>
      <c r="P54" s="17">
        <v>0</v>
      </c>
      <c r="Q54" s="17"/>
      <c r="R54" s="93"/>
      <c r="S54" s="17">
        <v>0</v>
      </c>
      <c r="T54" s="17"/>
      <c r="U54" s="93"/>
      <c r="V54" s="17">
        <v>0</v>
      </c>
      <c r="W54" s="17"/>
      <c r="X54" s="93"/>
      <c r="Y54" s="17">
        <v>0</v>
      </c>
      <c r="Z54" s="17"/>
      <c r="AA54" s="93"/>
      <c r="AB54" s="17"/>
      <c r="AC54" s="24"/>
      <c r="AD54" s="16">
        <v>2</v>
      </c>
      <c r="AE54" s="65">
        <v>2</v>
      </c>
      <c r="AF54" s="65"/>
      <c r="AG54" s="65">
        <v>2</v>
      </c>
      <c r="AH54" s="162">
        <v>2</v>
      </c>
      <c r="AI54" s="162">
        <v>2</v>
      </c>
      <c r="AJ54" s="162">
        <v>2</v>
      </c>
      <c r="AK54" s="65">
        <v>2</v>
      </c>
      <c r="AL54" s="65"/>
      <c r="AM54" s="65">
        <v>2</v>
      </c>
      <c r="AN54" s="65">
        <v>2</v>
      </c>
      <c r="AO54" s="162">
        <v>2</v>
      </c>
      <c r="AP54" s="65">
        <v>2</v>
      </c>
      <c r="AQ54" s="162">
        <v>2</v>
      </c>
      <c r="AR54" s="162"/>
      <c r="AS54" s="162">
        <v>2</v>
      </c>
      <c r="AT54" s="65">
        <v>2</v>
      </c>
      <c r="AU54" s="162">
        <v>2</v>
      </c>
      <c r="AV54" s="65"/>
      <c r="AW54" s="65"/>
      <c r="AX54" s="65"/>
      <c r="AY54" s="65">
        <v>2</v>
      </c>
      <c r="AZ54" s="162">
        <v>2</v>
      </c>
      <c r="BA54" s="162">
        <v>2</v>
      </c>
      <c r="BB54" s="122"/>
      <c r="BC54" s="122">
        <v>2</v>
      </c>
      <c r="BD54" s="122">
        <v>2</v>
      </c>
      <c r="BE54" s="1">
        <v>2</v>
      </c>
      <c r="BF54" s="122">
        <v>2</v>
      </c>
      <c r="BG54" s="1">
        <v>2</v>
      </c>
      <c r="BH54" s="1">
        <v>2</v>
      </c>
      <c r="BI54" s="1">
        <v>2</v>
      </c>
      <c r="BJ54" s="1"/>
      <c r="BK54" s="1">
        <v>2</v>
      </c>
      <c r="BL54" s="1">
        <v>2</v>
      </c>
      <c r="BM54" s="1">
        <v>2</v>
      </c>
      <c r="BN54" s="1">
        <v>2</v>
      </c>
      <c r="BO54" s="1">
        <v>2</v>
      </c>
      <c r="BP54" s="1">
        <v>2</v>
      </c>
      <c r="BQ54" s="1">
        <v>2</v>
      </c>
      <c r="BR54" s="1">
        <v>2</v>
      </c>
      <c r="BS54" s="1">
        <v>2</v>
      </c>
      <c r="BT54" s="1">
        <v>2</v>
      </c>
      <c r="BU54" s="1"/>
      <c r="BV54" s="1">
        <v>2</v>
      </c>
      <c r="BW54" s="1">
        <v>2</v>
      </c>
      <c r="BX54" s="1">
        <v>2</v>
      </c>
      <c r="BY54" s="1">
        <v>2</v>
      </c>
      <c r="BZ54" s="1">
        <v>2</v>
      </c>
      <c r="CA54" s="83">
        <v>110.82</v>
      </c>
      <c r="CB54" s="80">
        <v>6.0155432196669292</v>
      </c>
      <c r="CC54" s="127"/>
    </row>
    <row r="55" spans="1:81" ht="15" customHeight="1">
      <c r="A55" s="129">
        <v>6</v>
      </c>
      <c r="B55" s="67">
        <v>11405115</v>
      </c>
      <c r="C55" s="62">
        <v>1</v>
      </c>
      <c r="D55" s="80" t="s">
        <v>48</v>
      </c>
      <c r="E55" s="80" t="s">
        <v>49</v>
      </c>
      <c r="F55" s="80" t="s">
        <v>50</v>
      </c>
      <c r="G55" s="26">
        <v>0</v>
      </c>
      <c r="H55" s="52">
        <v>6.71</v>
      </c>
      <c r="I55" s="52">
        <v>5.31</v>
      </c>
      <c r="J55" s="52">
        <v>5.55</v>
      </c>
      <c r="K55" s="28">
        <v>5.57</v>
      </c>
      <c r="L55" s="28">
        <v>8.49</v>
      </c>
      <c r="M55" s="53">
        <v>0</v>
      </c>
      <c r="N55" s="38"/>
      <c r="O55" s="93"/>
      <c r="P55" s="18">
        <v>0</v>
      </c>
      <c r="Q55" s="18"/>
      <c r="R55" s="93"/>
      <c r="S55" s="18">
        <v>0</v>
      </c>
      <c r="T55" s="18"/>
      <c r="U55" s="93"/>
      <c r="V55" s="18">
        <v>0</v>
      </c>
      <c r="W55" s="18"/>
      <c r="X55" s="93"/>
      <c r="Y55" s="18">
        <v>0</v>
      </c>
      <c r="Z55" s="18"/>
      <c r="AA55" s="93"/>
      <c r="AB55" s="18"/>
      <c r="AC55" s="24"/>
      <c r="AD55" s="16">
        <v>2</v>
      </c>
      <c r="AE55" s="65">
        <v>2</v>
      </c>
      <c r="AF55" s="65">
        <v>2</v>
      </c>
      <c r="AG55" s="65">
        <v>2</v>
      </c>
      <c r="AH55" s="236">
        <v>2</v>
      </c>
      <c r="AI55" s="236"/>
      <c r="AJ55" s="236" t="s">
        <v>141</v>
      </c>
      <c r="AK55" s="65">
        <v>2</v>
      </c>
      <c r="AL55" s="65">
        <v>2</v>
      </c>
      <c r="AM55" s="65" t="s">
        <v>141</v>
      </c>
      <c r="AN55" s="65">
        <v>4</v>
      </c>
      <c r="AO55" s="236"/>
      <c r="AP55" s="65">
        <v>2</v>
      </c>
      <c r="AQ55" s="236">
        <v>2</v>
      </c>
      <c r="AR55" s="236" t="s">
        <v>141</v>
      </c>
      <c r="AS55" s="236">
        <v>2</v>
      </c>
      <c r="AT55" s="65">
        <v>2</v>
      </c>
      <c r="AU55" s="236"/>
      <c r="AV55" s="65">
        <v>2</v>
      </c>
      <c r="AW55" s="65"/>
      <c r="AX55" s="65">
        <v>2</v>
      </c>
      <c r="AY55" s="65">
        <v>2</v>
      </c>
      <c r="AZ55" s="236">
        <v>2</v>
      </c>
      <c r="BA55" s="236"/>
      <c r="BB55" s="189">
        <v>2</v>
      </c>
      <c r="BC55" s="189">
        <v>2</v>
      </c>
      <c r="BD55" s="189">
        <v>2</v>
      </c>
      <c r="BE55" s="239">
        <v>2</v>
      </c>
      <c r="BF55" s="189">
        <v>2</v>
      </c>
      <c r="BG55" s="239"/>
      <c r="BH55" s="239">
        <v>2</v>
      </c>
      <c r="BI55" s="239">
        <v>2</v>
      </c>
      <c r="BJ55" s="239">
        <v>2</v>
      </c>
      <c r="BK55" s="239">
        <v>2</v>
      </c>
      <c r="BL55" s="239">
        <v>2</v>
      </c>
      <c r="BM55" s="239"/>
      <c r="BN55" s="239">
        <v>2</v>
      </c>
      <c r="BO55" s="239">
        <v>2</v>
      </c>
      <c r="BP55" s="239">
        <v>2</v>
      </c>
      <c r="BQ55" s="239">
        <v>2</v>
      </c>
      <c r="BR55" s="239">
        <v>2</v>
      </c>
      <c r="BS55" s="239">
        <v>2</v>
      </c>
      <c r="BT55" s="239">
        <v>2</v>
      </c>
      <c r="BU55" s="239">
        <v>2</v>
      </c>
      <c r="BV55" s="239">
        <v>2</v>
      </c>
      <c r="BW55" s="239">
        <v>2</v>
      </c>
      <c r="BX55" s="239"/>
      <c r="BY55" s="239">
        <v>2</v>
      </c>
      <c r="BZ55" s="239">
        <v>2</v>
      </c>
      <c r="CA55" s="83">
        <v>109.63</v>
      </c>
      <c r="CB55" s="80">
        <v>5.9400475812846931</v>
      </c>
      <c r="CC55" s="127"/>
    </row>
    <row r="56" spans="1:81" ht="15" customHeight="1">
      <c r="A56" s="129">
        <v>28</v>
      </c>
      <c r="B56" s="67">
        <v>11405215</v>
      </c>
      <c r="C56" s="62">
        <v>3</v>
      </c>
      <c r="D56" s="80" t="s">
        <v>92</v>
      </c>
      <c r="E56" s="80" t="s">
        <v>56</v>
      </c>
      <c r="F56" s="80" t="s">
        <v>23</v>
      </c>
      <c r="G56" s="26">
        <v>0</v>
      </c>
      <c r="H56" s="52">
        <v>5.62</v>
      </c>
      <c r="I56" s="52">
        <v>5.55</v>
      </c>
      <c r="J56" s="52">
        <v>4.59</v>
      </c>
      <c r="K56" s="28">
        <v>4.79</v>
      </c>
      <c r="L56" s="28">
        <v>7.32</v>
      </c>
      <c r="M56" s="53">
        <v>1.89</v>
      </c>
      <c r="N56" s="20"/>
      <c r="O56" s="93"/>
      <c r="P56" s="17">
        <v>0</v>
      </c>
      <c r="Q56" s="17"/>
      <c r="R56" s="93"/>
      <c r="S56" s="17">
        <v>0</v>
      </c>
      <c r="T56" s="17"/>
      <c r="U56" s="93"/>
      <c r="V56" s="17">
        <v>0</v>
      </c>
      <c r="W56" s="17"/>
      <c r="X56" s="93"/>
      <c r="Y56" s="17">
        <v>0</v>
      </c>
      <c r="Z56" s="17"/>
      <c r="AA56" s="93"/>
      <c r="AB56" s="17"/>
      <c r="AC56" s="24"/>
      <c r="AD56" s="126">
        <v>2</v>
      </c>
      <c r="AE56" s="65">
        <v>2</v>
      </c>
      <c r="AF56" s="65"/>
      <c r="AG56" s="65">
        <v>2</v>
      </c>
      <c r="AH56" s="139">
        <v>2</v>
      </c>
      <c r="AI56" s="139">
        <v>2</v>
      </c>
      <c r="AJ56" s="139">
        <v>2</v>
      </c>
      <c r="AK56" s="65">
        <v>2</v>
      </c>
      <c r="AL56" s="65"/>
      <c r="AM56" s="65">
        <v>2</v>
      </c>
      <c r="AN56" s="65">
        <v>2</v>
      </c>
      <c r="AO56" s="139">
        <v>2</v>
      </c>
      <c r="AP56" s="65">
        <v>2</v>
      </c>
      <c r="AQ56" s="139">
        <v>2</v>
      </c>
      <c r="AR56" s="139"/>
      <c r="AS56" s="139">
        <v>2</v>
      </c>
      <c r="AT56" s="65">
        <v>2</v>
      </c>
      <c r="AU56" s="139">
        <v>2</v>
      </c>
      <c r="AV56" s="65"/>
      <c r="AW56" s="65"/>
      <c r="AX56" s="65"/>
      <c r="AY56" s="65">
        <v>2</v>
      </c>
      <c r="AZ56" s="139">
        <v>2</v>
      </c>
      <c r="BA56" s="139">
        <v>2</v>
      </c>
      <c r="BB56" s="124"/>
      <c r="BC56" s="124" t="s">
        <v>141</v>
      </c>
      <c r="BD56" s="124">
        <v>2</v>
      </c>
      <c r="BE56" s="1">
        <v>2</v>
      </c>
      <c r="BF56" s="124">
        <v>2</v>
      </c>
      <c r="BG56" s="1">
        <v>2</v>
      </c>
      <c r="BH56" s="1">
        <v>2</v>
      </c>
      <c r="BI56" s="1">
        <v>2</v>
      </c>
      <c r="BJ56" s="1"/>
      <c r="BK56" s="1">
        <v>2</v>
      </c>
      <c r="BL56" s="1">
        <v>2</v>
      </c>
      <c r="BM56" s="1">
        <v>2</v>
      </c>
      <c r="BN56" s="1">
        <v>2</v>
      </c>
      <c r="BO56" s="1">
        <v>2</v>
      </c>
      <c r="BP56" s="1">
        <v>2</v>
      </c>
      <c r="BQ56" s="1">
        <v>2</v>
      </c>
      <c r="BR56" s="1">
        <v>2</v>
      </c>
      <c r="BS56" s="1">
        <v>2</v>
      </c>
      <c r="BT56" s="1">
        <v>2</v>
      </c>
      <c r="BU56" s="1"/>
      <c r="BV56" s="1">
        <v>2</v>
      </c>
      <c r="BW56" s="1">
        <v>2</v>
      </c>
      <c r="BX56" s="1">
        <v>2</v>
      </c>
      <c r="BY56" s="1">
        <v>2</v>
      </c>
      <c r="BZ56" s="1">
        <v>2</v>
      </c>
      <c r="CA56" s="83">
        <v>107.76</v>
      </c>
      <c r="CB56" s="80">
        <v>5.8214115781126079</v>
      </c>
      <c r="CC56" s="127"/>
    </row>
    <row r="57" spans="1:81" ht="15" customHeight="1">
      <c r="A57" s="129">
        <v>10</v>
      </c>
      <c r="B57" s="67">
        <v>11405115</v>
      </c>
      <c r="C57" s="62">
        <v>1</v>
      </c>
      <c r="D57" s="80" t="s">
        <v>57</v>
      </c>
      <c r="E57" s="80" t="s">
        <v>58</v>
      </c>
      <c r="F57" s="80" t="s">
        <v>18</v>
      </c>
      <c r="G57" s="26">
        <v>0</v>
      </c>
      <c r="H57" s="52">
        <v>6.65</v>
      </c>
      <c r="I57" s="52">
        <v>2.84</v>
      </c>
      <c r="J57" s="54">
        <v>4.68</v>
      </c>
      <c r="K57" s="55">
        <v>0</v>
      </c>
      <c r="L57" s="55">
        <v>6.99</v>
      </c>
      <c r="M57" s="56">
        <v>4.34</v>
      </c>
      <c r="N57" s="38"/>
      <c r="O57" s="93"/>
      <c r="P57" s="18">
        <v>0</v>
      </c>
      <c r="Q57" s="18"/>
      <c r="R57" s="93"/>
      <c r="S57" s="18">
        <v>0</v>
      </c>
      <c r="T57" s="18"/>
      <c r="U57" s="93"/>
      <c r="V57" s="18">
        <v>0</v>
      </c>
      <c r="W57" s="18"/>
      <c r="X57" s="93"/>
      <c r="Y57" s="18">
        <v>0</v>
      </c>
      <c r="Z57" s="18"/>
      <c r="AA57" s="93"/>
      <c r="AB57" s="18"/>
      <c r="AC57" s="24"/>
      <c r="AD57" s="16">
        <v>2</v>
      </c>
      <c r="AE57" s="65">
        <v>2</v>
      </c>
      <c r="AF57" s="65">
        <v>2</v>
      </c>
      <c r="AG57" s="65">
        <v>2</v>
      </c>
      <c r="AH57" s="243">
        <v>2</v>
      </c>
      <c r="AI57" s="243"/>
      <c r="AJ57" s="243">
        <v>2</v>
      </c>
      <c r="AK57" s="65">
        <v>2</v>
      </c>
      <c r="AL57" s="65">
        <v>2</v>
      </c>
      <c r="AM57" s="65">
        <v>2</v>
      </c>
      <c r="AN57" s="65">
        <v>4</v>
      </c>
      <c r="AO57" s="243"/>
      <c r="AP57" s="65">
        <v>2</v>
      </c>
      <c r="AQ57" s="243">
        <v>2</v>
      </c>
      <c r="AR57" s="243" t="s">
        <v>141</v>
      </c>
      <c r="AS57" s="243">
        <v>2</v>
      </c>
      <c r="AT57" s="65">
        <v>2</v>
      </c>
      <c r="AU57" s="243"/>
      <c r="AV57" s="65">
        <v>2</v>
      </c>
      <c r="AW57" s="65"/>
      <c r="AX57" s="65">
        <v>2</v>
      </c>
      <c r="AY57" s="65">
        <v>2</v>
      </c>
      <c r="AZ57" s="243">
        <v>2</v>
      </c>
      <c r="BA57" s="243"/>
      <c r="BB57" s="243">
        <v>2</v>
      </c>
      <c r="BC57" s="243">
        <v>2</v>
      </c>
      <c r="BD57" s="243">
        <v>2</v>
      </c>
      <c r="BE57" s="239">
        <v>2</v>
      </c>
      <c r="BF57" s="243">
        <v>2</v>
      </c>
      <c r="BG57" s="239"/>
      <c r="BH57" s="239">
        <v>2</v>
      </c>
      <c r="BI57" s="239">
        <v>2</v>
      </c>
      <c r="BJ57" s="239">
        <v>2</v>
      </c>
      <c r="BK57" s="239">
        <v>2</v>
      </c>
      <c r="BL57" s="239">
        <v>2</v>
      </c>
      <c r="BM57" s="239"/>
      <c r="BN57" s="239">
        <v>2</v>
      </c>
      <c r="BO57" s="239">
        <v>2</v>
      </c>
      <c r="BP57" s="239">
        <v>2</v>
      </c>
      <c r="BQ57" s="239">
        <v>2</v>
      </c>
      <c r="BR57" s="239">
        <v>2</v>
      </c>
      <c r="BS57" s="239">
        <v>2</v>
      </c>
      <c r="BT57" s="239">
        <v>2</v>
      </c>
      <c r="BU57" s="239">
        <v>2</v>
      </c>
      <c r="BV57" s="239">
        <v>2</v>
      </c>
      <c r="BW57" s="239">
        <v>2</v>
      </c>
      <c r="BX57" s="239"/>
      <c r="BY57" s="239">
        <v>2</v>
      </c>
      <c r="BZ57" s="239">
        <v>2</v>
      </c>
      <c r="CA57" s="83">
        <v>107.5</v>
      </c>
      <c r="CB57" s="80">
        <v>5.8049167327517832</v>
      </c>
      <c r="CC57" s="127"/>
    </row>
    <row r="58" spans="1:81" ht="15" customHeight="1">
      <c r="A58" s="129">
        <v>23</v>
      </c>
      <c r="B58" s="67">
        <v>11405215</v>
      </c>
      <c r="C58" s="62">
        <v>3</v>
      </c>
      <c r="D58" s="80" t="s">
        <v>82</v>
      </c>
      <c r="E58" s="80" t="s">
        <v>83</v>
      </c>
      <c r="F58" s="80" t="s">
        <v>25</v>
      </c>
      <c r="G58" s="26">
        <v>10</v>
      </c>
      <c r="H58" s="52">
        <v>5.38</v>
      </c>
      <c r="I58" s="52">
        <v>5.25</v>
      </c>
      <c r="J58" s="52">
        <v>5.21</v>
      </c>
      <c r="K58" s="28">
        <v>4.34</v>
      </c>
      <c r="L58" s="28">
        <v>6.55</v>
      </c>
      <c r="M58" s="53">
        <v>0</v>
      </c>
      <c r="N58" s="38"/>
      <c r="O58" s="93"/>
      <c r="P58" s="18">
        <v>0</v>
      </c>
      <c r="Q58" s="18"/>
      <c r="R58" s="93"/>
      <c r="S58" s="18">
        <v>0</v>
      </c>
      <c r="T58" s="18"/>
      <c r="U58" s="93"/>
      <c r="V58" s="18">
        <v>0</v>
      </c>
      <c r="W58" s="18"/>
      <c r="X58" s="93"/>
      <c r="Y58" s="18">
        <v>0</v>
      </c>
      <c r="Z58" s="18"/>
      <c r="AA58" s="93"/>
      <c r="AB58" s="18"/>
      <c r="AC58" s="24"/>
      <c r="AD58" s="16">
        <v>2</v>
      </c>
      <c r="AE58" s="65">
        <v>2</v>
      </c>
      <c r="AF58" s="65"/>
      <c r="AG58" s="65">
        <v>2</v>
      </c>
      <c r="AH58" s="244">
        <v>2</v>
      </c>
      <c r="AI58" s="244">
        <v>2</v>
      </c>
      <c r="AJ58" s="244">
        <v>2</v>
      </c>
      <c r="AK58" s="65">
        <v>2</v>
      </c>
      <c r="AL58" s="65"/>
      <c r="AM58" s="65">
        <v>2</v>
      </c>
      <c r="AN58" s="65">
        <v>2</v>
      </c>
      <c r="AO58" s="244">
        <v>2</v>
      </c>
      <c r="AP58" s="65">
        <v>1</v>
      </c>
      <c r="AQ58" s="244">
        <v>2</v>
      </c>
      <c r="AR58" s="244"/>
      <c r="AS58" s="244">
        <v>2</v>
      </c>
      <c r="AT58" s="65" t="s">
        <v>141</v>
      </c>
      <c r="AU58" s="244">
        <v>2</v>
      </c>
      <c r="AV58" s="65"/>
      <c r="AW58" s="65"/>
      <c r="AX58" s="65"/>
      <c r="AY58" s="65">
        <v>1</v>
      </c>
      <c r="AZ58" s="244" t="s">
        <v>141</v>
      </c>
      <c r="BA58" s="244">
        <v>2</v>
      </c>
      <c r="BB58" s="244"/>
      <c r="BC58" s="244" t="s">
        <v>141</v>
      </c>
      <c r="BD58" s="244" t="s">
        <v>141</v>
      </c>
      <c r="BE58" s="238">
        <v>2</v>
      </c>
      <c r="BF58" s="244">
        <v>2</v>
      </c>
      <c r="BG58" s="238">
        <v>2</v>
      </c>
      <c r="BH58" s="238">
        <v>2</v>
      </c>
      <c r="BI58" s="238">
        <v>2</v>
      </c>
      <c r="BJ58" s="238"/>
      <c r="BK58" s="238">
        <v>2</v>
      </c>
      <c r="BL58" s="238">
        <v>2</v>
      </c>
      <c r="BM58" s="238">
        <v>2</v>
      </c>
      <c r="BN58" s="238">
        <v>2</v>
      </c>
      <c r="BO58" s="238">
        <v>2</v>
      </c>
      <c r="BP58" s="238">
        <v>2</v>
      </c>
      <c r="BQ58" s="238">
        <v>2</v>
      </c>
      <c r="BR58" s="238" t="s">
        <v>141</v>
      </c>
      <c r="BS58" s="238">
        <v>2</v>
      </c>
      <c r="BT58" s="238">
        <v>2</v>
      </c>
      <c r="BU58" s="238"/>
      <c r="BV58" s="238">
        <v>2</v>
      </c>
      <c r="BW58" s="238">
        <v>2</v>
      </c>
      <c r="BX58" s="238">
        <v>2</v>
      </c>
      <c r="BY58" s="238">
        <v>2</v>
      </c>
      <c r="BZ58" s="238">
        <v>2</v>
      </c>
      <c r="CA58" s="83">
        <v>104.72999999999999</v>
      </c>
      <c r="CB58" s="80">
        <v>5.6291831879460732</v>
      </c>
      <c r="CC58" s="127"/>
    </row>
    <row r="59" spans="1:81" ht="15" customHeight="1">
      <c r="A59" s="129">
        <v>32</v>
      </c>
      <c r="B59" s="67">
        <v>11405215</v>
      </c>
      <c r="C59" s="62">
        <v>4</v>
      </c>
      <c r="D59" s="80" t="s">
        <v>99</v>
      </c>
      <c r="E59" s="80" t="s">
        <v>13</v>
      </c>
      <c r="F59" s="80" t="s">
        <v>53</v>
      </c>
      <c r="G59" s="26">
        <v>0</v>
      </c>
      <c r="H59" s="52">
        <v>6.37</v>
      </c>
      <c r="I59" s="52">
        <v>2.65</v>
      </c>
      <c r="J59" s="52">
        <v>5.42</v>
      </c>
      <c r="K59" s="28">
        <v>1.8</v>
      </c>
      <c r="L59" s="28">
        <v>7.93</v>
      </c>
      <c r="M59" s="53">
        <v>0</v>
      </c>
      <c r="N59" s="38"/>
      <c r="O59" s="93"/>
      <c r="P59" s="18">
        <v>0</v>
      </c>
      <c r="Q59" s="18"/>
      <c r="R59" s="93"/>
      <c r="S59" s="18">
        <v>0</v>
      </c>
      <c r="T59" s="18"/>
      <c r="U59" s="93"/>
      <c r="V59" s="18">
        <v>0</v>
      </c>
      <c r="W59" s="18"/>
      <c r="X59" s="93"/>
      <c r="Y59" s="18">
        <v>0</v>
      </c>
      <c r="Z59" s="18"/>
      <c r="AA59" s="93"/>
      <c r="AB59" s="18"/>
      <c r="AC59" s="24"/>
      <c r="AD59" s="16">
        <v>2</v>
      </c>
      <c r="AE59" s="65">
        <v>2</v>
      </c>
      <c r="AF59" s="65"/>
      <c r="AG59" s="65">
        <v>2</v>
      </c>
      <c r="AH59" s="124">
        <v>2</v>
      </c>
      <c r="AI59" s="124">
        <v>2</v>
      </c>
      <c r="AJ59" s="124">
        <v>2</v>
      </c>
      <c r="AK59" s="65">
        <v>2</v>
      </c>
      <c r="AL59" s="65"/>
      <c r="AM59" s="65">
        <v>2</v>
      </c>
      <c r="AN59" s="65">
        <v>4</v>
      </c>
      <c r="AO59" s="124">
        <v>2</v>
      </c>
      <c r="AP59" s="65">
        <v>2</v>
      </c>
      <c r="AQ59" s="124">
        <v>2</v>
      </c>
      <c r="AR59" s="124"/>
      <c r="AS59" s="124">
        <v>2</v>
      </c>
      <c r="AT59" s="65">
        <v>2</v>
      </c>
      <c r="AU59" s="124">
        <v>2</v>
      </c>
      <c r="AV59" s="65"/>
      <c r="AW59" s="65"/>
      <c r="AX59" s="65"/>
      <c r="AY59" s="65">
        <v>2</v>
      </c>
      <c r="AZ59" s="124">
        <v>2</v>
      </c>
      <c r="BA59" s="124">
        <v>2</v>
      </c>
      <c r="BB59" s="124"/>
      <c r="BC59" s="124">
        <v>2</v>
      </c>
      <c r="BD59" s="124">
        <v>2</v>
      </c>
      <c r="BE59" s="244">
        <v>2</v>
      </c>
      <c r="BF59" s="124">
        <v>2</v>
      </c>
      <c r="BG59" s="244">
        <v>2</v>
      </c>
      <c r="BH59" s="244">
        <v>2</v>
      </c>
      <c r="BI59" s="244">
        <v>2</v>
      </c>
      <c r="BJ59" s="244"/>
      <c r="BK59" s="244">
        <v>2</v>
      </c>
      <c r="BL59" s="244" t="s">
        <v>141</v>
      </c>
      <c r="BM59" s="244">
        <v>2</v>
      </c>
      <c r="BN59" s="244">
        <v>2</v>
      </c>
      <c r="BO59" s="244">
        <v>2</v>
      </c>
      <c r="BP59" s="244">
        <v>2</v>
      </c>
      <c r="BQ59" s="244">
        <v>2</v>
      </c>
      <c r="BR59" s="244">
        <v>2</v>
      </c>
      <c r="BS59" s="244">
        <v>2</v>
      </c>
      <c r="BT59" s="244">
        <v>2</v>
      </c>
      <c r="BU59" s="244"/>
      <c r="BV59" s="244">
        <v>2</v>
      </c>
      <c r="BW59" s="244">
        <v>2</v>
      </c>
      <c r="BX59" s="244">
        <v>2</v>
      </c>
      <c r="BY59" s="244">
        <v>2</v>
      </c>
      <c r="BZ59" s="244">
        <v>2</v>
      </c>
      <c r="CA59" s="83">
        <v>104.17</v>
      </c>
      <c r="CB59" s="80">
        <v>5.5936558287073739</v>
      </c>
      <c r="CC59" s="127"/>
    </row>
    <row r="60" spans="1:81" ht="15" customHeight="1">
      <c r="A60" s="129">
        <v>30</v>
      </c>
      <c r="B60" s="67">
        <v>11405215</v>
      </c>
      <c r="C60" s="62">
        <v>4</v>
      </c>
      <c r="D60" s="80" t="s">
        <v>95</v>
      </c>
      <c r="E60" s="80" t="s">
        <v>41</v>
      </c>
      <c r="F60" s="80" t="s">
        <v>23</v>
      </c>
      <c r="G60" s="26">
        <v>0</v>
      </c>
      <c r="H60" s="52">
        <v>5.82</v>
      </c>
      <c r="I60" s="52">
        <v>6.04</v>
      </c>
      <c r="J60" s="52">
        <v>5.3</v>
      </c>
      <c r="K60" s="28">
        <v>4.79</v>
      </c>
      <c r="L60" s="28">
        <v>7.34</v>
      </c>
      <c r="M60" s="53">
        <v>0</v>
      </c>
      <c r="N60" s="38"/>
      <c r="O60" s="93"/>
      <c r="P60" s="18">
        <v>0</v>
      </c>
      <c r="Q60" s="18"/>
      <c r="R60" s="93"/>
      <c r="S60" s="18">
        <v>0</v>
      </c>
      <c r="T60" s="18"/>
      <c r="U60" s="93"/>
      <c r="V60" s="18">
        <v>0</v>
      </c>
      <c r="W60" s="18"/>
      <c r="X60" s="93"/>
      <c r="Y60" s="18">
        <v>0</v>
      </c>
      <c r="Z60" s="18"/>
      <c r="AA60" s="93"/>
      <c r="AB60" s="18"/>
      <c r="AC60" s="24"/>
      <c r="AD60" s="16">
        <v>2</v>
      </c>
      <c r="AE60" s="65">
        <v>2</v>
      </c>
      <c r="AF60" s="65"/>
      <c r="AG60" s="65">
        <v>2</v>
      </c>
      <c r="AH60" s="238">
        <v>2</v>
      </c>
      <c r="AI60" s="238">
        <v>2</v>
      </c>
      <c r="AJ60" s="238">
        <v>2</v>
      </c>
      <c r="AK60" s="65">
        <v>2</v>
      </c>
      <c r="AL60" s="65"/>
      <c r="AM60" s="65">
        <v>2</v>
      </c>
      <c r="AN60" s="65">
        <v>2</v>
      </c>
      <c r="AO60" s="238">
        <v>2</v>
      </c>
      <c r="AP60" s="65">
        <v>2</v>
      </c>
      <c r="AQ60" s="238">
        <v>2</v>
      </c>
      <c r="AR60" s="238"/>
      <c r="AS60" s="238">
        <v>2</v>
      </c>
      <c r="AT60" s="65">
        <v>2</v>
      </c>
      <c r="AU60" s="238">
        <v>2</v>
      </c>
      <c r="AV60" s="65"/>
      <c r="AW60" s="65"/>
      <c r="AX60" s="65"/>
      <c r="AY60" s="65">
        <v>2</v>
      </c>
      <c r="AZ60" s="238">
        <v>2</v>
      </c>
      <c r="BA60" s="238">
        <v>2</v>
      </c>
      <c r="BB60" s="225"/>
      <c r="BC60" s="225">
        <v>2</v>
      </c>
      <c r="BD60" s="225">
        <v>2</v>
      </c>
      <c r="BE60" s="239">
        <v>2</v>
      </c>
      <c r="BF60" s="225">
        <v>2</v>
      </c>
      <c r="BG60" s="239">
        <v>2</v>
      </c>
      <c r="BH60" s="239">
        <v>2</v>
      </c>
      <c r="BI60" s="239">
        <v>2</v>
      </c>
      <c r="BJ60" s="239"/>
      <c r="BK60" s="239">
        <v>0</v>
      </c>
      <c r="BL60" s="239">
        <v>2</v>
      </c>
      <c r="BM60" s="239" t="s">
        <v>141</v>
      </c>
      <c r="BN60" s="239">
        <v>2</v>
      </c>
      <c r="BO60" s="239">
        <v>2</v>
      </c>
      <c r="BP60" s="239" t="s">
        <v>141</v>
      </c>
      <c r="BQ60" s="239" t="s">
        <v>141</v>
      </c>
      <c r="BR60" s="239">
        <v>2</v>
      </c>
      <c r="BS60" s="239">
        <v>2</v>
      </c>
      <c r="BT60" s="239">
        <v>2</v>
      </c>
      <c r="BU60" s="239"/>
      <c r="BV60" s="239">
        <v>2</v>
      </c>
      <c r="BW60" s="239">
        <v>2</v>
      </c>
      <c r="BX60" s="239">
        <v>2</v>
      </c>
      <c r="BY60" s="239">
        <v>2</v>
      </c>
      <c r="BZ60" s="239">
        <v>2</v>
      </c>
      <c r="CA60" s="83">
        <v>101.28999999999999</v>
      </c>
      <c r="CB60" s="80">
        <v>5.4109436954797765</v>
      </c>
      <c r="CC60" s="127"/>
    </row>
    <row r="61" spans="1:81" ht="15" customHeight="1">
      <c r="A61" s="129">
        <v>34</v>
      </c>
      <c r="B61" s="67">
        <v>11405215</v>
      </c>
      <c r="C61" s="62">
        <v>4</v>
      </c>
      <c r="D61" s="80" t="s">
        <v>101</v>
      </c>
      <c r="E61" s="80" t="s">
        <v>11</v>
      </c>
      <c r="F61" s="80" t="s">
        <v>12</v>
      </c>
      <c r="G61" s="26">
        <v>0</v>
      </c>
      <c r="H61" s="52">
        <v>6.21</v>
      </c>
      <c r="I61" s="52">
        <v>4.46</v>
      </c>
      <c r="J61" s="52">
        <v>5.1100000000000003</v>
      </c>
      <c r="K61" s="28">
        <v>4.57</v>
      </c>
      <c r="L61" s="28">
        <v>6.64</v>
      </c>
      <c r="M61" s="53">
        <v>0</v>
      </c>
      <c r="N61" s="20"/>
      <c r="O61" s="93"/>
      <c r="P61" s="17">
        <v>0</v>
      </c>
      <c r="Q61" s="17"/>
      <c r="R61" s="93"/>
      <c r="S61" s="17">
        <v>0</v>
      </c>
      <c r="T61" s="17"/>
      <c r="U61" s="93"/>
      <c r="V61" s="17">
        <v>0</v>
      </c>
      <c r="W61" s="17"/>
      <c r="X61" s="93"/>
      <c r="Y61" s="17">
        <v>0</v>
      </c>
      <c r="Z61" s="17"/>
      <c r="AA61" s="93"/>
      <c r="AB61" s="17"/>
      <c r="AC61" s="24"/>
      <c r="AD61" s="126" t="s">
        <v>141</v>
      </c>
      <c r="AE61" s="65" t="s">
        <v>141</v>
      </c>
      <c r="AF61" s="65"/>
      <c r="AG61" s="65" t="s">
        <v>141</v>
      </c>
      <c r="AH61" s="238" t="s">
        <v>141</v>
      </c>
      <c r="AI61" s="238" t="s">
        <v>141</v>
      </c>
      <c r="AJ61" s="238">
        <v>2</v>
      </c>
      <c r="AK61" s="65">
        <v>2</v>
      </c>
      <c r="AL61" s="65"/>
      <c r="AM61" s="65">
        <v>2</v>
      </c>
      <c r="AN61" s="65">
        <v>2</v>
      </c>
      <c r="AO61" s="238">
        <v>2</v>
      </c>
      <c r="AP61" s="65">
        <v>2</v>
      </c>
      <c r="AQ61" s="238">
        <v>2</v>
      </c>
      <c r="AR61" s="238"/>
      <c r="AS61" s="238">
        <v>2</v>
      </c>
      <c r="AT61" s="65">
        <v>2</v>
      </c>
      <c r="AU61" s="238">
        <v>2</v>
      </c>
      <c r="AV61" s="65"/>
      <c r="AW61" s="65"/>
      <c r="AX61" s="65"/>
      <c r="AY61" s="65">
        <v>2</v>
      </c>
      <c r="AZ61" s="238">
        <v>2</v>
      </c>
      <c r="BA61" s="238">
        <v>2</v>
      </c>
      <c r="BB61" s="232"/>
      <c r="BC61" s="232">
        <v>2</v>
      </c>
      <c r="BD61" s="232">
        <v>2</v>
      </c>
      <c r="BE61" s="244">
        <v>2</v>
      </c>
      <c r="BF61" s="232">
        <v>2</v>
      </c>
      <c r="BG61" s="244">
        <v>2</v>
      </c>
      <c r="BH61" s="244">
        <v>2</v>
      </c>
      <c r="BI61" s="244">
        <v>2</v>
      </c>
      <c r="BJ61" s="244"/>
      <c r="BK61" s="244">
        <v>2</v>
      </c>
      <c r="BL61" s="244">
        <v>2</v>
      </c>
      <c r="BM61" s="244">
        <v>2</v>
      </c>
      <c r="BN61" s="244">
        <v>2</v>
      </c>
      <c r="BO61" s="244">
        <v>2</v>
      </c>
      <c r="BP61" s="244">
        <v>2</v>
      </c>
      <c r="BQ61" s="244">
        <v>2</v>
      </c>
      <c r="BR61" s="244">
        <v>2</v>
      </c>
      <c r="BS61" s="244">
        <v>2</v>
      </c>
      <c r="BT61" s="244">
        <v>2</v>
      </c>
      <c r="BU61" s="244"/>
      <c r="BV61" s="244">
        <v>2</v>
      </c>
      <c r="BW61" s="244">
        <v>2</v>
      </c>
      <c r="BX61" s="244">
        <v>2</v>
      </c>
      <c r="BY61" s="244">
        <v>2</v>
      </c>
      <c r="BZ61" s="244">
        <v>2</v>
      </c>
      <c r="CA61" s="83">
        <v>96.990000000000009</v>
      </c>
      <c r="CB61" s="80">
        <v>5.1381443298969067</v>
      </c>
      <c r="CC61" s="127"/>
    </row>
    <row r="62" spans="1:81" ht="15" customHeight="1">
      <c r="A62" s="129">
        <v>20</v>
      </c>
      <c r="B62" s="67">
        <v>11405215</v>
      </c>
      <c r="C62" s="62">
        <v>3</v>
      </c>
      <c r="D62" s="80" t="s">
        <v>74</v>
      </c>
      <c r="E62" s="80" t="s">
        <v>75</v>
      </c>
      <c r="F62" s="80" t="s">
        <v>76</v>
      </c>
      <c r="G62" s="26">
        <v>0</v>
      </c>
      <c r="H62" s="52">
        <v>5.92</v>
      </c>
      <c r="I62" s="57">
        <v>0.1</v>
      </c>
      <c r="J62" s="54">
        <v>5.08</v>
      </c>
      <c r="K62" s="55">
        <v>0</v>
      </c>
      <c r="L62" s="55">
        <v>6.64</v>
      </c>
      <c r="M62" s="56">
        <v>0</v>
      </c>
      <c r="N62" s="20"/>
      <c r="O62" s="93"/>
      <c r="P62" s="17">
        <v>0</v>
      </c>
      <c r="Q62" s="17"/>
      <c r="R62" s="93"/>
      <c r="S62" s="17">
        <v>0</v>
      </c>
      <c r="T62" s="17"/>
      <c r="U62" s="93"/>
      <c r="V62" s="17">
        <v>0</v>
      </c>
      <c r="W62" s="17"/>
      <c r="X62" s="93"/>
      <c r="Y62" s="17">
        <v>0</v>
      </c>
      <c r="Z62" s="17"/>
      <c r="AA62" s="93"/>
      <c r="AB62" s="17"/>
      <c r="AC62" s="24"/>
      <c r="AD62" s="16">
        <v>2</v>
      </c>
      <c r="AE62" s="65" t="s">
        <v>141</v>
      </c>
      <c r="AF62" s="65"/>
      <c r="AG62" s="65">
        <v>2</v>
      </c>
      <c r="AH62" s="243">
        <v>2</v>
      </c>
      <c r="AI62" s="243">
        <v>2</v>
      </c>
      <c r="AJ62" s="243">
        <v>2</v>
      </c>
      <c r="AK62" s="65">
        <v>2</v>
      </c>
      <c r="AL62" s="65"/>
      <c r="AM62" s="65">
        <v>2</v>
      </c>
      <c r="AN62" s="65">
        <v>2</v>
      </c>
      <c r="AO62" s="243">
        <v>2</v>
      </c>
      <c r="AP62" s="65">
        <v>2</v>
      </c>
      <c r="AQ62" s="243">
        <v>2</v>
      </c>
      <c r="AR62" s="243"/>
      <c r="AS62" s="243">
        <v>2</v>
      </c>
      <c r="AT62" s="65">
        <v>2</v>
      </c>
      <c r="AU62" s="243">
        <v>2</v>
      </c>
      <c r="AV62" s="65"/>
      <c r="AW62" s="65"/>
      <c r="AX62" s="65"/>
      <c r="AY62" s="65">
        <v>2</v>
      </c>
      <c r="AZ62" s="243">
        <v>2</v>
      </c>
      <c r="BA62" s="243">
        <v>2</v>
      </c>
      <c r="BB62" s="236"/>
      <c r="BC62" s="236">
        <v>2</v>
      </c>
      <c r="BD62" s="236">
        <v>2</v>
      </c>
      <c r="BE62" s="239">
        <v>2</v>
      </c>
      <c r="BF62" s="236">
        <v>2</v>
      </c>
      <c r="BG62" s="239">
        <v>2</v>
      </c>
      <c r="BH62" s="239" t="s">
        <v>141</v>
      </c>
      <c r="BI62" s="239" t="s">
        <v>141</v>
      </c>
      <c r="BJ62" s="239"/>
      <c r="BK62" s="239">
        <v>2</v>
      </c>
      <c r="BL62" s="239">
        <v>2</v>
      </c>
      <c r="BM62" s="239">
        <v>2</v>
      </c>
      <c r="BN62" s="239">
        <v>2</v>
      </c>
      <c r="BO62" s="239">
        <v>2</v>
      </c>
      <c r="BP62" s="239">
        <v>4</v>
      </c>
      <c r="BQ62" s="239">
        <v>2</v>
      </c>
      <c r="BR62" s="239">
        <v>2</v>
      </c>
      <c r="BS62" s="239">
        <v>2</v>
      </c>
      <c r="BT62" s="239">
        <v>2</v>
      </c>
      <c r="BU62" s="239"/>
      <c r="BV62" s="239">
        <v>2</v>
      </c>
      <c r="BW62" s="239">
        <v>2</v>
      </c>
      <c r="BX62" s="239">
        <v>2</v>
      </c>
      <c r="BY62" s="239">
        <v>2</v>
      </c>
      <c r="BZ62" s="239">
        <v>2</v>
      </c>
      <c r="CA62" s="83">
        <v>93.74</v>
      </c>
      <c r="CB62" s="80">
        <v>4.9319587628865964</v>
      </c>
      <c r="CC62" s="127"/>
    </row>
    <row r="63" spans="1:81" ht="15" customHeight="1">
      <c r="A63" s="129">
        <v>25</v>
      </c>
      <c r="B63" s="67">
        <v>11405215</v>
      </c>
      <c r="C63" s="62">
        <v>3</v>
      </c>
      <c r="D63" s="80" t="s">
        <v>88</v>
      </c>
      <c r="E63" s="80" t="s">
        <v>45</v>
      </c>
      <c r="F63" s="80" t="s">
        <v>21</v>
      </c>
      <c r="G63" s="26">
        <v>0</v>
      </c>
      <c r="H63" s="52">
        <v>5.92</v>
      </c>
      <c r="I63" s="52">
        <v>5.57</v>
      </c>
      <c r="J63" s="52">
        <v>4.57</v>
      </c>
      <c r="K63" s="28">
        <v>5.42</v>
      </c>
      <c r="L63" s="28">
        <v>7.2</v>
      </c>
      <c r="M63" s="53">
        <v>0</v>
      </c>
      <c r="N63" s="20"/>
      <c r="O63" s="93"/>
      <c r="P63" s="17">
        <v>0</v>
      </c>
      <c r="Q63" s="17"/>
      <c r="R63" s="93"/>
      <c r="S63" s="17">
        <v>0</v>
      </c>
      <c r="T63" s="17"/>
      <c r="U63" s="93"/>
      <c r="V63" s="17">
        <v>0</v>
      </c>
      <c r="W63" s="17"/>
      <c r="X63" s="93"/>
      <c r="Y63" s="17">
        <v>0</v>
      </c>
      <c r="Z63" s="17"/>
      <c r="AA63" s="93"/>
      <c r="AB63" s="17"/>
      <c r="AC63" s="24"/>
      <c r="AD63" s="126">
        <v>2</v>
      </c>
      <c r="AE63" s="65">
        <v>2</v>
      </c>
      <c r="AF63" s="65"/>
      <c r="AG63" s="65">
        <v>2</v>
      </c>
      <c r="AH63" s="208">
        <v>2</v>
      </c>
      <c r="AI63" s="208">
        <v>2</v>
      </c>
      <c r="AJ63" s="208">
        <v>2</v>
      </c>
      <c r="AK63" s="65">
        <v>2</v>
      </c>
      <c r="AL63" s="65"/>
      <c r="AM63" s="65">
        <v>2</v>
      </c>
      <c r="AN63" s="65">
        <v>2</v>
      </c>
      <c r="AO63" s="208">
        <v>2</v>
      </c>
      <c r="AP63" s="65">
        <v>2</v>
      </c>
      <c r="AQ63" s="208">
        <v>2</v>
      </c>
      <c r="AR63" s="208"/>
      <c r="AS63" s="208">
        <v>2</v>
      </c>
      <c r="AT63" s="65" t="s">
        <v>141</v>
      </c>
      <c r="AU63" s="208">
        <v>2</v>
      </c>
      <c r="AV63" s="65"/>
      <c r="AW63" s="65"/>
      <c r="AX63" s="65"/>
      <c r="AY63" s="65">
        <v>2</v>
      </c>
      <c r="AZ63" s="208">
        <v>2</v>
      </c>
      <c r="BA63" s="208">
        <v>2</v>
      </c>
      <c r="BB63" s="208"/>
      <c r="BC63" s="208" t="s">
        <v>141</v>
      </c>
      <c r="BD63" s="208">
        <v>2</v>
      </c>
      <c r="BE63" s="1">
        <v>2</v>
      </c>
      <c r="BF63" s="208">
        <v>2</v>
      </c>
      <c r="BG63" s="1">
        <v>2</v>
      </c>
      <c r="BH63" s="1" t="s">
        <v>141</v>
      </c>
      <c r="BI63" s="1" t="s">
        <v>141</v>
      </c>
      <c r="BJ63" s="1"/>
      <c r="BK63" s="1">
        <v>2</v>
      </c>
      <c r="BL63" s="1">
        <v>1</v>
      </c>
      <c r="BM63" s="1">
        <v>2</v>
      </c>
      <c r="BN63" s="1">
        <v>2</v>
      </c>
      <c r="BO63" s="1">
        <v>2</v>
      </c>
      <c r="BP63" s="1">
        <v>2</v>
      </c>
      <c r="BQ63" s="1">
        <v>2</v>
      </c>
      <c r="BR63" s="1">
        <v>1</v>
      </c>
      <c r="BS63" s="1" t="s">
        <v>141</v>
      </c>
      <c r="BT63" s="1">
        <v>2</v>
      </c>
      <c r="BU63" s="1"/>
      <c r="BV63" s="1" t="s">
        <v>141</v>
      </c>
      <c r="BW63" s="1" t="s">
        <v>141</v>
      </c>
      <c r="BX63" s="1" t="s">
        <v>141</v>
      </c>
      <c r="BY63" s="1">
        <v>1</v>
      </c>
      <c r="BZ63" s="1">
        <v>2</v>
      </c>
      <c r="CA63" s="83">
        <v>89.68</v>
      </c>
      <c r="CB63" s="80">
        <v>4.6743854084060263</v>
      </c>
      <c r="CC63" s="127"/>
    </row>
    <row r="64" spans="1:81" ht="15" customHeight="1">
      <c r="A64" s="129">
        <v>36</v>
      </c>
      <c r="B64" s="67">
        <v>11405215</v>
      </c>
      <c r="C64" s="62">
        <v>4</v>
      </c>
      <c r="D64" s="80" t="s">
        <v>104</v>
      </c>
      <c r="E64" s="80" t="s">
        <v>105</v>
      </c>
      <c r="F64" s="80" t="s">
        <v>18</v>
      </c>
      <c r="G64" s="26">
        <v>0</v>
      </c>
      <c r="H64" s="52">
        <v>5.38</v>
      </c>
      <c r="I64" s="52">
        <v>2.2400000000000002</v>
      </c>
      <c r="J64" s="52">
        <v>4.79</v>
      </c>
      <c r="K64" s="28">
        <v>0</v>
      </c>
      <c r="L64" s="28">
        <v>6.99</v>
      </c>
      <c r="M64" s="53">
        <v>0</v>
      </c>
      <c r="N64" s="20"/>
      <c r="O64" s="93"/>
      <c r="P64" s="17">
        <v>0</v>
      </c>
      <c r="Q64" s="17"/>
      <c r="R64" s="93"/>
      <c r="S64" s="17">
        <v>0</v>
      </c>
      <c r="T64" s="17"/>
      <c r="U64" s="93"/>
      <c r="V64" s="17">
        <v>0</v>
      </c>
      <c r="W64" s="17"/>
      <c r="X64" s="93"/>
      <c r="Y64" s="17">
        <v>0</v>
      </c>
      <c r="Z64" s="17"/>
      <c r="AA64" s="93"/>
      <c r="AB64" s="17"/>
      <c r="AC64" s="24"/>
      <c r="AD64" s="16">
        <v>2</v>
      </c>
      <c r="AE64" s="65">
        <v>2</v>
      </c>
      <c r="AF64" s="65"/>
      <c r="AG64" s="65">
        <v>2</v>
      </c>
      <c r="AH64" s="235">
        <v>2</v>
      </c>
      <c r="AI64" s="235" t="s">
        <v>141</v>
      </c>
      <c r="AJ64" s="235">
        <v>2</v>
      </c>
      <c r="AK64" s="65">
        <v>2</v>
      </c>
      <c r="AL64" s="65"/>
      <c r="AM64" s="65">
        <v>2</v>
      </c>
      <c r="AN64" s="65" t="s">
        <v>141</v>
      </c>
      <c r="AO64" s="235">
        <v>2</v>
      </c>
      <c r="AP64" s="65">
        <v>2</v>
      </c>
      <c r="AQ64" s="235">
        <v>2</v>
      </c>
      <c r="AR64" s="235"/>
      <c r="AS64" s="235">
        <v>2</v>
      </c>
      <c r="AT64" s="65">
        <v>2</v>
      </c>
      <c r="AU64" s="235">
        <v>2</v>
      </c>
      <c r="AV64" s="65"/>
      <c r="AW64" s="65"/>
      <c r="AX64" s="65"/>
      <c r="AY64" s="65">
        <v>2</v>
      </c>
      <c r="AZ64" s="235" t="s">
        <v>141</v>
      </c>
      <c r="BA64" s="235">
        <v>2</v>
      </c>
      <c r="BB64" s="235"/>
      <c r="BC64" s="235">
        <v>2</v>
      </c>
      <c r="BD64" s="235">
        <v>2</v>
      </c>
      <c r="BE64" s="1" t="s">
        <v>141</v>
      </c>
      <c r="BF64" s="235">
        <v>2</v>
      </c>
      <c r="BG64" s="1" t="s">
        <v>141</v>
      </c>
      <c r="BH64" s="1">
        <v>2</v>
      </c>
      <c r="BI64" s="1">
        <v>2</v>
      </c>
      <c r="BJ64" s="1"/>
      <c r="BK64" s="1">
        <v>2</v>
      </c>
      <c r="BL64" s="1">
        <v>2</v>
      </c>
      <c r="BM64" s="1">
        <v>2</v>
      </c>
      <c r="BN64" s="1">
        <v>2</v>
      </c>
      <c r="BO64" s="1">
        <v>2</v>
      </c>
      <c r="BP64" s="1">
        <v>2</v>
      </c>
      <c r="BQ64" s="1">
        <v>2</v>
      </c>
      <c r="BR64" s="1">
        <v>2</v>
      </c>
      <c r="BS64" s="1">
        <v>2</v>
      </c>
      <c r="BT64" s="1">
        <v>2</v>
      </c>
      <c r="BU64" s="1"/>
      <c r="BV64" s="1">
        <v>2</v>
      </c>
      <c r="BW64" s="1">
        <v>2</v>
      </c>
      <c r="BX64" s="1">
        <v>2</v>
      </c>
      <c r="BY64" s="1">
        <v>2</v>
      </c>
      <c r="BZ64" s="1">
        <v>2</v>
      </c>
      <c r="CA64" s="83">
        <v>89.4</v>
      </c>
      <c r="CB64" s="80">
        <v>4.6566217287866767</v>
      </c>
      <c r="CC64" s="127"/>
    </row>
    <row r="65" spans="1:81" ht="15" customHeight="1">
      <c r="A65" s="129">
        <v>16</v>
      </c>
      <c r="B65" s="67">
        <v>11405115</v>
      </c>
      <c r="C65" s="62">
        <v>2</v>
      </c>
      <c r="D65" s="80" t="s">
        <v>67</v>
      </c>
      <c r="E65" s="80" t="s">
        <v>68</v>
      </c>
      <c r="F65" s="80" t="s">
        <v>18</v>
      </c>
      <c r="G65" s="26">
        <v>0</v>
      </c>
      <c r="H65" s="52">
        <v>4.57</v>
      </c>
      <c r="I65" s="52">
        <v>0</v>
      </c>
      <c r="J65" s="52">
        <v>0</v>
      </c>
      <c r="K65" s="28">
        <v>0</v>
      </c>
      <c r="L65" s="28">
        <v>0</v>
      </c>
      <c r="M65" s="53">
        <v>0</v>
      </c>
      <c r="N65" s="38"/>
      <c r="O65" s="93"/>
      <c r="P65" s="18">
        <v>0</v>
      </c>
      <c r="Q65" s="18"/>
      <c r="R65" s="93"/>
      <c r="S65" s="18">
        <v>0</v>
      </c>
      <c r="T65" s="18"/>
      <c r="U65" s="93"/>
      <c r="V65" s="18">
        <v>0</v>
      </c>
      <c r="W65" s="18"/>
      <c r="X65" s="93"/>
      <c r="Y65" s="18">
        <v>0</v>
      </c>
      <c r="Z65" s="18"/>
      <c r="AA65" s="93"/>
      <c r="AB65" s="18"/>
      <c r="AC65" s="24"/>
      <c r="AD65" s="126">
        <v>2</v>
      </c>
      <c r="AE65" s="65">
        <v>2</v>
      </c>
      <c r="AF65" s="65">
        <v>2</v>
      </c>
      <c r="AG65" s="65">
        <v>2</v>
      </c>
      <c r="AH65" s="151">
        <v>2</v>
      </c>
      <c r="AI65" s="151"/>
      <c r="AJ65" s="151">
        <v>2</v>
      </c>
      <c r="AK65" s="65">
        <v>2</v>
      </c>
      <c r="AL65" s="65">
        <v>2</v>
      </c>
      <c r="AM65" s="65">
        <v>2</v>
      </c>
      <c r="AN65" s="65">
        <v>4</v>
      </c>
      <c r="AO65" s="151"/>
      <c r="AP65" s="65">
        <v>2</v>
      </c>
      <c r="AQ65" s="151">
        <v>2</v>
      </c>
      <c r="AR65" s="151">
        <v>2</v>
      </c>
      <c r="AS65" s="151">
        <v>2</v>
      </c>
      <c r="AT65" s="65">
        <v>2</v>
      </c>
      <c r="AU65" s="151"/>
      <c r="AV65" s="65">
        <v>2</v>
      </c>
      <c r="AW65" s="65"/>
      <c r="AX65" s="65">
        <v>2</v>
      </c>
      <c r="AY65" s="65">
        <v>2</v>
      </c>
      <c r="AZ65" s="151">
        <v>2</v>
      </c>
      <c r="BA65" s="151"/>
      <c r="BB65" s="151">
        <v>2</v>
      </c>
      <c r="BC65" s="151">
        <v>2</v>
      </c>
      <c r="BD65" s="151">
        <v>2</v>
      </c>
      <c r="BE65" s="244">
        <v>2</v>
      </c>
      <c r="BF65" s="151">
        <v>2</v>
      </c>
      <c r="BG65" s="244"/>
      <c r="BH65" s="244">
        <v>2</v>
      </c>
      <c r="BI65" s="244">
        <v>2</v>
      </c>
      <c r="BJ65" s="244">
        <v>2</v>
      </c>
      <c r="BK65" s="244">
        <v>2</v>
      </c>
      <c r="BL65" s="244">
        <v>2</v>
      </c>
      <c r="BM65" s="244"/>
      <c r="BN65" s="244">
        <v>2</v>
      </c>
      <c r="BO65" s="244">
        <v>2</v>
      </c>
      <c r="BP65" s="244">
        <v>2</v>
      </c>
      <c r="BQ65" s="244">
        <v>2</v>
      </c>
      <c r="BR65" s="244">
        <v>2</v>
      </c>
      <c r="BS65" s="244">
        <v>2</v>
      </c>
      <c r="BT65" s="244">
        <v>2</v>
      </c>
      <c r="BU65" s="244">
        <v>2</v>
      </c>
      <c r="BV65" s="244">
        <v>2</v>
      </c>
      <c r="BW65" s="244">
        <v>2</v>
      </c>
      <c r="BX65" s="244"/>
      <c r="BY65" s="244">
        <v>2</v>
      </c>
      <c r="BZ65" s="244">
        <v>2</v>
      </c>
      <c r="CA65" s="83">
        <v>88.57</v>
      </c>
      <c r="CB65" s="80">
        <v>4.6039651070578893</v>
      </c>
      <c r="CC65" s="127"/>
    </row>
    <row r="66" spans="1:81" ht="15" customHeight="1">
      <c r="A66" s="129">
        <v>24</v>
      </c>
      <c r="B66" s="67">
        <v>11405215</v>
      </c>
      <c r="C66" s="62">
        <v>3</v>
      </c>
      <c r="D66" s="80" t="s">
        <v>84</v>
      </c>
      <c r="E66" s="80" t="s">
        <v>85</v>
      </c>
      <c r="F66" s="80" t="s">
        <v>86</v>
      </c>
      <c r="G66" s="26">
        <v>0</v>
      </c>
      <c r="H66" s="52">
        <v>5.34</v>
      </c>
      <c r="I66" s="52">
        <v>2.84</v>
      </c>
      <c r="J66" s="52">
        <v>5.34</v>
      </c>
      <c r="K66" s="28">
        <v>0</v>
      </c>
      <c r="L66" s="28">
        <v>0</v>
      </c>
      <c r="M66" s="53">
        <v>0</v>
      </c>
      <c r="N66" s="38"/>
      <c r="O66" s="93"/>
      <c r="P66" s="18">
        <v>0</v>
      </c>
      <c r="Q66" s="18"/>
      <c r="R66" s="93"/>
      <c r="S66" s="18">
        <v>0</v>
      </c>
      <c r="T66" s="18"/>
      <c r="U66" s="93"/>
      <c r="V66" s="18">
        <v>0</v>
      </c>
      <c r="W66" s="18"/>
      <c r="X66" s="93"/>
      <c r="Y66" s="18">
        <v>0</v>
      </c>
      <c r="Z66" s="18"/>
      <c r="AA66" s="93"/>
      <c r="AB66" s="18"/>
      <c r="AC66" s="24"/>
      <c r="AD66" s="126">
        <v>2</v>
      </c>
      <c r="AE66" s="65">
        <v>2</v>
      </c>
      <c r="AF66" s="65"/>
      <c r="AG66" s="65">
        <v>2</v>
      </c>
      <c r="AH66" s="244">
        <v>2</v>
      </c>
      <c r="AI66" s="244">
        <v>2</v>
      </c>
      <c r="AJ66" s="244">
        <v>2</v>
      </c>
      <c r="AK66" s="65">
        <v>2</v>
      </c>
      <c r="AL66" s="65"/>
      <c r="AM66" s="65">
        <v>2</v>
      </c>
      <c r="AN66" s="65">
        <v>2</v>
      </c>
      <c r="AO66" s="244">
        <v>2</v>
      </c>
      <c r="AP66" s="65">
        <v>1</v>
      </c>
      <c r="AQ66" s="244">
        <v>2</v>
      </c>
      <c r="AR66" s="244"/>
      <c r="AS66" s="244">
        <v>2</v>
      </c>
      <c r="AT66" s="65">
        <v>2</v>
      </c>
      <c r="AU66" s="244">
        <v>2</v>
      </c>
      <c r="AV66" s="65"/>
      <c r="AW66" s="65"/>
      <c r="AX66" s="65"/>
      <c r="AY66" s="65">
        <v>2</v>
      </c>
      <c r="AZ66" s="244">
        <v>2</v>
      </c>
      <c r="BA66" s="244">
        <v>2</v>
      </c>
      <c r="BB66" s="232"/>
      <c r="BC66" s="232">
        <v>2</v>
      </c>
      <c r="BD66" s="232">
        <v>2</v>
      </c>
      <c r="BE66" s="239">
        <v>2</v>
      </c>
      <c r="BF66" s="232">
        <v>1</v>
      </c>
      <c r="BG66" s="239">
        <v>2</v>
      </c>
      <c r="BH66" s="239">
        <v>2</v>
      </c>
      <c r="BI66" s="239">
        <v>2</v>
      </c>
      <c r="BJ66" s="239"/>
      <c r="BK66" s="239">
        <v>0</v>
      </c>
      <c r="BL66" s="239">
        <v>2</v>
      </c>
      <c r="BM66" s="239">
        <v>2</v>
      </c>
      <c r="BN66" s="239">
        <v>2</v>
      </c>
      <c r="BO66" s="239">
        <v>2</v>
      </c>
      <c r="BP66" s="239">
        <v>2</v>
      </c>
      <c r="BQ66" s="239">
        <v>2</v>
      </c>
      <c r="BR66" s="239">
        <v>2</v>
      </c>
      <c r="BS66" s="239">
        <v>2</v>
      </c>
      <c r="BT66" s="239">
        <v>2</v>
      </c>
      <c r="BU66" s="239"/>
      <c r="BV66" s="239">
        <v>2</v>
      </c>
      <c r="BW66" s="239">
        <v>2</v>
      </c>
      <c r="BX66" s="239">
        <v>2</v>
      </c>
      <c r="BY66" s="239" t="s">
        <v>141</v>
      </c>
      <c r="BZ66" s="239">
        <v>2</v>
      </c>
      <c r="CA66" s="83">
        <v>87.52</v>
      </c>
      <c r="CB66" s="80">
        <v>4.5373513084853281</v>
      </c>
      <c r="CC66" s="127"/>
    </row>
    <row r="67" spans="1:81" ht="15" customHeight="1">
      <c r="A67" s="129">
        <v>5</v>
      </c>
      <c r="B67" s="67">
        <v>11405115</v>
      </c>
      <c r="C67" s="62">
        <v>1</v>
      </c>
      <c r="D67" s="80" t="s">
        <v>46</v>
      </c>
      <c r="E67" s="80" t="s">
        <v>16</v>
      </c>
      <c r="F67" s="80" t="s">
        <v>47</v>
      </c>
      <c r="G67" s="26">
        <v>0</v>
      </c>
      <c r="H67" s="52">
        <v>6.13</v>
      </c>
      <c r="I67" s="52">
        <v>0</v>
      </c>
      <c r="J67" s="52">
        <v>0</v>
      </c>
      <c r="K67" s="28">
        <v>0</v>
      </c>
      <c r="L67" s="28">
        <v>0</v>
      </c>
      <c r="M67" s="53">
        <v>0</v>
      </c>
      <c r="N67" s="20"/>
      <c r="O67" s="93"/>
      <c r="P67" s="17">
        <v>0</v>
      </c>
      <c r="Q67" s="17"/>
      <c r="R67" s="93"/>
      <c r="S67" s="17">
        <v>0</v>
      </c>
      <c r="T67" s="17"/>
      <c r="U67" s="93"/>
      <c r="V67" s="17">
        <v>0</v>
      </c>
      <c r="W67" s="17"/>
      <c r="X67" s="93"/>
      <c r="Y67" s="17">
        <v>0</v>
      </c>
      <c r="Z67" s="17"/>
      <c r="AA67" s="93"/>
      <c r="AB67" s="17"/>
      <c r="AC67" s="24"/>
      <c r="AD67" s="126">
        <v>2</v>
      </c>
      <c r="AE67" s="65">
        <v>2</v>
      </c>
      <c r="AF67" s="65">
        <v>2</v>
      </c>
      <c r="AG67" s="65">
        <v>2</v>
      </c>
      <c r="AH67" s="238">
        <v>2</v>
      </c>
      <c r="AI67" s="238"/>
      <c r="AJ67" s="238" t="s">
        <v>141</v>
      </c>
      <c r="AK67" s="65">
        <v>1</v>
      </c>
      <c r="AL67" s="65">
        <v>2</v>
      </c>
      <c r="AM67" s="65">
        <v>2</v>
      </c>
      <c r="AN67" s="65">
        <v>2</v>
      </c>
      <c r="AO67" s="238"/>
      <c r="AP67" s="65">
        <v>2</v>
      </c>
      <c r="AQ67" s="238">
        <v>2</v>
      </c>
      <c r="AR67" s="238">
        <v>2</v>
      </c>
      <c r="AS67" s="238">
        <v>2</v>
      </c>
      <c r="AT67" s="65">
        <v>2</v>
      </c>
      <c r="AU67" s="238"/>
      <c r="AV67" s="65">
        <v>2</v>
      </c>
      <c r="AW67" s="65"/>
      <c r="AX67" s="65">
        <v>2</v>
      </c>
      <c r="AY67" s="65">
        <v>2</v>
      </c>
      <c r="AZ67" s="238">
        <v>2</v>
      </c>
      <c r="BA67" s="238"/>
      <c r="BB67" s="238">
        <v>2</v>
      </c>
      <c r="BC67" s="238">
        <v>2</v>
      </c>
      <c r="BD67" s="238">
        <v>2</v>
      </c>
      <c r="BE67" s="1">
        <v>2</v>
      </c>
      <c r="BF67" s="238">
        <v>2</v>
      </c>
      <c r="BG67" s="1"/>
      <c r="BH67" s="1">
        <v>2</v>
      </c>
      <c r="BI67" s="1">
        <v>2</v>
      </c>
      <c r="BJ67" s="1">
        <v>2</v>
      </c>
      <c r="BK67" s="1">
        <v>2</v>
      </c>
      <c r="BL67" s="1">
        <v>2</v>
      </c>
      <c r="BM67" s="1"/>
      <c r="BN67" s="1">
        <v>2</v>
      </c>
      <c r="BO67" s="1">
        <v>2</v>
      </c>
      <c r="BP67" s="1">
        <v>2</v>
      </c>
      <c r="BQ67" s="1">
        <v>2</v>
      </c>
      <c r="BR67" s="1">
        <v>2</v>
      </c>
      <c r="BS67" s="1">
        <v>2</v>
      </c>
      <c r="BT67" s="1">
        <v>2</v>
      </c>
      <c r="BU67" s="1">
        <v>2</v>
      </c>
      <c r="BV67" s="1">
        <v>2</v>
      </c>
      <c r="BW67" s="1">
        <v>2</v>
      </c>
      <c r="BX67" s="1"/>
      <c r="BY67" s="1">
        <v>2</v>
      </c>
      <c r="BZ67" s="1">
        <v>2</v>
      </c>
      <c r="CA67" s="83">
        <v>85.13</v>
      </c>
      <c r="CB67" s="80">
        <v>4.3857256145915926</v>
      </c>
      <c r="CC67" s="127"/>
    </row>
    <row r="68" spans="1:81" ht="15" customHeight="1">
      <c r="A68" s="129">
        <v>7</v>
      </c>
      <c r="B68" s="67">
        <v>11405115</v>
      </c>
      <c r="C68" s="62">
        <v>1</v>
      </c>
      <c r="D68" s="80" t="s">
        <v>51</v>
      </c>
      <c r="E68" s="80" t="s">
        <v>52</v>
      </c>
      <c r="F68" s="80" t="s">
        <v>53</v>
      </c>
      <c r="G68" s="26">
        <v>0</v>
      </c>
      <c r="H68" s="52">
        <v>1.0900000000000001</v>
      </c>
      <c r="I68" s="52">
        <v>0</v>
      </c>
      <c r="J68" s="52">
        <v>0</v>
      </c>
      <c r="K68" s="28">
        <v>0</v>
      </c>
      <c r="L68" s="28">
        <v>8.14</v>
      </c>
      <c r="M68" s="53">
        <v>0</v>
      </c>
      <c r="N68" s="38"/>
      <c r="O68" s="93"/>
      <c r="P68" s="18">
        <v>0</v>
      </c>
      <c r="Q68" s="18"/>
      <c r="R68" s="93"/>
      <c r="S68" s="18">
        <v>0</v>
      </c>
      <c r="T68" s="18"/>
      <c r="U68" s="93"/>
      <c r="V68" s="18">
        <v>0</v>
      </c>
      <c r="W68" s="18"/>
      <c r="X68" s="93"/>
      <c r="Y68" s="18">
        <v>0</v>
      </c>
      <c r="Z68" s="18"/>
      <c r="AA68" s="93"/>
      <c r="AB68" s="18"/>
      <c r="AC68" s="24"/>
      <c r="AD68" s="16">
        <v>2</v>
      </c>
      <c r="AE68" s="65">
        <v>2</v>
      </c>
      <c r="AF68" s="65">
        <v>2</v>
      </c>
      <c r="AG68" s="65">
        <v>2</v>
      </c>
      <c r="AH68" s="244">
        <v>2</v>
      </c>
      <c r="AI68" s="244"/>
      <c r="AJ68" s="244">
        <v>2</v>
      </c>
      <c r="AK68" s="65">
        <v>2</v>
      </c>
      <c r="AL68" s="65">
        <v>2</v>
      </c>
      <c r="AM68" s="65">
        <v>2</v>
      </c>
      <c r="AN68" s="65" t="s">
        <v>141</v>
      </c>
      <c r="AO68" s="244"/>
      <c r="AP68" s="65">
        <v>2</v>
      </c>
      <c r="AQ68" s="244">
        <v>2</v>
      </c>
      <c r="AR68" s="244">
        <v>2</v>
      </c>
      <c r="AS68" s="244">
        <v>2</v>
      </c>
      <c r="AT68" s="65">
        <v>2</v>
      </c>
      <c r="AU68" s="244"/>
      <c r="AV68" s="65">
        <v>2</v>
      </c>
      <c r="AW68" s="65"/>
      <c r="AX68" s="65">
        <v>2</v>
      </c>
      <c r="AY68" s="65">
        <v>2</v>
      </c>
      <c r="AZ68" s="244">
        <v>2</v>
      </c>
      <c r="BA68" s="244"/>
      <c r="BB68" s="208" t="s">
        <v>141</v>
      </c>
      <c r="BC68" s="208" t="s">
        <v>141</v>
      </c>
      <c r="BD68" s="208">
        <v>2</v>
      </c>
      <c r="BE68" s="239">
        <v>2</v>
      </c>
      <c r="BF68" s="208">
        <v>2</v>
      </c>
      <c r="BG68" s="239"/>
      <c r="BH68" s="239">
        <v>2</v>
      </c>
      <c r="BI68" s="239">
        <v>2</v>
      </c>
      <c r="BJ68" s="239" t="s">
        <v>141</v>
      </c>
      <c r="BK68" s="239">
        <v>2</v>
      </c>
      <c r="BL68" s="239">
        <v>2</v>
      </c>
      <c r="BM68" s="239"/>
      <c r="BN68" s="239">
        <v>2</v>
      </c>
      <c r="BO68" s="239">
        <v>2</v>
      </c>
      <c r="BP68" s="239">
        <v>2</v>
      </c>
      <c r="BQ68" s="239">
        <v>2</v>
      </c>
      <c r="BR68" s="239">
        <v>2</v>
      </c>
      <c r="BS68" s="239">
        <v>2</v>
      </c>
      <c r="BT68" s="239">
        <v>2</v>
      </c>
      <c r="BU68" s="239">
        <v>2</v>
      </c>
      <c r="BV68" s="239">
        <v>0</v>
      </c>
      <c r="BW68" s="239">
        <v>2</v>
      </c>
      <c r="BX68" s="239"/>
      <c r="BY68" s="239">
        <v>2</v>
      </c>
      <c r="BZ68" s="239">
        <v>2</v>
      </c>
      <c r="CA68" s="83">
        <v>81.23</v>
      </c>
      <c r="CB68" s="80">
        <v>4.1383029341792223</v>
      </c>
      <c r="CC68" s="127"/>
    </row>
    <row r="69" spans="1:81" ht="15" customHeight="1">
      <c r="A69" s="129">
        <v>2</v>
      </c>
      <c r="B69" s="67">
        <v>11405115</v>
      </c>
      <c r="C69" s="62">
        <v>1</v>
      </c>
      <c r="D69" s="80" t="s">
        <v>40</v>
      </c>
      <c r="E69" s="80" t="s">
        <v>41</v>
      </c>
      <c r="F69" s="80" t="s">
        <v>42</v>
      </c>
      <c r="G69" s="26">
        <v>0</v>
      </c>
      <c r="H69" s="52">
        <v>6.24</v>
      </c>
      <c r="I69" s="57">
        <v>0</v>
      </c>
      <c r="J69" s="54">
        <v>0</v>
      </c>
      <c r="K69" s="55">
        <v>0</v>
      </c>
      <c r="L69" s="55">
        <v>8.27</v>
      </c>
      <c r="M69" s="56">
        <v>0</v>
      </c>
      <c r="N69" s="20"/>
      <c r="O69" s="93"/>
      <c r="P69" s="17">
        <v>0</v>
      </c>
      <c r="Q69" s="17"/>
      <c r="R69" s="93"/>
      <c r="S69" s="17">
        <v>0</v>
      </c>
      <c r="T69" s="17"/>
      <c r="U69" s="93"/>
      <c r="V69" s="17">
        <v>0</v>
      </c>
      <c r="W69" s="17"/>
      <c r="X69" s="93"/>
      <c r="Y69" s="17">
        <v>0</v>
      </c>
      <c r="Z69" s="17"/>
      <c r="AA69" s="93"/>
      <c r="AB69" s="17"/>
      <c r="AC69" s="24"/>
      <c r="AD69" s="16">
        <v>2</v>
      </c>
      <c r="AE69" s="65">
        <v>2</v>
      </c>
      <c r="AF69" s="65">
        <v>2</v>
      </c>
      <c r="AG69" s="65">
        <v>2</v>
      </c>
      <c r="AH69" s="243">
        <v>2</v>
      </c>
      <c r="AI69" s="243"/>
      <c r="AJ69" s="243">
        <v>2</v>
      </c>
      <c r="AK69" s="65">
        <v>2</v>
      </c>
      <c r="AL69" s="65" t="s">
        <v>141</v>
      </c>
      <c r="AM69" s="65">
        <v>2</v>
      </c>
      <c r="AN69" s="65">
        <v>2</v>
      </c>
      <c r="AO69" s="243"/>
      <c r="AP69" s="65">
        <v>2</v>
      </c>
      <c r="AQ69" s="243">
        <v>2</v>
      </c>
      <c r="AR69" s="243" t="s">
        <v>141</v>
      </c>
      <c r="AS69" s="243">
        <v>2</v>
      </c>
      <c r="AT69" s="65">
        <v>2</v>
      </c>
      <c r="AU69" s="243"/>
      <c r="AV69" s="65">
        <v>2</v>
      </c>
      <c r="AW69" s="65"/>
      <c r="AX69" s="65" t="s">
        <v>141</v>
      </c>
      <c r="AY69" s="65">
        <v>2</v>
      </c>
      <c r="AZ69" s="243">
        <v>2</v>
      </c>
      <c r="BA69" s="243"/>
      <c r="BB69" s="243">
        <v>2</v>
      </c>
      <c r="BC69" s="243">
        <v>2</v>
      </c>
      <c r="BD69" s="243">
        <v>2</v>
      </c>
      <c r="BE69" s="244" t="s">
        <v>141</v>
      </c>
      <c r="BF69" s="243" t="s">
        <v>141</v>
      </c>
      <c r="BG69" s="244"/>
      <c r="BH69" s="244">
        <v>2</v>
      </c>
      <c r="BI69" s="244">
        <v>2</v>
      </c>
      <c r="BJ69" s="244" t="s">
        <v>141</v>
      </c>
      <c r="BK69" s="244">
        <v>2</v>
      </c>
      <c r="BL69" s="244">
        <v>2</v>
      </c>
      <c r="BM69" s="244"/>
      <c r="BN69" s="244">
        <v>2</v>
      </c>
      <c r="BO69" s="244">
        <v>2</v>
      </c>
      <c r="BP69" s="244">
        <v>2</v>
      </c>
      <c r="BQ69" s="244" t="s">
        <v>141</v>
      </c>
      <c r="BR69" s="244" t="s">
        <v>141</v>
      </c>
      <c r="BS69" s="244">
        <v>2</v>
      </c>
      <c r="BT69" s="244">
        <v>2</v>
      </c>
      <c r="BU69" s="244">
        <v>2</v>
      </c>
      <c r="BV69" s="244">
        <v>2</v>
      </c>
      <c r="BW69" s="244">
        <v>2</v>
      </c>
      <c r="BX69" s="244"/>
      <c r="BY69" s="244">
        <v>2</v>
      </c>
      <c r="BZ69" s="244">
        <v>2</v>
      </c>
      <c r="CA69" s="83">
        <v>80.510000000000005</v>
      </c>
      <c r="CB69" s="80">
        <v>4.0926249008723232</v>
      </c>
      <c r="CC69" s="127"/>
    </row>
    <row r="70" spans="1:81" ht="15" customHeight="1">
      <c r="A70" s="129">
        <v>15</v>
      </c>
      <c r="B70" s="67">
        <v>11405115</v>
      </c>
      <c r="C70" s="62">
        <v>2</v>
      </c>
      <c r="D70" s="80" t="s">
        <v>66</v>
      </c>
      <c r="E70" s="80" t="s">
        <v>22</v>
      </c>
      <c r="F70" s="80" t="s">
        <v>23</v>
      </c>
      <c r="G70" s="26">
        <v>0</v>
      </c>
      <c r="H70" s="52">
        <v>5.3</v>
      </c>
      <c r="I70" s="52">
        <v>6.21</v>
      </c>
      <c r="J70" s="52">
        <v>4.9800000000000004</v>
      </c>
      <c r="K70" s="28">
        <v>5.34</v>
      </c>
      <c r="L70" s="28">
        <v>7.5</v>
      </c>
      <c r="M70" s="53">
        <v>0.97</v>
      </c>
      <c r="N70" s="38"/>
      <c r="O70" s="93"/>
      <c r="P70" s="18">
        <v>0</v>
      </c>
      <c r="Q70" s="18"/>
      <c r="R70" s="93"/>
      <c r="S70" s="18">
        <v>0</v>
      </c>
      <c r="T70" s="18"/>
      <c r="U70" s="93"/>
      <c r="V70" s="18">
        <v>0</v>
      </c>
      <c r="W70" s="18"/>
      <c r="X70" s="93"/>
      <c r="Y70" s="18">
        <v>0</v>
      </c>
      <c r="Z70" s="18"/>
      <c r="AA70" s="93"/>
      <c r="AB70" s="18"/>
      <c r="AC70" s="24"/>
      <c r="AD70" s="16">
        <v>2</v>
      </c>
      <c r="AE70" s="65">
        <v>2</v>
      </c>
      <c r="AF70" s="65">
        <v>2</v>
      </c>
      <c r="AG70" s="65">
        <v>2</v>
      </c>
      <c r="AH70" s="239">
        <v>2</v>
      </c>
      <c r="AI70" s="239"/>
      <c r="AJ70" s="239" t="s">
        <v>141</v>
      </c>
      <c r="AK70" s="65" t="s">
        <v>141</v>
      </c>
      <c r="AL70" s="65">
        <v>2</v>
      </c>
      <c r="AM70" s="65">
        <v>2</v>
      </c>
      <c r="AN70" s="65">
        <v>2</v>
      </c>
      <c r="AO70" s="239"/>
      <c r="AP70" s="65" t="s">
        <v>141</v>
      </c>
      <c r="AQ70" s="239" t="s">
        <v>141</v>
      </c>
      <c r="AR70" s="239">
        <v>2</v>
      </c>
      <c r="AS70" s="239" t="s">
        <v>141</v>
      </c>
      <c r="AT70" s="65" t="s">
        <v>141</v>
      </c>
      <c r="AU70" s="239"/>
      <c r="AV70" s="65">
        <v>2</v>
      </c>
      <c r="AW70" s="65"/>
      <c r="AX70" s="65">
        <v>2</v>
      </c>
      <c r="AY70" s="65">
        <v>2</v>
      </c>
      <c r="AZ70" s="239">
        <v>2</v>
      </c>
      <c r="BA70" s="239"/>
      <c r="BB70" s="239">
        <v>2</v>
      </c>
      <c r="BC70" s="239" t="s">
        <v>141</v>
      </c>
      <c r="BD70" s="239">
        <v>2</v>
      </c>
      <c r="BE70" s="236" t="s">
        <v>141</v>
      </c>
      <c r="BF70" s="239" t="s">
        <v>141</v>
      </c>
      <c r="BG70" s="236"/>
      <c r="BH70" s="236" t="s">
        <v>141</v>
      </c>
      <c r="BI70" s="236" t="s">
        <v>141</v>
      </c>
      <c r="BJ70" s="236">
        <v>2</v>
      </c>
      <c r="BK70" s="236">
        <v>2</v>
      </c>
      <c r="BL70" s="236">
        <v>2</v>
      </c>
      <c r="BM70" s="236"/>
      <c r="BN70" s="236" t="s">
        <v>141</v>
      </c>
      <c r="BO70" s="236" t="s">
        <v>141</v>
      </c>
      <c r="BP70" s="236">
        <v>2</v>
      </c>
      <c r="BQ70" s="236">
        <v>2</v>
      </c>
      <c r="BR70" s="236">
        <v>2</v>
      </c>
      <c r="BS70" s="236" t="s">
        <v>141</v>
      </c>
      <c r="BT70" s="236" t="s">
        <v>141</v>
      </c>
      <c r="BU70" s="236">
        <v>2</v>
      </c>
      <c r="BV70" s="236" t="s">
        <v>141</v>
      </c>
      <c r="BW70" s="236">
        <v>2</v>
      </c>
      <c r="BX70" s="236"/>
      <c r="BY70" s="236">
        <v>2</v>
      </c>
      <c r="BZ70" s="236">
        <v>2</v>
      </c>
      <c r="CA70" s="83">
        <v>80.3</v>
      </c>
      <c r="CB70" s="80">
        <v>4.0793021411578101</v>
      </c>
      <c r="CC70" s="127"/>
    </row>
    <row r="71" spans="1:81" ht="15" customHeight="1">
      <c r="A71" s="129">
        <v>21</v>
      </c>
      <c r="B71" s="67">
        <v>11405215</v>
      </c>
      <c r="C71" s="62">
        <v>3</v>
      </c>
      <c r="D71" s="80" t="s">
        <v>77</v>
      </c>
      <c r="E71" s="80" t="s">
        <v>78</v>
      </c>
      <c r="F71" s="80" t="s">
        <v>17</v>
      </c>
      <c r="G71" s="26">
        <v>0</v>
      </c>
      <c r="H71" s="52">
        <v>5.85</v>
      </c>
      <c r="I71" s="52">
        <v>0</v>
      </c>
      <c r="J71" s="52">
        <v>4.46</v>
      </c>
      <c r="K71" s="28">
        <v>0</v>
      </c>
      <c r="L71" s="28">
        <v>6.55</v>
      </c>
      <c r="M71" s="53">
        <v>0</v>
      </c>
      <c r="N71" s="20"/>
      <c r="O71" s="93"/>
      <c r="P71" s="17">
        <v>0</v>
      </c>
      <c r="Q71" s="17"/>
      <c r="R71" s="93"/>
      <c r="S71" s="17">
        <v>0</v>
      </c>
      <c r="T71" s="17"/>
      <c r="U71" s="93"/>
      <c r="V71" s="17">
        <v>0</v>
      </c>
      <c r="W71" s="17"/>
      <c r="X71" s="93"/>
      <c r="Y71" s="17">
        <v>0</v>
      </c>
      <c r="Z71" s="17"/>
      <c r="AA71" s="93"/>
      <c r="AB71" s="17"/>
      <c r="AC71" s="24"/>
      <c r="AD71" s="126">
        <v>2</v>
      </c>
      <c r="AE71" s="65">
        <v>2</v>
      </c>
      <c r="AF71" s="65"/>
      <c r="AG71" s="65">
        <v>2</v>
      </c>
      <c r="AH71" s="232">
        <v>2</v>
      </c>
      <c r="AI71" s="232" t="s">
        <v>141</v>
      </c>
      <c r="AJ71" s="232">
        <v>2</v>
      </c>
      <c r="AK71" s="65">
        <v>2</v>
      </c>
      <c r="AL71" s="65"/>
      <c r="AM71" s="65">
        <v>2</v>
      </c>
      <c r="AN71" s="65" t="s">
        <v>141</v>
      </c>
      <c r="AO71" s="232">
        <v>2</v>
      </c>
      <c r="AP71" s="65" t="s">
        <v>141</v>
      </c>
      <c r="AQ71" s="232">
        <v>2</v>
      </c>
      <c r="AR71" s="232"/>
      <c r="AS71" s="232">
        <v>2</v>
      </c>
      <c r="AT71" s="65">
        <v>2</v>
      </c>
      <c r="AU71" s="232">
        <v>2</v>
      </c>
      <c r="AV71" s="65"/>
      <c r="AW71" s="65"/>
      <c r="AX71" s="65"/>
      <c r="AY71" s="65">
        <v>2</v>
      </c>
      <c r="AZ71" s="232" t="s">
        <v>141</v>
      </c>
      <c r="BA71" s="232">
        <v>2</v>
      </c>
      <c r="BB71" s="139"/>
      <c r="BC71" s="139">
        <v>2</v>
      </c>
      <c r="BD71" s="139">
        <v>2</v>
      </c>
      <c r="BE71" s="1" t="s">
        <v>141</v>
      </c>
      <c r="BF71" s="139">
        <v>2</v>
      </c>
      <c r="BG71" s="1" t="s">
        <v>141</v>
      </c>
      <c r="BH71" s="1" t="s">
        <v>141</v>
      </c>
      <c r="BI71" s="1">
        <v>2</v>
      </c>
      <c r="BJ71" s="1"/>
      <c r="BK71" s="1">
        <v>2</v>
      </c>
      <c r="BL71" s="1">
        <v>2</v>
      </c>
      <c r="BM71" s="1">
        <v>2</v>
      </c>
      <c r="BN71" s="1">
        <v>2</v>
      </c>
      <c r="BO71" s="1">
        <v>2</v>
      </c>
      <c r="BP71" s="1">
        <v>2</v>
      </c>
      <c r="BQ71" s="1">
        <v>2</v>
      </c>
      <c r="BR71" s="1">
        <v>2</v>
      </c>
      <c r="BS71" s="1">
        <v>2</v>
      </c>
      <c r="BT71" s="1">
        <v>2</v>
      </c>
      <c r="BU71" s="1"/>
      <c r="BV71" s="1">
        <v>2</v>
      </c>
      <c r="BW71" s="1" t="s">
        <v>141</v>
      </c>
      <c r="BX71" s="1">
        <v>2</v>
      </c>
      <c r="BY71" s="1" t="s">
        <v>141</v>
      </c>
      <c r="BZ71" s="1">
        <v>2</v>
      </c>
      <c r="CA71" s="83">
        <v>78.86</v>
      </c>
      <c r="CB71" s="80">
        <v>3.9879460745440118</v>
      </c>
      <c r="CC71" s="127"/>
    </row>
    <row r="72" spans="1:81" ht="15" customHeight="1">
      <c r="A72" s="129">
        <v>27</v>
      </c>
      <c r="B72" s="67">
        <v>11405215</v>
      </c>
      <c r="C72" s="62">
        <v>3</v>
      </c>
      <c r="D72" s="80" t="s">
        <v>91</v>
      </c>
      <c r="E72" s="80" t="s">
        <v>15</v>
      </c>
      <c r="F72" s="80" t="s">
        <v>24</v>
      </c>
      <c r="G72" s="26">
        <v>0</v>
      </c>
      <c r="H72" s="52">
        <v>0</v>
      </c>
      <c r="I72" s="57">
        <v>0</v>
      </c>
      <c r="J72" s="54">
        <v>0</v>
      </c>
      <c r="K72" s="55">
        <v>0</v>
      </c>
      <c r="L72" s="55">
        <v>0</v>
      </c>
      <c r="M72" s="56">
        <v>0</v>
      </c>
      <c r="N72" s="38"/>
      <c r="O72" s="93"/>
      <c r="P72" s="18">
        <v>0</v>
      </c>
      <c r="Q72" s="18"/>
      <c r="R72" s="93"/>
      <c r="S72" s="18">
        <v>0</v>
      </c>
      <c r="T72" s="18"/>
      <c r="U72" s="93"/>
      <c r="V72" s="18">
        <v>0</v>
      </c>
      <c r="W72" s="18"/>
      <c r="X72" s="93"/>
      <c r="Y72" s="18">
        <v>0</v>
      </c>
      <c r="Z72" s="18"/>
      <c r="AA72" s="93"/>
      <c r="AB72" s="18"/>
      <c r="AC72" s="24"/>
      <c r="AD72" s="16">
        <v>2</v>
      </c>
      <c r="AE72" s="65">
        <v>2</v>
      </c>
      <c r="AF72" s="65"/>
      <c r="AG72" s="65">
        <v>2</v>
      </c>
      <c r="AH72" s="243">
        <v>2</v>
      </c>
      <c r="AI72" s="243">
        <v>2</v>
      </c>
      <c r="AJ72" s="243">
        <v>2</v>
      </c>
      <c r="AK72" s="65">
        <v>2</v>
      </c>
      <c r="AL72" s="65"/>
      <c r="AM72" s="65">
        <v>2</v>
      </c>
      <c r="AN72" s="65">
        <v>2</v>
      </c>
      <c r="AO72" s="243">
        <v>2</v>
      </c>
      <c r="AP72" s="65">
        <v>1</v>
      </c>
      <c r="AQ72" s="243">
        <v>2</v>
      </c>
      <c r="AR72" s="243"/>
      <c r="AS72" s="243">
        <v>2</v>
      </c>
      <c r="AT72" s="65">
        <v>2</v>
      </c>
      <c r="AU72" s="243">
        <v>2</v>
      </c>
      <c r="AV72" s="65"/>
      <c r="AW72" s="65"/>
      <c r="AX72" s="65"/>
      <c r="AY72" s="65">
        <v>2</v>
      </c>
      <c r="AZ72" s="243">
        <v>2</v>
      </c>
      <c r="BA72" s="243">
        <v>2</v>
      </c>
      <c r="BB72" s="243"/>
      <c r="BC72" s="243" t="s">
        <v>141</v>
      </c>
      <c r="BD72" s="243">
        <v>2</v>
      </c>
      <c r="BE72" s="238">
        <v>2</v>
      </c>
      <c r="BF72" s="243">
        <v>2</v>
      </c>
      <c r="BG72" s="238">
        <v>2</v>
      </c>
      <c r="BH72" s="238">
        <v>2</v>
      </c>
      <c r="BI72" s="238">
        <v>2</v>
      </c>
      <c r="BJ72" s="238"/>
      <c r="BK72" s="238">
        <v>2</v>
      </c>
      <c r="BL72" s="238">
        <v>2</v>
      </c>
      <c r="BM72" s="238">
        <v>2</v>
      </c>
      <c r="BN72" s="238">
        <v>4</v>
      </c>
      <c r="BO72" s="238">
        <v>2</v>
      </c>
      <c r="BP72" s="238">
        <v>2</v>
      </c>
      <c r="BQ72" s="238">
        <v>2</v>
      </c>
      <c r="BR72" s="238">
        <v>2</v>
      </c>
      <c r="BS72" s="238">
        <v>2</v>
      </c>
      <c r="BT72" s="238">
        <v>2</v>
      </c>
      <c r="BU72" s="238"/>
      <c r="BV72" s="238">
        <v>2</v>
      </c>
      <c r="BW72" s="238">
        <v>2</v>
      </c>
      <c r="BX72" s="238">
        <v>2</v>
      </c>
      <c r="BY72" s="238" t="s">
        <v>141</v>
      </c>
      <c r="BZ72" s="238" t="s">
        <v>141</v>
      </c>
      <c r="CA72" s="83">
        <v>75</v>
      </c>
      <c r="CB72" s="80">
        <v>3.7430610626486907</v>
      </c>
      <c r="CC72" s="127"/>
    </row>
    <row r="73" spans="1:81" ht="15" customHeight="1">
      <c r="A73" s="129">
        <v>9</v>
      </c>
      <c r="B73" s="67">
        <v>11405115</v>
      </c>
      <c r="C73" s="62">
        <v>1</v>
      </c>
      <c r="D73" s="80" t="s">
        <v>55</v>
      </c>
      <c r="E73" s="80" t="s">
        <v>56</v>
      </c>
      <c r="F73" s="80" t="s">
        <v>14</v>
      </c>
      <c r="G73" s="26">
        <v>0</v>
      </c>
      <c r="H73" s="52">
        <v>6.54</v>
      </c>
      <c r="I73" s="52">
        <v>0</v>
      </c>
      <c r="J73" s="52">
        <v>0</v>
      </c>
      <c r="K73" s="28">
        <v>0</v>
      </c>
      <c r="L73" s="28">
        <v>7.8</v>
      </c>
      <c r="M73" s="53">
        <v>0</v>
      </c>
      <c r="N73" s="38"/>
      <c r="O73" s="93"/>
      <c r="P73" s="18">
        <v>0</v>
      </c>
      <c r="Q73" s="18"/>
      <c r="R73" s="93"/>
      <c r="S73" s="18">
        <v>0</v>
      </c>
      <c r="T73" s="18"/>
      <c r="U73" s="93"/>
      <c r="V73" s="18">
        <v>0</v>
      </c>
      <c r="W73" s="18"/>
      <c r="X73" s="93"/>
      <c r="Y73" s="18">
        <v>0</v>
      </c>
      <c r="Z73" s="18"/>
      <c r="AA73" s="93"/>
      <c r="AB73" s="18"/>
      <c r="AC73" s="24"/>
      <c r="AD73" s="16">
        <v>2</v>
      </c>
      <c r="AE73" s="65">
        <v>2</v>
      </c>
      <c r="AF73" s="65">
        <v>2</v>
      </c>
      <c r="AG73" s="65">
        <v>2</v>
      </c>
      <c r="AH73" s="235">
        <v>2</v>
      </c>
      <c r="AI73" s="235"/>
      <c r="AJ73" s="235">
        <v>2</v>
      </c>
      <c r="AK73" s="65">
        <v>2</v>
      </c>
      <c r="AL73" s="65">
        <v>2</v>
      </c>
      <c r="AM73" s="65">
        <v>2</v>
      </c>
      <c r="AN73" s="65">
        <v>2</v>
      </c>
      <c r="AO73" s="235"/>
      <c r="AP73" s="65">
        <v>2</v>
      </c>
      <c r="AQ73" s="235">
        <v>2</v>
      </c>
      <c r="AR73" s="235">
        <v>2</v>
      </c>
      <c r="AS73" s="235" t="s">
        <v>141</v>
      </c>
      <c r="AT73" s="65" t="s">
        <v>141</v>
      </c>
      <c r="AU73" s="235"/>
      <c r="AV73" s="65">
        <v>2</v>
      </c>
      <c r="AW73" s="65"/>
      <c r="AX73" s="65">
        <v>2</v>
      </c>
      <c r="AY73" s="65" t="s">
        <v>141</v>
      </c>
      <c r="AZ73" s="235" t="s">
        <v>141</v>
      </c>
      <c r="BA73" s="235"/>
      <c r="BB73" s="235">
        <v>2</v>
      </c>
      <c r="BC73" s="235">
        <v>2</v>
      </c>
      <c r="BD73" s="235" t="s">
        <v>141</v>
      </c>
      <c r="BE73" s="244" t="s">
        <v>141</v>
      </c>
      <c r="BF73" s="235" t="s">
        <v>141</v>
      </c>
      <c r="BG73" s="244"/>
      <c r="BH73" s="244" t="s">
        <v>141</v>
      </c>
      <c r="BI73" s="244" t="s">
        <v>141</v>
      </c>
      <c r="BJ73" s="244">
        <v>2</v>
      </c>
      <c r="BK73" s="244">
        <v>2</v>
      </c>
      <c r="BL73" s="244">
        <v>2</v>
      </c>
      <c r="BM73" s="244"/>
      <c r="BN73" s="244">
        <v>2</v>
      </c>
      <c r="BO73" s="244">
        <v>2</v>
      </c>
      <c r="BP73" s="244">
        <v>2</v>
      </c>
      <c r="BQ73" s="244">
        <v>2</v>
      </c>
      <c r="BR73" s="244">
        <v>2</v>
      </c>
      <c r="BS73" s="244">
        <v>2</v>
      </c>
      <c r="BT73" s="244">
        <v>2</v>
      </c>
      <c r="BU73" s="244">
        <v>2</v>
      </c>
      <c r="BV73" s="244" t="s">
        <v>141</v>
      </c>
      <c r="BW73" s="244">
        <v>2</v>
      </c>
      <c r="BX73" s="244"/>
      <c r="BY73" s="244">
        <v>2</v>
      </c>
      <c r="BZ73" s="244" t="s">
        <v>141</v>
      </c>
      <c r="CA73" s="83">
        <v>74.34</v>
      </c>
      <c r="CB73" s="80">
        <v>3.7011895321173669</v>
      </c>
      <c r="CC73" s="127"/>
    </row>
    <row r="74" spans="1:81" ht="15" customHeight="1">
      <c r="A74" s="129">
        <v>38</v>
      </c>
      <c r="B74" s="67">
        <v>11405215</v>
      </c>
      <c r="C74" s="62">
        <v>4</v>
      </c>
      <c r="D74" s="80" t="s">
        <v>108</v>
      </c>
      <c r="E74" s="80" t="s">
        <v>109</v>
      </c>
      <c r="F74" s="80" t="s">
        <v>110</v>
      </c>
      <c r="G74" s="26">
        <v>0</v>
      </c>
      <c r="H74" s="52">
        <v>5.34</v>
      </c>
      <c r="I74" s="52">
        <v>0</v>
      </c>
      <c r="J74" s="52">
        <v>4.57</v>
      </c>
      <c r="K74" s="28">
        <v>0</v>
      </c>
      <c r="L74" s="28">
        <v>3.2</v>
      </c>
      <c r="M74" s="53">
        <v>0</v>
      </c>
      <c r="N74" s="38"/>
      <c r="O74" s="93"/>
      <c r="P74" s="18">
        <v>0</v>
      </c>
      <c r="Q74" s="18"/>
      <c r="R74" s="93"/>
      <c r="S74" s="18">
        <v>0</v>
      </c>
      <c r="T74" s="18"/>
      <c r="U74" s="93"/>
      <c r="V74" s="18">
        <v>0</v>
      </c>
      <c r="W74" s="18"/>
      <c r="X74" s="93"/>
      <c r="Y74" s="18">
        <v>0</v>
      </c>
      <c r="Z74" s="18"/>
      <c r="AA74" s="93"/>
      <c r="AB74" s="18"/>
      <c r="AC74" s="24"/>
      <c r="AD74" s="16">
        <v>2</v>
      </c>
      <c r="AE74" s="65" t="s">
        <v>141</v>
      </c>
      <c r="AF74" s="65"/>
      <c r="AG74" s="65">
        <v>2</v>
      </c>
      <c r="AH74" s="208">
        <v>2</v>
      </c>
      <c r="AI74" s="208">
        <v>2</v>
      </c>
      <c r="AJ74" s="208">
        <v>2</v>
      </c>
      <c r="AK74" s="65">
        <v>2</v>
      </c>
      <c r="AL74" s="65"/>
      <c r="AM74" s="65">
        <v>2</v>
      </c>
      <c r="AN74" s="65">
        <v>2</v>
      </c>
      <c r="AO74" s="208">
        <v>2</v>
      </c>
      <c r="AP74" s="65">
        <v>2</v>
      </c>
      <c r="AQ74" s="208">
        <v>2</v>
      </c>
      <c r="AR74" s="208"/>
      <c r="AS74" s="208">
        <v>2</v>
      </c>
      <c r="AT74" s="65">
        <v>2</v>
      </c>
      <c r="AU74" s="208">
        <v>2</v>
      </c>
      <c r="AV74" s="65"/>
      <c r="AW74" s="65"/>
      <c r="AX74" s="65"/>
      <c r="AY74" s="65">
        <v>2</v>
      </c>
      <c r="AZ74" s="208">
        <v>2</v>
      </c>
      <c r="BA74" s="208">
        <v>2</v>
      </c>
      <c r="BB74" s="109"/>
      <c r="BC74" s="109">
        <v>2</v>
      </c>
      <c r="BD74" s="109">
        <v>2</v>
      </c>
      <c r="BE74" s="239" t="s">
        <v>141</v>
      </c>
      <c r="BF74" s="109" t="s">
        <v>141</v>
      </c>
      <c r="BG74" s="239" t="s">
        <v>141</v>
      </c>
      <c r="BH74" s="239" t="s">
        <v>141</v>
      </c>
      <c r="BI74" s="239" t="s">
        <v>141</v>
      </c>
      <c r="BJ74" s="239"/>
      <c r="BK74" s="239" t="s">
        <v>141</v>
      </c>
      <c r="BL74" s="239" t="s">
        <v>141</v>
      </c>
      <c r="BM74" s="239">
        <v>2</v>
      </c>
      <c r="BN74" s="239">
        <v>2</v>
      </c>
      <c r="BO74" s="239">
        <v>2</v>
      </c>
      <c r="BP74" s="239">
        <v>2</v>
      </c>
      <c r="BQ74" s="239">
        <v>2</v>
      </c>
      <c r="BR74" s="239" t="s">
        <v>141</v>
      </c>
      <c r="BS74" s="239">
        <v>2</v>
      </c>
      <c r="BT74" s="239">
        <v>2</v>
      </c>
      <c r="BU74" s="239"/>
      <c r="BV74" s="239">
        <v>2</v>
      </c>
      <c r="BW74" s="239">
        <v>2</v>
      </c>
      <c r="BX74" s="239">
        <v>2</v>
      </c>
      <c r="BY74" s="239" t="s">
        <v>141</v>
      </c>
      <c r="BZ74" s="239">
        <v>2</v>
      </c>
      <c r="CA74" s="83">
        <v>73.11</v>
      </c>
      <c r="CB74" s="80">
        <v>3.62315622521808</v>
      </c>
      <c r="CC74" s="127"/>
    </row>
    <row r="75" spans="1:81" ht="15" customHeight="1">
      <c r="A75" s="129">
        <v>37</v>
      </c>
      <c r="B75" s="67">
        <v>11405215</v>
      </c>
      <c r="C75" s="62">
        <v>4</v>
      </c>
      <c r="D75" s="80" t="s">
        <v>106</v>
      </c>
      <c r="E75" s="80" t="s">
        <v>107</v>
      </c>
      <c r="F75" s="80" t="s">
        <v>23</v>
      </c>
      <c r="G75" s="26">
        <v>0</v>
      </c>
      <c r="H75" s="52">
        <v>5.21</v>
      </c>
      <c r="I75" s="52">
        <v>6.04</v>
      </c>
      <c r="J75" s="52">
        <v>5.21</v>
      </c>
      <c r="K75" s="28">
        <v>4.8899999999999997</v>
      </c>
      <c r="L75" s="28">
        <v>7.34</v>
      </c>
      <c r="M75" s="53">
        <v>0</v>
      </c>
      <c r="N75" s="20"/>
      <c r="O75" s="93"/>
      <c r="P75" s="17">
        <v>0</v>
      </c>
      <c r="Q75" s="17"/>
      <c r="R75" s="93"/>
      <c r="S75" s="17">
        <v>0</v>
      </c>
      <c r="T75" s="17"/>
      <c r="U75" s="93"/>
      <c r="V75" s="17">
        <v>0</v>
      </c>
      <c r="W75" s="17"/>
      <c r="X75" s="93"/>
      <c r="Y75" s="17">
        <v>0</v>
      </c>
      <c r="Z75" s="17"/>
      <c r="AA75" s="93"/>
      <c r="AB75" s="17"/>
      <c r="AC75" s="24"/>
      <c r="AD75" s="126">
        <v>2</v>
      </c>
      <c r="AE75" s="65">
        <v>2</v>
      </c>
      <c r="AF75" s="65"/>
      <c r="AG75" s="65">
        <v>2</v>
      </c>
      <c r="AH75" s="244" t="s">
        <v>141</v>
      </c>
      <c r="AI75" s="244">
        <v>2</v>
      </c>
      <c r="AJ75" s="244" t="s">
        <v>141</v>
      </c>
      <c r="AK75" s="65" t="s">
        <v>141</v>
      </c>
      <c r="AL75" s="65"/>
      <c r="AM75" s="65">
        <v>2</v>
      </c>
      <c r="AN75" s="65">
        <v>2</v>
      </c>
      <c r="AO75" s="244">
        <v>2</v>
      </c>
      <c r="AP75" s="65" t="s">
        <v>141</v>
      </c>
      <c r="AQ75" s="244" t="s">
        <v>141</v>
      </c>
      <c r="AR75" s="244"/>
      <c r="AS75" s="244">
        <v>2</v>
      </c>
      <c r="AT75" s="65">
        <v>2</v>
      </c>
      <c r="AU75" s="244">
        <v>2</v>
      </c>
      <c r="AV75" s="65"/>
      <c r="AW75" s="65"/>
      <c r="AX75" s="65"/>
      <c r="AY75" s="65" t="s">
        <v>141</v>
      </c>
      <c r="AZ75" s="244" t="s">
        <v>141</v>
      </c>
      <c r="BA75" s="244" t="s">
        <v>141</v>
      </c>
      <c r="BB75" s="244"/>
      <c r="BC75" s="244">
        <v>2</v>
      </c>
      <c r="BD75" s="244">
        <v>2</v>
      </c>
      <c r="BE75" s="1" t="s">
        <v>141</v>
      </c>
      <c r="BF75" s="244" t="s">
        <v>141</v>
      </c>
      <c r="BG75" s="1" t="s">
        <v>141</v>
      </c>
      <c r="BH75" s="1" t="s">
        <v>141</v>
      </c>
      <c r="BI75" s="1" t="s">
        <v>141</v>
      </c>
      <c r="BJ75" s="1"/>
      <c r="BK75" s="1">
        <v>0</v>
      </c>
      <c r="BL75" s="1">
        <v>2</v>
      </c>
      <c r="BM75" s="1" t="s">
        <v>141</v>
      </c>
      <c r="BN75" s="1">
        <v>2</v>
      </c>
      <c r="BO75" s="1">
        <v>2</v>
      </c>
      <c r="BP75" s="1" t="s">
        <v>141</v>
      </c>
      <c r="BQ75" s="1" t="s">
        <v>141</v>
      </c>
      <c r="BR75" s="1" t="s">
        <v>141</v>
      </c>
      <c r="BS75" s="1">
        <v>2</v>
      </c>
      <c r="BT75" s="1">
        <v>2</v>
      </c>
      <c r="BU75" s="1"/>
      <c r="BV75" s="1">
        <v>2</v>
      </c>
      <c r="BW75" s="1">
        <v>2</v>
      </c>
      <c r="BX75" s="1">
        <v>2</v>
      </c>
      <c r="BY75" s="1">
        <v>2</v>
      </c>
      <c r="BZ75" s="1">
        <v>2</v>
      </c>
      <c r="CA75" s="83">
        <v>72.69</v>
      </c>
      <c r="CB75" s="80">
        <v>3.5965107057890555</v>
      </c>
      <c r="CC75" s="127"/>
    </row>
    <row r="76" spans="1:81" ht="15" customHeight="1">
      <c r="A76" s="129">
        <v>12</v>
      </c>
      <c r="B76" s="67">
        <v>11405115</v>
      </c>
      <c r="C76" s="62">
        <v>2</v>
      </c>
      <c r="D76" s="80" t="s">
        <v>59</v>
      </c>
      <c r="E76" s="80" t="s">
        <v>60</v>
      </c>
      <c r="F76" s="80" t="s">
        <v>61</v>
      </c>
      <c r="G76" s="26">
        <v>0</v>
      </c>
      <c r="H76" s="52">
        <v>0.4</v>
      </c>
      <c r="I76" s="52">
        <v>0</v>
      </c>
      <c r="J76" s="52">
        <v>0</v>
      </c>
      <c r="K76" s="28">
        <v>0</v>
      </c>
      <c r="L76" s="28">
        <v>0</v>
      </c>
      <c r="M76" s="53">
        <v>0</v>
      </c>
      <c r="N76" s="20"/>
      <c r="O76" s="93"/>
      <c r="P76" s="17">
        <v>0</v>
      </c>
      <c r="Q76" s="17"/>
      <c r="R76" s="93"/>
      <c r="S76" s="17">
        <v>0</v>
      </c>
      <c r="T76" s="17"/>
      <c r="U76" s="93"/>
      <c r="V76" s="17">
        <v>0</v>
      </c>
      <c r="W76" s="17"/>
      <c r="X76" s="93"/>
      <c r="Y76" s="17">
        <v>0</v>
      </c>
      <c r="Z76" s="17"/>
      <c r="AA76" s="93"/>
      <c r="AB76" s="17"/>
      <c r="AC76" s="24"/>
      <c r="AD76" s="126">
        <v>2</v>
      </c>
      <c r="AE76" s="65">
        <v>2</v>
      </c>
      <c r="AF76" s="65">
        <v>2</v>
      </c>
      <c r="AG76" s="65">
        <v>2</v>
      </c>
      <c r="AH76" s="123">
        <v>2</v>
      </c>
      <c r="AI76" s="123"/>
      <c r="AJ76" s="123">
        <v>2</v>
      </c>
      <c r="AK76" s="65">
        <v>2</v>
      </c>
      <c r="AL76" s="65" t="s">
        <v>141</v>
      </c>
      <c r="AM76" s="65" t="s">
        <v>141</v>
      </c>
      <c r="AN76" s="65" t="s">
        <v>141</v>
      </c>
      <c r="AO76" s="123"/>
      <c r="AP76" s="65">
        <v>2</v>
      </c>
      <c r="AQ76" s="123">
        <v>2</v>
      </c>
      <c r="AR76" s="123">
        <v>2</v>
      </c>
      <c r="AS76" s="123">
        <v>2</v>
      </c>
      <c r="AT76" s="65">
        <v>2</v>
      </c>
      <c r="AU76" s="123"/>
      <c r="AV76" s="65">
        <v>2</v>
      </c>
      <c r="AW76" s="65"/>
      <c r="AX76" s="65">
        <v>2</v>
      </c>
      <c r="AY76" s="65">
        <v>2</v>
      </c>
      <c r="AZ76" s="123">
        <v>2</v>
      </c>
      <c r="BA76" s="123"/>
      <c r="BB76" s="123">
        <v>2</v>
      </c>
      <c r="BC76" s="123">
        <v>2</v>
      </c>
      <c r="BD76" s="123">
        <v>2</v>
      </c>
      <c r="BE76" s="244">
        <v>2</v>
      </c>
      <c r="BF76" s="123">
        <v>2</v>
      </c>
      <c r="BG76" s="244"/>
      <c r="BH76" s="244">
        <v>2</v>
      </c>
      <c r="BI76" s="244">
        <v>2</v>
      </c>
      <c r="BJ76" s="244">
        <v>2</v>
      </c>
      <c r="BK76" s="244">
        <v>2</v>
      </c>
      <c r="BL76" s="244">
        <v>2</v>
      </c>
      <c r="BM76" s="244"/>
      <c r="BN76" s="244">
        <v>2</v>
      </c>
      <c r="BO76" s="244">
        <v>2</v>
      </c>
      <c r="BP76" s="244">
        <v>2</v>
      </c>
      <c r="BQ76" s="244">
        <v>2</v>
      </c>
      <c r="BR76" s="244">
        <v>2</v>
      </c>
      <c r="BS76" s="244">
        <v>2</v>
      </c>
      <c r="BT76" s="244">
        <v>2</v>
      </c>
      <c r="BU76" s="244">
        <v>2</v>
      </c>
      <c r="BV76" s="244">
        <v>2</v>
      </c>
      <c r="BW76" s="244">
        <v>2</v>
      </c>
      <c r="BX76" s="244"/>
      <c r="BY76" s="244" t="s">
        <v>141</v>
      </c>
      <c r="BZ76" s="244" t="s">
        <v>141</v>
      </c>
      <c r="CA76" s="83">
        <v>72.400000000000006</v>
      </c>
      <c r="CB76" s="80">
        <v>3.5781126090404438</v>
      </c>
      <c r="CC76" s="127"/>
    </row>
    <row r="77" spans="1:81" ht="15" customHeight="1">
      <c r="A77" s="231">
        <v>8</v>
      </c>
      <c r="B77" s="67">
        <v>11405115</v>
      </c>
      <c r="C77" s="62">
        <v>1</v>
      </c>
      <c r="D77" s="80" t="s">
        <v>116</v>
      </c>
      <c r="E77" s="80" t="s">
        <v>54</v>
      </c>
      <c r="F77" s="80" t="s">
        <v>23</v>
      </c>
      <c r="G77" s="26">
        <v>0</v>
      </c>
      <c r="H77" s="52">
        <v>6.54</v>
      </c>
      <c r="I77" s="52">
        <v>0</v>
      </c>
      <c r="J77" s="52">
        <v>0</v>
      </c>
      <c r="K77" s="28">
        <v>0</v>
      </c>
      <c r="L77" s="28">
        <v>7.8</v>
      </c>
      <c r="M77" s="53">
        <v>0</v>
      </c>
      <c r="N77" s="38"/>
      <c r="O77" s="93"/>
      <c r="P77" s="18">
        <v>0</v>
      </c>
      <c r="Q77" s="18"/>
      <c r="R77" s="93"/>
      <c r="S77" s="18">
        <v>0</v>
      </c>
      <c r="T77" s="18"/>
      <c r="U77" s="93"/>
      <c r="V77" s="18">
        <v>0</v>
      </c>
      <c r="W77" s="18"/>
      <c r="X77" s="93"/>
      <c r="Y77" s="18">
        <v>0</v>
      </c>
      <c r="Z77" s="18"/>
      <c r="AA77" s="93"/>
      <c r="AB77" s="18"/>
      <c r="AC77" s="24"/>
      <c r="AD77" s="126">
        <v>2</v>
      </c>
      <c r="AE77" s="232">
        <v>2</v>
      </c>
      <c r="AF77" s="232">
        <v>2</v>
      </c>
      <c r="AG77" s="232">
        <v>2</v>
      </c>
      <c r="AH77" s="236">
        <v>2</v>
      </c>
      <c r="AI77" s="236"/>
      <c r="AJ77" s="236">
        <v>2</v>
      </c>
      <c r="AK77" s="232">
        <v>2</v>
      </c>
      <c r="AL77" s="232">
        <v>2</v>
      </c>
      <c r="AM77" s="232">
        <v>2</v>
      </c>
      <c r="AN77" s="232">
        <v>2</v>
      </c>
      <c r="AO77" s="236"/>
      <c r="AP77" s="232">
        <v>2</v>
      </c>
      <c r="AQ77" s="236">
        <v>2</v>
      </c>
      <c r="AR77" s="236" t="s">
        <v>141</v>
      </c>
      <c r="AS77" s="236" t="s">
        <v>141</v>
      </c>
      <c r="AT77" s="232" t="s">
        <v>141</v>
      </c>
      <c r="AU77" s="236"/>
      <c r="AV77" s="232">
        <v>2</v>
      </c>
      <c r="AW77" s="232"/>
      <c r="AX77" s="232">
        <v>2</v>
      </c>
      <c r="AY77" s="232">
        <v>2</v>
      </c>
      <c r="AZ77" s="236">
        <v>2</v>
      </c>
      <c r="BA77" s="236"/>
      <c r="BB77" s="236">
        <v>2</v>
      </c>
      <c r="BC77" s="236">
        <v>2</v>
      </c>
      <c r="BD77" s="236" t="s">
        <v>141</v>
      </c>
      <c r="BE77" s="244" t="s">
        <v>141</v>
      </c>
      <c r="BF77" s="236" t="s">
        <v>141</v>
      </c>
      <c r="BG77" s="244"/>
      <c r="BH77" s="244" t="s">
        <v>141</v>
      </c>
      <c r="BI77" s="244" t="s">
        <v>141</v>
      </c>
      <c r="BJ77" s="244">
        <v>2</v>
      </c>
      <c r="BK77" s="244">
        <v>2</v>
      </c>
      <c r="BL77" s="244">
        <v>2</v>
      </c>
      <c r="BM77" s="244"/>
      <c r="BN77" s="244" t="s">
        <v>141</v>
      </c>
      <c r="BO77" s="244" t="s">
        <v>141</v>
      </c>
      <c r="BP77" s="244">
        <v>2</v>
      </c>
      <c r="BQ77" s="244">
        <v>2</v>
      </c>
      <c r="BR77" s="244">
        <v>2</v>
      </c>
      <c r="BS77" s="244">
        <v>2</v>
      </c>
      <c r="BT77" s="244">
        <v>2</v>
      </c>
      <c r="BU77" s="244" t="s">
        <v>141</v>
      </c>
      <c r="BV77" s="244">
        <v>0</v>
      </c>
      <c r="BW77" s="244">
        <v>2</v>
      </c>
      <c r="BX77" s="244"/>
      <c r="BY77" s="244">
        <v>2</v>
      </c>
      <c r="BZ77" s="244">
        <v>2</v>
      </c>
      <c r="CA77" s="83">
        <v>72.34</v>
      </c>
      <c r="CB77" s="80">
        <v>3.5743061062648689</v>
      </c>
      <c r="CC77" s="127"/>
    </row>
    <row r="78" spans="1:81" ht="15" customHeight="1">
      <c r="A78" s="237">
        <v>1</v>
      </c>
      <c r="B78" s="67">
        <v>11405115</v>
      </c>
      <c r="C78" s="62">
        <v>1</v>
      </c>
      <c r="D78" s="80" t="s">
        <v>39</v>
      </c>
      <c r="E78" s="80" t="s">
        <v>22</v>
      </c>
      <c r="F78" s="80" t="s">
        <v>23</v>
      </c>
      <c r="G78" s="26">
        <v>0</v>
      </c>
      <c r="H78" s="52">
        <v>1.0900000000000001</v>
      </c>
      <c r="I78" s="52">
        <v>0</v>
      </c>
      <c r="J78" s="52">
        <v>0</v>
      </c>
      <c r="K78" s="28">
        <v>0</v>
      </c>
      <c r="L78" s="28">
        <v>8.14</v>
      </c>
      <c r="M78" s="53">
        <v>0</v>
      </c>
      <c r="N78" s="38"/>
      <c r="O78" s="93"/>
      <c r="P78" s="18">
        <v>0</v>
      </c>
      <c r="Q78" s="18"/>
      <c r="R78" s="93"/>
      <c r="S78" s="18">
        <v>0</v>
      </c>
      <c r="T78" s="18"/>
      <c r="U78" s="93"/>
      <c r="V78" s="18">
        <v>0</v>
      </c>
      <c r="W78" s="18"/>
      <c r="X78" s="93"/>
      <c r="Y78" s="18">
        <v>0</v>
      </c>
      <c r="Z78" s="18"/>
      <c r="AA78" s="93"/>
      <c r="AB78" s="18"/>
      <c r="AC78" s="24"/>
      <c r="AD78" s="16" t="s">
        <v>141</v>
      </c>
      <c r="AE78" s="236" t="s">
        <v>141</v>
      </c>
      <c r="AF78" s="236">
        <v>2</v>
      </c>
      <c r="AG78" s="236">
        <v>2</v>
      </c>
      <c r="AH78" s="236">
        <v>2</v>
      </c>
      <c r="AI78" s="236"/>
      <c r="AJ78" s="236">
        <v>2</v>
      </c>
      <c r="AK78" s="236">
        <v>2</v>
      </c>
      <c r="AL78" s="236" t="s">
        <v>141</v>
      </c>
      <c r="AM78" s="236" t="s">
        <v>141</v>
      </c>
      <c r="AN78" s="236" t="s">
        <v>141</v>
      </c>
      <c r="AO78" s="236"/>
      <c r="AP78" s="236">
        <v>2</v>
      </c>
      <c r="AQ78" s="236">
        <v>2</v>
      </c>
      <c r="AR78" s="236" t="s">
        <v>141</v>
      </c>
      <c r="AS78" s="236" t="s">
        <v>141</v>
      </c>
      <c r="AT78" s="236" t="s">
        <v>141</v>
      </c>
      <c r="AU78" s="236"/>
      <c r="AV78" s="236">
        <v>2</v>
      </c>
      <c r="AW78" s="236"/>
      <c r="AX78" s="236" t="s">
        <v>141</v>
      </c>
      <c r="AY78" s="236">
        <v>2</v>
      </c>
      <c r="AZ78" s="236">
        <v>2</v>
      </c>
      <c r="BA78" s="236"/>
      <c r="BB78" s="236">
        <v>2</v>
      </c>
      <c r="BC78" s="236">
        <v>2</v>
      </c>
      <c r="BD78" s="236" t="s">
        <v>141</v>
      </c>
      <c r="BE78" s="239" t="s">
        <v>141</v>
      </c>
      <c r="BF78" s="236" t="s">
        <v>141</v>
      </c>
      <c r="BG78" s="239"/>
      <c r="BH78" s="239">
        <v>2</v>
      </c>
      <c r="BI78" s="239">
        <v>2</v>
      </c>
      <c r="BJ78" s="239">
        <v>2</v>
      </c>
      <c r="BK78" s="239">
        <v>2</v>
      </c>
      <c r="BL78" s="239">
        <v>2</v>
      </c>
      <c r="BM78" s="239"/>
      <c r="BN78" s="239">
        <v>2</v>
      </c>
      <c r="BO78" s="239">
        <v>2</v>
      </c>
      <c r="BP78" s="239">
        <v>2</v>
      </c>
      <c r="BQ78" s="239">
        <v>2</v>
      </c>
      <c r="BR78" s="239" t="s">
        <v>141</v>
      </c>
      <c r="BS78" s="239">
        <v>2</v>
      </c>
      <c r="BT78" s="239">
        <v>2</v>
      </c>
      <c r="BU78" s="239">
        <v>2</v>
      </c>
      <c r="BV78" s="239">
        <v>2</v>
      </c>
      <c r="BW78" s="239">
        <v>2</v>
      </c>
      <c r="BX78" s="239"/>
      <c r="BY78" s="239">
        <v>2</v>
      </c>
      <c r="BZ78" s="239">
        <v>2</v>
      </c>
      <c r="CA78" s="83">
        <v>65.23</v>
      </c>
      <c r="CB78" s="80">
        <v>3.1232355273592383</v>
      </c>
      <c r="CC78" s="127"/>
    </row>
    <row r="79" spans="1:81" ht="15" customHeight="1">
      <c r="A79" s="129">
        <v>18</v>
      </c>
      <c r="B79" s="67">
        <v>11405115</v>
      </c>
      <c r="C79" s="62">
        <v>2</v>
      </c>
      <c r="D79" s="80" t="s">
        <v>70</v>
      </c>
      <c r="E79" s="80" t="s">
        <v>15</v>
      </c>
      <c r="F79" s="80" t="s">
        <v>10</v>
      </c>
      <c r="G79" s="26">
        <v>0</v>
      </c>
      <c r="H79" s="52">
        <v>0</v>
      </c>
      <c r="I79" s="57">
        <v>0</v>
      </c>
      <c r="J79" s="54">
        <v>0</v>
      </c>
      <c r="K79" s="55">
        <v>0</v>
      </c>
      <c r="L79" s="55">
        <v>0</v>
      </c>
      <c r="M79" s="56">
        <v>0</v>
      </c>
      <c r="N79" s="38"/>
      <c r="O79" s="93"/>
      <c r="P79" s="18">
        <v>0</v>
      </c>
      <c r="Q79" s="18"/>
      <c r="R79" s="93"/>
      <c r="S79" s="18">
        <v>0</v>
      </c>
      <c r="T79" s="18"/>
      <c r="U79" s="93"/>
      <c r="V79" s="18">
        <v>0</v>
      </c>
      <c r="W79" s="18"/>
      <c r="X79" s="93"/>
      <c r="Y79" s="18">
        <v>0</v>
      </c>
      <c r="Z79" s="18"/>
      <c r="AA79" s="93"/>
      <c r="AB79" s="18"/>
      <c r="AC79" s="24"/>
      <c r="AD79" s="16">
        <v>2</v>
      </c>
      <c r="AE79" s="65">
        <v>2</v>
      </c>
      <c r="AF79" s="65">
        <v>2</v>
      </c>
      <c r="AG79" s="65">
        <v>2</v>
      </c>
      <c r="AH79" s="243">
        <v>2</v>
      </c>
      <c r="AI79" s="243"/>
      <c r="AJ79" s="243">
        <v>2</v>
      </c>
      <c r="AK79" s="65">
        <v>2</v>
      </c>
      <c r="AL79" s="65">
        <v>2</v>
      </c>
      <c r="AM79" s="65" t="s">
        <v>141</v>
      </c>
      <c r="AN79" s="65">
        <v>2</v>
      </c>
      <c r="AO79" s="243"/>
      <c r="AP79" s="65">
        <v>2</v>
      </c>
      <c r="AQ79" s="243" t="s">
        <v>141</v>
      </c>
      <c r="AR79" s="243">
        <v>2</v>
      </c>
      <c r="AS79" s="243">
        <v>2</v>
      </c>
      <c r="AT79" s="65">
        <v>2</v>
      </c>
      <c r="AU79" s="243"/>
      <c r="AV79" s="65">
        <v>2</v>
      </c>
      <c r="AW79" s="65"/>
      <c r="AX79" s="65">
        <v>2</v>
      </c>
      <c r="AY79" s="65">
        <v>2</v>
      </c>
      <c r="AZ79" s="243">
        <v>2</v>
      </c>
      <c r="BA79" s="243"/>
      <c r="BB79" s="239">
        <v>2</v>
      </c>
      <c r="BC79" s="239">
        <v>2</v>
      </c>
      <c r="BD79" s="239">
        <v>2</v>
      </c>
      <c r="BE79" s="244">
        <v>2</v>
      </c>
      <c r="BF79" s="239">
        <v>2</v>
      </c>
      <c r="BG79" s="244"/>
      <c r="BH79" s="244">
        <v>2</v>
      </c>
      <c r="BI79" s="244">
        <v>2</v>
      </c>
      <c r="BJ79" s="244">
        <v>2</v>
      </c>
      <c r="BK79" s="244">
        <v>2</v>
      </c>
      <c r="BL79" s="244">
        <v>2</v>
      </c>
      <c r="BM79" s="244"/>
      <c r="BN79" s="244" t="s">
        <v>141</v>
      </c>
      <c r="BO79" s="244" t="s">
        <v>141</v>
      </c>
      <c r="BP79" s="244">
        <v>2</v>
      </c>
      <c r="BQ79" s="244" t="s">
        <v>141</v>
      </c>
      <c r="BR79" s="244">
        <v>2</v>
      </c>
      <c r="BS79" s="244" t="s">
        <v>141</v>
      </c>
      <c r="BT79" s="244">
        <v>2</v>
      </c>
      <c r="BU79" s="244">
        <v>0</v>
      </c>
      <c r="BV79" s="244" t="s">
        <v>141</v>
      </c>
      <c r="BW79" s="244" t="s">
        <v>141</v>
      </c>
      <c r="BX79" s="244"/>
      <c r="BY79" s="244">
        <v>2</v>
      </c>
      <c r="BZ79" s="244">
        <v>2</v>
      </c>
      <c r="CA79" s="83">
        <v>64</v>
      </c>
      <c r="CB79" s="80">
        <v>3.0452022204599518</v>
      </c>
    </row>
    <row r="80" spans="1:81" ht="15" customHeight="1">
      <c r="A80" s="129">
        <v>33</v>
      </c>
      <c r="B80" s="67">
        <v>11405215</v>
      </c>
      <c r="C80" s="62">
        <v>4</v>
      </c>
      <c r="D80" s="80" t="s">
        <v>100</v>
      </c>
      <c r="E80" s="80" t="s">
        <v>15</v>
      </c>
      <c r="F80" s="80" t="s">
        <v>20</v>
      </c>
      <c r="G80" s="26">
        <v>0</v>
      </c>
      <c r="H80" s="52">
        <v>6.04</v>
      </c>
      <c r="I80" s="52">
        <v>5.98</v>
      </c>
      <c r="J80" s="52">
        <v>0.1</v>
      </c>
      <c r="K80" s="28">
        <v>2.02</v>
      </c>
      <c r="L80" s="28">
        <v>0</v>
      </c>
      <c r="M80" s="53">
        <v>1.89</v>
      </c>
      <c r="N80" s="38"/>
      <c r="O80" s="93"/>
      <c r="P80" s="18">
        <v>0</v>
      </c>
      <c r="Q80" s="18"/>
      <c r="R80" s="93"/>
      <c r="S80" s="18">
        <v>0</v>
      </c>
      <c r="T80" s="18"/>
      <c r="U80" s="93"/>
      <c r="V80" s="18">
        <v>0</v>
      </c>
      <c r="W80" s="18"/>
      <c r="X80" s="93"/>
      <c r="Y80" s="18">
        <v>0</v>
      </c>
      <c r="Z80" s="18"/>
      <c r="AA80" s="93"/>
      <c r="AB80" s="18"/>
      <c r="AC80" s="24"/>
      <c r="AD80" s="16" t="s">
        <v>141</v>
      </c>
      <c r="AE80" s="65">
        <v>2</v>
      </c>
      <c r="AF80" s="65"/>
      <c r="AG80" s="65">
        <v>2</v>
      </c>
      <c r="AH80" s="239">
        <v>2</v>
      </c>
      <c r="AI80" s="239">
        <v>2</v>
      </c>
      <c r="AJ80" s="239">
        <v>1</v>
      </c>
      <c r="AK80" s="65">
        <v>2</v>
      </c>
      <c r="AL80" s="65"/>
      <c r="AM80" s="65">
        <v>2</v>
      </c>
      <c r="AN80" s="65">
        <v>2</v>
      </c>
      <c r="AO80" s="239">
        <v>2</v>
      </c>
      <c r="AP80" s="65" t="s">
        <v>141</v>
      </c>
      <c r="AQ80" s="239" t="s">
        <v>141</v>
      </c>
      <c r="AR80" s="239"/>
      <c r="AS80" s="239">
        <v>2</v>
      </c>
      <c r="AT80" s="65">
        <v>2</v>
      </c>
      <c r="AU80" s="239">
        <v>2</v>
      </c>
      <c r="AV80" s="65"/>
      <c r="AW80" s="65"/>
      <c r="AX80" s="65"/>
      <c r="AY80" s="65" t="s">
        <v>141</v>
      </c>
      <c r="AZ80" s="239" t="s">
        <v>141</v>
      </c>
      <c r="BA80" s="239" t="s">
        <v>141</v>
      </c>
      <c r="BB80" s="239"/>
      <c r="BC80" s="239">
        <v>2</v>
      </c>
      <c r="BD80" s="239">
        <v>2</v>
      </c>
      <c r="BE80" s="239" t="s">
        <v>141</v>
      </c>
      <c r="BF80" s="239" t="s">
        <v>141</v>
      </c>
      <c r="BG80" s="239" t="s">
        <v>141</v>
      </c>
      <c r="BH80" s="239" t="s">
        <v>141</v>
      </c>
      <c r="BI80" s="239" t="s">
        <v>141</v>
      </c>
      <c r="BJ80" s="239"/>
      <c r="BK80" s="239">
        <v>0</v>
      </c>
      <c r="BL80" s="239">
        <v>2</v>
      </c>
      <c r="BM80" s="239" t="s">
        <v>141</v>
      </c>
      <c r="BN80" s="239">
        <v>2</v>
      </c>
      <c r="BO80" s="239">
        <v>2</v>
      </c>
      <c r="BP80" s="239" t="s">
        <v>141</v>
      </c>
      <c r="BQ80" s="239" t="s">
        <v>141</v>
      </c>
      <c r="BR80" s="239" t="s">
        <v>141</v>
      </c>
      <c r="BS80" s="239">
        <v>2</v>
      </c>
      <c r="BT80" s="239">
        <v>2</v>
      </c>
      <c r="BU80" s="239"/>
      <c r="BV80" s="239">
        <v>2</v>
      </c>
      <c r="BW80" s="239">
        <v>2</v>
      </c>
      <c r="BX80" s="239">
        <v>2</v>
      </c>
      <c r="BY80" s="239">
        <v>2</v>
      </c>
      <c r="BZ80" s="239">
        <v>2</v>
      </c>
      <c r="CA80" s="83">
        <v>63.03</v>
      </c>
      <c r="CB80" s="80">
        <v>2.9836637589214905</v>
      </c>
    </row>
    <row r="81" spans="1:80" ht="15" customHeight="1">
      <c r="A81" s="129">
        <v>17</v>
      </c>
      <c r="B81" s="67">
        <v>11405115</v>
      </c>
      <c r="C81" s="62">
        <v>2</v>
      </c>
      <c r="D81" s="80" t="s">
        <v>69</v>
      </c>
      <c r="E81" s="80" t="s">
        <v>19</v>
      </c>
      <c r="F81" s="80" t="s">
        <v>23</v>
      </c>
      <c r="G81" s="26">
        <v>0</v>
      </c>
      <c r="H81" s="52">
        <v>0</v>
      </c>
      <c r="I81" s="52">
        <v>0.14000000000000001</v>
      </c>
      <c r="J81" s="52">
        <v>0</v>
      </c>
      <c r="K81" s="28">
        <v>0</v>
      </c>
      <c r="L81" s="28">
        <v>0</v>
      </c>
      <c r="M81" s="53">
        <v>0</v>
      </c>
      <c r="N81" s="20"/>
      <c r="O81" s="93"/>
      <c r="P81" s="17">
        <v>0</v>
      </c>
      <c r="Q81" s="17"/>
      <c r="R81" s="93"/>
      <c r="S81" s="17">
        <v>0</v>
      </c>
      <c r="T81" s="17"/>
      <c r="U81" s="93"/>
      <c r="V81" s="17">
        <v>0</v>
      </c>
      <c r="W81" s="17"/>
      <c r="X81" s="93"/>
      <c r="Y81" s="17">
        <v>0</v>
      </c>
      <c r="Z81" s="17"/>
      <c r="AA81" s="93"/>
      <c r="AB81" s="17"/>
      <c r="AC81" s="24"/>
      <c r="AD81" s="126" t="s">
        <v>141</v>
      </c>
      <c r="AE81" s="65" t="s">
        <v>141</v>
      </c>
      <c r="AF81" s="65">
        <v>2</v>
      </c>
      <c r="AG81" s="65">
        <v>2</v>
      </c>
      <c r="AH81" s="239">
        <v>2</v>
      </c>
      <c r="AI81" s="239"/>
      <c r="AJ81" s="239" t="s">
        <v>141</v>
      </c>
      <c r="AK81" s="65">
        <v>2</v>
      </c>
      <c r="AL81" s="65">
        <v>2</v>
      </c>
      <c r="AM81" s="65">
        <v>2</v>
      </c>
      <c r="AN81" s="65">
        <v>2</v>
      </c>
      <c r="AO81" s="239"/>
      <c r="AP81" s="65">
        <v>2</v>
      </c>
      <c r="AQ81" s="239">
        <v>2</v>
      </c>
      <c r="AR81" s="239" t="s">
        <v>141</v>
      </c>
      <c r="AS81" s="239">
        <v>2</v>
      </c>
      <c r="AT81" s="65">
        <v>2</v>
      </c>
      <c r="AU81" s="239"/>
      <c r="AV81" s="65">
        <v>2</v>
      </c>
      <c r="AW81" s="65"/>
      <c r="AX81" s="65">
        <v>2</v>
      </c>
      <c r="AY81" s="65">
        <v>2</v>
      </c>
      <c r="AZ81" s="239">
        <v>2</v>
      </c>
      <c r="BA81" s="239"/>
      <c r="BB81" s="239">
        <v>2</v>
      </c>
      <c r="BC81" s="239">
        <v>2</v>
      </c>
      <c r="BD81" s="239">
        <v>2</v>
      </c>
      <c r="BE81" s="1">
        <v>2</v>
      </c>
      <c r="BF81" s="239">
        <v>2</v>
      </c>
      <c r="BG81" s="1"/>
      <c r="BH81" s="1" t="s">
        <v>141</v>
      </c>
      <c r="BI81" s="1" t="s">
        <v>141</v>
      </c>
      <c r="BJ81" s="1">
        <v>2</v>
      </c>
      <c r="BK81" s="1">
        <v>2</v>
      </c>
      <c r="BL81" s="1">
        <v>2</v>
      </c>
      <c r="BM81" s="1"/>
      <c r="BN81" s="1">
        <v>0</v>
      </c>
      <c r="BO81" s="1">
        <v>0</v>
      </c>
      <c r="BP81" s="1">
        <v>2</v>
      </c>
      <c r="BQ81" s="1">
        <v>2</v>
      </c>
      <c r="BR81" s="1">
        <v>2</v>
      </c>
      <c r="BS81" s="1">
        <v>0</v>
      </c>
      <c r="BT81" s="1">
        <v>2</v>
      </c>
      <c r="BU81" s="1">
        <v>2</v>
      </c>
      <c r="BV81" s="1">
        <v>0</v>
      </c>
      <c r="BW81" s="1">
        <v>2</v>
      </c>
      <c r="BX81" s="1"/>
      <c r="BY81" s="1">
        <v>2</v>
      </c>
      <c r="BZ81" s="1">
        <v>2</v>
      </c>
      <c r="CA81" s="83">
        <v>62.14</v>
      </c>
      <c r="CB81" s="80">
        <v>2.9272006344171286</v>
      </c>
    </row>
    <row r="82" spans="1:80" ht="15" customHeight="1">
      <c r="A82" s="129">
        <v>4</v>
      </c>
      <c r="B82" s="67">
        <v>11405115</v>
      </c>
      <c r="C82" s="62">
        <v>1</v>
      </c>
      <c r="D82" s="80" t="s">
        <v>44</v>
      </c>
      <c r="E82" s="80" t="s">
        <v>45</v>
      </c>
      <c r="F82" s="80" t="s">
        <v>20</v>
      </c>
      <c r="G82" s="26">
        <v>0</v>
      </c>
      <c r="H82" s="52">
        <v>6.24</v>
      </c>
      <c r="I82" s="52">
        <v>0</v>
      </c>
      <c r="J82" s="52">
        <v>0</v>
      </c>
      <c r="K82" s="28">
        <v>0</v>
      </c>
      <c r="L82" s="28">
        <v>8.09</v>
      </c>
      <c r="M82" s="53">
        <v>0</v>
      </c>
      <c r="N82" s="38"/>
      <c r="O82" s="93"/>
      <c r="P82" s="18">
        <v>0</v>
      </c>
      <c r="Q82" s="18"/>
      <c r="R82" s="93"/>
      <c r="S82" s="18">
        <v>0</v>
      </c>
      <c r="T82" s="18"/>
      <c r="U82" s="93"/>
      <c r="V82" s="18">
        <v>0</v>
      </c>
      <c r="W82" s="18"/>
      <c r="X82" s="93"/>
      <c r="Y82" s="18">
        <v>0</v>
      </c>
      <c r="Z82" s="18"/>
      <c r="AA82" s="93"/>
      <c r="AB82" s="18"/>
      <c r="AC82" s="24"/>
      <c r="AD82" s="16">
        <v>2</v>
      </c>
      <c r="AE82" s="65">
        <v>2</v>
      </c>
      <c r="AF82" s="65">
        <v>2</v>
      </c>
      <c r="AG82" s="65" t="s">
        <v>141</v>
      </c>
      <c r="AH82" s="232" t="s">
        <v>141</v>
      </c>
      <c r="AI82" s="232"/>
      <c r="AJ82" s="232">
        <v>2</v>
      </c>
      <c r="AK82" s="65">
        <v>2</v>
      </c>
      <c r="AL82" s="65" t="s">
        <v>141</v>
      </c>
      <c r="AM82" s="65" t="s">
        <v>141</v>
      </c>
      <c r="AN82" s="65" t="s">
        <v>141</v>
      </c>
      <c r="AO82" s="232"/>
      <c r="AP82" s="65">
        <v>2</v>
      </c>
      <c r="AQ82" s="232">
        <v>2</v>
      </c>
      <c r="AR82" s="232" t="s">
        <v>141</v>
      </c>
      <c r="AS82" s="232" t="s">
        <v>141</v>
      </c>
      <c r="AT82" s="65" t="s">
        <v>141</v>
      </c>
      <c r="AU82" s="232"/>
      <c r="AV82" s="65">
        <v>2</v>
      </c>
      <c r="AW82" s="65"/>
      <c r="AX82" s="65" t="s">
        <v>141</v>
      </c>
      <c r="AY82" s="65">
        <v>2</v>
      </c>
      <c r="AZ82" s="232">
        <v>2</v>
      </c>
      <c r="BA82" s="232"/>
      <c r="BB82" s="232">
        <v>2</v>
      </c>
      <c r="BC82" s="232">
        <v>2</v>
      </c>
      <c r="BD82" s="232" t="s">
        <v>141</v>
      </c>
      <c r="BE82" s="235" t="s">
        <v>141</v>
      </c>
      <c r="BF82" s="232" t="s">
        <v>141</v>
      </c>
      <c r="BG82" s="235"/>
      <c r="BH82" s="235">
        <v>2</v>
      </c>
      <c r="BI82" s="235">
        <v>2</v>
      </c>
      <c r="BJ82" s="235" t="s">
        <v>141</v>
      </c>
      <c r="BK82" s="235" t="s">
        <v>141</v>
      </c>
      <c r="BL82" s="235" t="s">
        <v>141</v>
      </c>
      <c r="BM82" s="235"/>
      <c r="BN82" s="235" t="s">
        <v>141</v>
      </c>
      <c r="BO82" s="235" t="s">
        <v>141</v>
      </c>
      <c r="BP82" s="235" t="s">
        <v>141</v>
      </c>
      <c r="BQ82" s="235" t="s">
        <v>141</v>
      </c>
      <c r="BR82" s="235" t="s">
        <v>141</v>
      </c>
      <c r="BS82" s="235">
        <v>2</v>
      </c>
      <c r="BT82" s="235">
        <v>2</v>
      </c>
      <c r="BU82" s="235">
        <v>2</v>
      </c>
      <c r="BV82" s="235">
        <v>2</v>
      </c>
      <c r="BW82" s="235">
        <v>2</v>
      </c>
      <c r="BX82" s="235"/>
      <c r="BY82" s="235">
        <v>2</v>
      </c>
      <c r="BZ82" s="235">
        <v>2</v>
      </c>
      <c r="CA82" s="83">
        <v>56.33</v>
      </c>
      <c r="CB82" s="80">
        <v>2.5586042823156219</v>
      </c>
    </row>
    <row r="83" spans="1:80" ht="15" customHeight="1">
      <c r="A83" s="129">
        <v>19</v>
      </c>
      <c r="B83" s="67">
        <v>11405115</v>
      </c>
      <c r="C83" s="62">
        <v>2</v>
      </c>
      <c r="D83" s="80" t="s">
        <v>71</v>
      </c>
      <c r="E83" s="80" t="s">
        <v>72</v>
      </c>
      <c r="F83" s="80" t="s">
        <v>20</v>
      </c>
      <c r="G83" s="26">
        <v>0</v>
      </c>
      <c r="H83" s="52">
        <v>0</v>
      </c>
      <c r="I83" s="52">
        <v>0</v>
      </c>
      <c r="J83" s="52">
        <v>0</v>
      </c>
      <c r="K83" s="28">
        <v>0</v>
      </c>
      <c r="L83" s="28">
        <v>0</v>
      </c>
      <c r="M83" s="53">
        <v>0</v>
      </c>
      <c r="N83" s="38"/>
      <c r="O83" s="93"/>
      <c r="P83" s="18">
        <v>0</v>
      </c>
      <c r="Q83" s="18"/>
      <c r="R83" s="93"/>
      <c r="S83" s="18">
        <v>0</v>
      </c>
      <c r="T83" s="18"/>
      <c r="U83" s="93"/>
      <c r="V83" s="18">
        <v>0</v>
      </c>
      <c r="W83" s="18"/>
      <c r="X83" s="93"/>
      <c r="Y83" s="18">
        <v>0</v>
      </c>
      <c r="Z83" s="18"/>
      <c r="AA83" s="93"/>
      <c r="AB83" s="18"/>
      <c r="AC83" s="24"/>
      <c r="AD83" s="16" t="s">
        <v>141</v>
      </c>
      <c r="AE83" s="65" t="s">
        <v>141</v>
      </c>
      <c r="AF83" s="65">
        <v>2</v>
      </c>
      <c r="AG83" s="65">
        <v>2</v>
      </c>
      <c r="AH83" s="151">
        <v>2</v>
      </c>
      <c r="AI83" s="151"/>
      <c r="AJ83" s="151" t="s">
        <v>141</v>
      </c>
      <c r="AK83" s="65" t="s">
        <v>141</v>
      </c>
      <c r="AL83" s="65" t="s">
        <v>141</v>
      </c>
      <c r="AM83" s="65" t="s">
        <v>141</v>
      </c>
      <c r="AN83" s="65" t="s">
        <v>141</v>
      </c>
      <c r="AO83" s="151"/>
      <c r="AP83" s="65">
        <v>2</v>
      </c>
      <c r="AQ83" s="151">
        <v>2</v>
      </c>
      <c r="AR83" s="151">
        <v>2</v>
      </c>
      <c r="AS83" s="151" t="s">
        <v>141</v>
      </c>
      <c r="AT83" s="65" t="s">
        <v>141</v>
      </c>
      <c r="AU83" s="151"/>
      <c r="AV83" s="65">
        <v>2</v>
      </c>
      <c r="AW83" s="65"/>
      <c r="AX83" s="65">
        <v>2</v>
      </c>
      <c r="AY83" s="65">
        <v>2</v>
      </c>
      <c r="AZ83" s="151">
        <v>2</v>
      </c>
      <c r="BA83" s="151"/>
      <c r="BB83" s="151">
        <v>2</v>
      </c>
      <c r="BC83" s="151">
        <v>2</v>
      </c>
      <c r="BD83" s="151">
        <v>2</v>
      </c>
      <c r="BE83" s="244" t="s">
        <v>141</v>
      </c>
      <c r="BF83" s="151" t="s">
        <v>141</v>
      </c>
      <c r="BG83" s="244"/>
      <c r="BH83" s="244" t="s">
        <v>141</v>
      </c>
      <c r="BI83" s="244">
        <v>2</v>
      </c>
      <c r="BJ83" s="244">
        <v>2</v>
      </c>
      <c r="BK83" s="244">
        <v>2</v>
      </c>
      <c r="BL83" s="244">
        <v>2</v>
      </c>
      <c r="BM83" s="244"/>
      <c r="BN83" s="244" t="s">
        <v>141</v>
      </c>
      <c r="BO83" s="244" t="s">
        <v>141</v>
      </c>
      <c r="BP83" s="244">
        <v>2</v>
      </c>
      <c r="BQ83" s="244">
        <v>2</v>
      </c>
      <c r="BR83" s="244">
        <v>2</v>
      </c>
      <c r="BS83" s="244">
        <v>2</v>
      </c>
      <c r="BT83" s="244">
        <v>2</v>
      </c>
      <c r="BU83" s="244">
        <v>2</v>
      </c>
      <c r="BV83" s="244">
        <v>2</v>
      </c>
      <c r="BW83" s="244">
        <v>2</v>
      </c>
      <c r="BX83" s="244"/>
      <c r="BY83" s="244" t="s">
        <v>141</v>
      </c>
      <c r="BZ83" s="244" t="s">
        <v>141</v>
      </c>
      <c r="CA83" s="83">
        <v>50</v>
      </c>
      <c r="CB83" s="80">
        <v>2.1570182394924657</v>
      </c>
    </row>
    <row r="84" spans="1:80" ht="15" customHeight="1">
      <c r="A84" s="129">
        <v>14</v>
      </c>
      <c r="B84" s="67">
        <v>11405115</v>
      </c>
      <c r="C84" s="62">
        <v>2</v>
      </c>
      <c r="D84" s="80" t="s">
        <v>65</v>
      </c>
      <c r="E84" s="80" t="s">
        <v>9</v>
      </c>
      <c r="F84" s="80" t="s">
        <v>25</v>
      </c>
      <c r="G84" s="26">
        <v>0</v>
      </c>
      <c r="H84" s="52">
        <v>0</v>
      </c>
      <c r="I84" s="52">
        <v>0</v>
      </c>
      <c r="J84" s="52">
        <v>0</v>
      </c>
      <c r="K84" s="28">
        <v>0</v>
      </c>
      <c r="L84" s="28">
        <v>0</v>
      </c>
      <c r="M84" s="53">
        <v>0</v>
      </c>
      <c r="N84" s="38"/>
      <c r="O84" s="93"/>
      <c r="P84" s="18">
        <v>0</v>
      </c>
      <c r="Q84" s="18"/>
      <c r="R84" s="93"/>
      <c r="S84" s="18">
        <v>0</v>
      </c>
      <c r="T84" s="18"/>
      <c r="U84" s="93"/>
      <c r="V84" s="18">
        <v>0</v>
      </c>
      <c r="W84" s="18"/>
      <c r="X84" s="93"/>
      <c r="Y84" s="18">
        <v>0</v>
      </c>
      <c r="Z84" s="18"/>
      <c r="AA84" s="93"/>
      <c r="AB84" s="18"/>
      <c r="AC84" s="24"/>
      <c r="AD84" s="126">
        <v>2</v>
      </c>
      <c r="AE84" s="65">
        <v>2</v>
      </c>
      <c r="AF84" s="65">
        <v>2</v>
      </c>
      <c r="AG84" s="65">
        <v>2</v>
      </c>
      <c r="AH84" s="238">
        <v>2</v>
      </c>
      <c r="AI84" s="238"/>
      <c r="AJ84" s="238" t="s">
        <v>141</v>
      </c>
      <c r="AK84" s="65" t="s">
        <v>141</v>
      </c>
      <c r="AL84" s="65">
        <v>2</v>
      </c>
      <c r="AM84" s="65">
        <v>2</v>
      </c>
      <c r="AN84" s="65">
        <v>2</v>
      </c>
      <c r="AO84" s="238"/>
      <c r="AP84" s="65">
        <v>2</v>
      </c>
      <c r="AQ84" s="238">
        <v>2</v>
      </c>
      <c r="AR84" s="238" t="s">
        <v>141</v>
      </c>
      <c r="AS84" s="238" t="s">
        <v>141</v>
      </c>
      <c r="AT84" s="65" t="s">
        <v>141</v>
      </c>
      <c r="AU84" s="238"/>
      <c r="AV84" s="65">
        <v>2</v>
      </c>
      <c r="AW84" s="65"/>
      <c r="AX84" s="65">
        <v>2</v>
      </c>
      <c r="AY84" s="65" t="s">
        <v>141</v>
      </c>
      <c r="AZ84" s="238" t="s">
        <v>141</v>
      </c>
      <c r="BA84" s="238"/>
      <c r="BB84" s="238">
        <v>2</v>
      </c>
      <c r="BC84" s="238">
        <v>2</v>
      </c>
      <c r="BD84" s="238" t="s">
        <v>141</v>
      </c>
      <c r="BE84" s="244" t="s">
        <v>141</v>
      </c>
      <c r="BF84" s="238" t="s">
        <v>141</v>
      </c>
      <c r="BG84" s="244"/>
      <c r="BH84" s="244" t="s">
        <v>141</v>
      </c>
      <c r="BI84" s="244" t="s">
        <v>141</v>
      </c>
      <c r="BJ84" s="244" t="s">
        <v>141</v>
      </c>
      <c r="BK84" s="244">
        <v>2</v>
      </c>
      <c r="BL84" s="244">
        <v>2</v>
      </c>
      <c r="BM84" s="244"/>
      <c r="BN84" s="244">
        <v>2</v>
      </c>
      <c r="BO84" s="244">
        <v>2</v>
      </c>
      <c r="BP84" s="244" t="s">
        <v>141</v>
      </c>
      <c r="BQ84" s="244" t="s">
        <v>141</v>
      </c>
      <c r="BR84" s="244" t="s">
        <v>141</v>
      </c>
      <c r="BS84" s="244" t="s">
        <v>141</v>
      </c>
      <c r="BT84" s="244" t="s">
        <v>141</v>
      </c>
      <c r="BU84" s="244">
        <v>0</v>
      </c>
      <c r="BV84" s="244" t="s">
        <v>141</v>
      </c>
      <c r="BW84" s="244" t="s">
        <v>141</v>
      </c>
      <c r="BX84" s="244"/>
      <c r="BY84" s="244">
        <v>2</v>
      </c>
      <c r="BZ84" s="244">
        <v>2</v>
      </c>
      <c r="CA84" s="83">
        <v>40</v>
      </c>
      <c r="CB84" s="80">
        <v>1.5226011102299759</v>
      </c>
    </row>
    <row r="85" spans="1:80" ht="15" customHeight="1">
      <c r="A85" s="129">
        <v>3</v>
      </c>
      <c r="B85" s="67">
        <v>11405115</v>
      </c>
      <c r="C85" s="62">
        <v>1</v>
      </c>
      <c r="D85" s="80" t="s">
        <v>43</v>
      </c>
      <c r="E85" s="80" t="s">
        <v>26</v>
      </c>
      <c r="F85" s="80" t="s">
        <v>10</v>
      </c>
      <c r="G85" s="26">
        <v>0</v>
      </c>
      <c r="H85" s="52">
        <v>0</v>
      </c>
      <c r="I85" s="52">
        <v>0</v>
      </c>
      <c r="J85" s="52">
        <v>0</v>
      </c>
      <c r="K85" s="28">
        <v>0</v>
      </c>
      <c r="L85" s="28">
        <v>0</v>
      </c>
      <c r="M85" s="53">
        <v>0</v>
      </c>
      <c r="N85" s="38"/>
      <c r="O85" s="93"/>
      <c r="P85" s="18">
        <v>0</v>
      </c>
      <c r="Q85" s="18"/>
      <c r="R85" s="93"/>
      <c r="S85" s="18">
        <v>0</v>
      </c>
      <c r="T85" s="18"/>
      <c r="U85" s="93"/>
      <c r="V85" s="18">
        <v>0</v>
      </c>
      <c r="W85" s="18"/>
      <c r="X85" s="93"/>
      <c r="Y85" s="18">
        <v>0</v>
      </c>
      <c r="Z85" s="18"/>
      <c r="AA85" s="93"/>
      <c r="AB85" s="18"/>
      <c r="AC85" s="24"/>
      <c r="AD85" s="16" t="s">
        <v>141</v>
      </c>
      <c r="AE85" s="65" t="s">
        <v>141</v>
      </c>
      <c r="AF85" s="65" t="s">
        <v>141</v>
      </c>
      <c r="AG85" s="65" t="s">
        <v>141</v>
      </c>
      <c r="AH85" s="110" t="s">
        <v>141</v>
      </c>
      <c r="AI85" s="110"/>
      <c r="AJ85" s="110" t="s">
        <v>141</v>
      </c>
      <c r="AK85" s="65" t="s">
        <v>141</v>
      </c>
      <c r="AL85" s="65" t="s">
        <v>141</v>
      </c>
      <c r="AM85" s="65" t="s">
        <v>141</v>
      </c>
      <c r="AN85" s="65">
        <v>2</v>
      </c>
      <c r="AO85" s="110"/>
      <c r="AP85" s="65" t="s">
        <v>141</v>
      </c>
      <c r="AQ85" s="110">
        <v>2</v>
      </c>
      <c r="AR85" s="110" t="s">
        <v>141</v>
      </c>
      <c r="AS85" s="110">
        <v>2</v>
      </c>
      <c r="AT85" s="65">
        <v>2</v>
      </c>
      <c r="AU85" s="110"/>
      <c r="AV85" s="65">
        <v>2</v>
      </c>
      <c r="AW85" s="65"/>
      <c r="AX85" s="65" t="s">
        <v>141</v>
      </c>
      <c r="AY85" s="65">
        <v>2</v>
      </c>
      <c r="AZ85" s="110" t="s">
        <v>141</v>
      </c>
      <c r="BA85" s="110"/>
      <c r="BB85" s="110" t="s">
        <v>141</v>
      </c>
      <c r="BC85" s="110" t="s">
        <v>141</v>
      </c>
      <c r="BD85" s="110">
        <v>2</v>
      </c>
      <c r="BE85" s="244" t="s">
        <v>141</v>
      </c>
      <c r="BF85" s="110" t="s">
        <v>141</v>
      </c>
      <c r="BG85" s="244"/>
      <c r="BH85" s="244" t="s">
        <v>141</v>
      </c>
      <c r="BI85" s="244" t="s">
        <v>141</v>
      </c>
      <c r="BJ85" s="244" t="s">
        <v>141</v>
      </c>
      <c r="BK85" s="244" t="s">
        <v>141</v>
      </c>
      <c r="BL85" s="244" t="s">
        <v>141</v>
      </c>
      <c r="BM85" s="244"/>
      <c r="BN85" s="244">
        <v>2</v>
      </c>
      <c r="BO85" s="244">
        <v>2</v>
      </c>
      <c r="BP85" s="244">
        <v>0</v>
      </c>
      <c r="BQ85" s="244" t="s">
        <v>141</v>
      </c>
      <c r="BR85" s="244" t="s">
        <v>141</v>
      </c>
      <c r="BS85" s="244" t="s">
        <v>141</v>
      </c>
      <c r="BT85" s="244" t="s">
        <v>141</v>
      </c>
      <c r="BU85" s="244" t="s">
        <v>141</v>
      </c>
      <c r="BV85" s="244" t="s">
        <v>141</v>
      </c>
      <c r="BW85" s="244">
        <v>2</v>
      </c>
      <c r="BX85" s="244"/>
      <c r="BY85" s="244" t="s">
        <v>141</v>
      </c>
      <c r="BZ85" s="244" t="s">
        <v>141</v>
      </c>
      <c r="CA85" s="83">
        <v>20</v>
      </c>
      <c r="CB85" s="80">
        <v>0.25376685170499597</v>
      </c>
    </row>
    <row r="86" spans="1:80" s="68" customFormat="1" ht="15" customHeight="1">
      <c r="A86" s="209">
        <v>11</v>
      </c>
      <c r="B86" s="210">
        <v>11405115</v>
      </c>
      <c r="C86" s="211">
        <v>2</v>
      </c>
      <c r="D86" s="212" t="s">
        <v>117</v>
      </c>
      <c r="E86" s="212" t="s">
        <v>22</v>
      </c>
      <c r="F86" s="212" t="s">
        <v>24</v>
      </c>
      <c r="G86" s="213">
        <v>0</v>
      </c>
      <c r="H86" s="214">
        <v>0</v>
      </c>
      <c r="I86" s="214">
        <v>0</v>
      </c>
      <c r="J86" s="214">
        <v>0</v>
      </c>
      <c r="K86" s="215">
        <v>0</v>
      </c>
      <c r="L86" s="215">
        <v>0</v>
      </c>
      <c r="M86" s="216">
        <v>0</v>
      </c>
      <c r="N86" s="289"/>
      <c r="O86" s="217"/>
      <c r="P86" s="290">
        <v>0</v>
      </c>
      <c r="Q86" s="290"/>
      <c r="R86" s="217"/>
      <c r="S86" s="290">
        <v>0</v>
      </c>
      <c r="T86" s="290"/>
      <c r="U86" s="217"/>
      <c r="V86" s="290">
        <v>0</v>
      </c>
      <c r="W86" s="290"/>
      <c r="X86" s="217"/>
      <c r="Y86" s="290">
        <v>0</v>
      </c>
      <c r="Z86" s="290"/>
      <c r="AA86" s="217"/>
      <c r="AB86" s="290"/>
      <c r="AC86" s="218"/>
      <c r="AD86" s="291">
        <v>2</v>
      </c>
      <c r="AE86" s="219">
        <v>2</v>
      </c>
      <c r="AF86" s="219" t="s">
        <v>141</v>
      </c>
      <c r="AG86" s="219" t="s">
        <v>141</v>
      </c>
      <c r="AH86" s="219">
        <v>2</v>
      </c>
      <c r="AI86" s="219"/>
      <c r="AJ86" s="219">
        <v>2</v>
      </c>
      <c r="AK86" s="219">
        <v>2</v>
      </c>
      <c r="AL86" s="219" t="s">
        <v>141</v>
      </c>
      <c r="AM86" s="219" t="s">
        <v>141</v>
      </c>
      <c r="AN86" s="219" t="s">
        <v>141</v>
      </c>
      <c r="AO86" s="219"/>
      <c r="AP86" s="219" t="s">
        <v>141</v>
      </c>
      <c r="AQ86" s="219" t="s">
        <v>141</v>
      </c>
      <c r="AR86" s="219" t="s">
        <v>141</v>
      </c>
      <c r="AS86" s="219" t="s">
        <v>141</v>
      </c>
      <c r="AT86" s="219" t="s">
        <v>141</v>
      </c>
      <c r="AU86" s="219"/>
      <c r="AV86" s="219">
        <v>2</v>
      </c>
      <c r="AW86" s="219"/>
      <c r="AX86" s="219" t="s">
        <v>141</v>
      </c>
      <c r="AY86" s="219" t="s">
        <v>141</v>
      </c>
      <c r="AZ86" s="219" t="s">
        <v>141</v>
      </c>
      <c r="BA86" s="219"/>
      <c r="BB86" s="219" t="s">
        <v>141</v>
      </c>
      <c r="BC86" s="219" t="s">
        <v>141</v>
      </c>
      <c r="BD86" s="219" t="s">
        <v>141</v>
      </c>
      <c r="BE86" s="292">
        <v>2</v>
      </c>
      <c r="BF86" s="219">
        <v>2</v>
      </c>
      <c r="BG86" s="292"/>
      <c r="BH86" s="292" t="s">
        <v>141</v>
      </c>
      <c r="BI86" s="292" t="s">
        <v>141</v>
      </c>
      <c r="BJ86" s="292" t="s">
        <v>141</v>
      </c>
      <c r="BK86" s="292" t="s">
        <v>141</v>
      </c>
      <c r="BL86" s="292" t="s">
        <v>141</v>
      </c>
      <c r="BM86" s="292"/>
      <c r="BN86" s="292" t="s">
        <v>141</v>
      </c>
      <c r="BO86" s="292" t="s">
        <v>141</v>
      </c>
      <c r="BP86" s="292" t="s">
        <v>141</v>
      </c>
      <c r="BQ86" s="292" t="s">
        <v>141</v>
      </c>
      <c r="BR86" s="292" t="s">
        <v>141</v>
      </c>
      <c r="BS86" s="292" t="s">
        <v>141</v>
      </c>
      <c r="BT86" s="292" t="s">
        <v>141</v>
      </c>
      <c r="BU86" s="292" t="s">
        <v>141</v>
      </c>
      <c r="BV86" s="292" t="s">
        <v>141</v>
      </c>
      <c r="BW86" s="292" t="s">
        <v>141</v>
      </c>
      <c r="BX86" s="292"/>
      <c r="BY86" s="292" t="s">
        <v>141</v>
      </c>
      <c r="BZ86" s="292" t="s">
        <v>141</v>
      </c>
      <c r="CA86" s="220">
        <v>16</v>
      </c>
      <c r="CB86" s="212">
        <v>0</v>
      </c>
    </row>
    <row r="87" spans="1:80" s="221" customFormat="1" ht="15" hidden="1" customHeight="1"/>
  </sheetData>
  <sortState ref="A49:CB86">
    <sortCondition descending="1" ref="CB49:CB86"/>
  </sortState>
  <mergeCells count="23">
    <mergeCell ref="N2:AB2"/>
    <mergeCell ref="AA3:AB3"/>
    <mergeCell ref="G2:M3"/>
    <mergeCell ref="O3:P3"/>
    <mergeCell ref="R3:S3"/>
    <mergeCell ref="U3:V3"/>
    <mergeCell ref="X3:Y3"/>
    <mergeCell ref="D2:F2"/>
    <mergeCell ref="A1:IV1"/>
    <mergeCell ref="A3:A4"/>
    <mergeCell ref="A47:A48"/>
    <mergeCell ref="F47:F48"/>
    <mergeCell ref="C3:C4"/>
    <mergeCell ref="D3:D4"/>
    <mergeCell ref="E3:E4"/>
    <mergeCell ref="D47:D48"/>
    <mergeCell ref="E47:E48"/>
    <mergeCell ref="B3:B4"/>
    <mergeCell ref="AD2:BK2"/>
    <mergeCell ref="G47:M47"/>
    <mergeCell ref="B47:B48"/>
    <mergeCell ref="C47:C48"/>
    <mergeCell ref="F3:F4"/>
  </mergeCells>
  <conditionalFormatting sqref="CB49:CB86">
    <cfRule type="expression" dxfId="59" priority="31">
      <formula>CB49&lt;4</formula>
    </cfRule>
    <cfRule type="expression" dxfId="58" priority="34">
      <formula>CB49&gt;6</formula>
    </cfRule>
  </conditionalFormatting>
  <conditionalFormatting sqref="D49">
    <cfRule type="expression" dxfId="57" priority="21">
      <formula>CB49&lt;4</formula>
    </cfRule>
    <cfRule type="expression" dxfId="56" priority="22">
      <formula>CB49&gt;6</formula>
    </cfRule>
  </conditionalFormatting>
  <conditionalFormatting sqref="D50:D86">
    <cfRule type="expression" dxfId="55" priority="19">
      <formula>CB50&lt;4</formula>
    </cfRule>
    <cfRule type="expression" dxfId="54" priority="20">
      <formula>CB50&gt;6</formula>
    </cfRule>
  </conditionalFormatting>
  <conditionalFormatting sqref="E49">
    <cfRule type="expression" dxfId="53" priority="17">
      <formula>CB49&lt;4</formula>
    </cfRule>
    <cfRule type="expression" dxfId="52" priority="18">
      <formula>CB49&gt;6</formula>
    </cfRule>
  </conditionalFormatting>
  <conditionalFormatting sqref="E50:E86">
    <cfRule type="expression" dxfId="51" priority="15">
      <formula>CB50&lt;4</formula>
    </cfRule>
    <cfRule type="expression" dxfId="50" priority="16">
      <formula>CB50&gt;6</formula>
    </cfRule>
  </conditionalFormatting>
  <conditionalFormatting sqref="F49">
    <cfRule type="expression" dxfId="49" priority="13">
      <formula>CB49&lt;4</formula>
    </cfRule>
    <cfRule type="expression" dxfId="48" priority="14">
      <formula>CB49&gt;6</formula>
    </cfRule>
  </conditionalFormatting>
  <conditionalFormatting sqref="F50:F86">
    <cfRule type="expression" dxfId="47" priority="11">
      <formula>CB50&lt;4</formula>
    </cfRule>
    <cfRule type="expression" dxfId="46" priority="12">
      <formula>CB50&gt;6</formula>
    </cfRule>
  </conditionalFormatting>
  <conditionalFormatting sqref="B49:B86">
    <cfRule type="cellIs" dxfId="45" priority="9" operator="equal">
      <formula>11405215</formula>
    </cfRule>
    <cfRule type="cellIs" dxfId="44" priority="10" operator="equal">
      <formula>11405115</formula>
    </cfRule>
  </conditionalFormatting>
  <conditionalFormatting sqref="H5">
    <cfRule type="expression" dxfId="43" priority="6">
      <formula>H5&gt;0</formula>
    </cfRule>
    <cfRule type="expression" dxfId="42" priority="5">
      <formula>H5&lt;=0</formula>
    </cfRule>
  </conditionalFormatting>
  <conditionalFormatting sqref="H6:H42">
    <cfRule type="expression" dxfId="40" priority="3">
      <formula>H6&lt;=0</formula>
    </cfRule>
    <cfRule type="expression" dxfId="41" priority="4">
      <formula>H6&gt;0</formula>
    </cfRule>
  </conditionalFormatting>
  <conditionalFormatting sqref="I5:L42">
    <cfRule type="expression" dxfId="36" priority="1">
      <formula>I5&lt;=0</formula>
    </cfRule>
    <cfRule type="expression" dxfId="37" priority="2">
      <formula>I5&gt;0</formula>
    </cfRule>
  </conditionalFormatting>
  <hyperlinks>
    <hyperlink ref="E1" r:id="rId1"/>
    <hyperlink ref="D2:F2" r:id="rId2" display="https://goo.gl/vHHMPH - Пройти тесты"/>
  </hyperlinks>
  <pageMargins left="0.19685039370078999" right="0.19" top="0.31496062992126" bottom="0.74803149606299002" header="0.31496062992126" footer="0.31496062992126"/>
  <pageSetup paperSize="9" scale="90" orientation="landscape" r:id="rId3"/>
  <ignoredErrors>
    <ignoredError sqref="P10 P31:P39 P41 P40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85"/>
  <sheetViews>
    <sheetView zoomScale="115" zoomScaleNormal="115" workbookViewId="0">
      <selection activeCell="O5" sqref="O5"/>
    </sheetView>
  </sheetViews>
  <sheetFormatPr defaultColWidth="9.109375" defaultRowHeight="14.4"/>
  <cols>
    <col min="1" max="1" width="9.109375" style="172"/>
    <col min="2" max="2" width="8.88671875" style="144" customWidth="1"/>
    <col min="3" max="6" width="8.88671875" style="145" customWidth="1"/>
    <col min="7" max="7" width="8.88671875" style="146" customWidth="1"/>
    <col min="8" max="16384" width="9.109375" style="172"/>
  </cols>
  <sheetData>
    <row r="1" spans="1:256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 t="s">
        <v>154</v>
      </c>
      <c r="I1" s="249"/>
      <c r="J1" s="249"/>
      <c r="K1" s="249"/>
      <c r="L1" s="249"/>
      <c r="M1" s="249"/>
      <c r="N1" s="249"/>
      <c r="O1" s="249" t="s">
        <v>155</v>
      </c>
      <c r="P1" s="249"/>
      <c r="Q1" s="249"/>
      <c r="R1" s="249"/>
      <c r="S1" s="249"/>
      <c r="T1" s="249"/>
      <c r="U1" s="249"/>
      <c r="V1" s="249" t="s">
        <v>156</v>
      </c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>
      <c r="A2" s="173">
        <v>1</v>
      </c>
      <c r="B2" s="175" t="s">
        <v>157</v>
      </c>
      <c r="C2" s="176" t="s">
        <v>158</v>
      </c>
      <c r="D2" s="176" t="s">
        <v>144</v>
      </c>
      <c r="E2" s="176"/>
      <c r="F2" s="176"/>
      <c r="G2" s="177"/>
      <c r="H2" s="174">
        <v>1</v>
      </c>
      <c r="I2" s="175"/>
      <c r="J2" s="176"/>
      <c r="K2" s="176"/>
      <c r="L2" s="176"/>
      <c r="M2" s="176"/>
      <c r="N2" s="177"/>
      <c r="O2" s="174">
        <v>1</v>
      </c>
      <c r="P2" s="175"/>
      <c r="Q2" s="176"/>
      <c r="R2" s="176"/>
      <c r="S2" s="176"/>
      <c r="T2" s="176"/>
      <c r="U2" s="177"/>
      <c r="V2" s="174">
        <v>1</v>
      </c>
      <c r="W2" s="175"/>
      <c r="X2" s="176"/>
      <c r="Y2" s="176"/>
      <c r="Z2" s="176"/>
      <c r="AA2" s="176"/>
      <c r="AB2" s="177"/>
    </row>
    <row r="3" spans="1:256">
      <c r="A3" s="173">
        <v>2</v>
      </c>
      <c r="B3" s="175" t="s">
        <v>143</v>
      </c>
      <c r="C3" s="176" t="s">
        <v>159</v>
      </c>
      <c r="D3" s="176" t="s">
        <v>144</v>
      </c>
      <c r="E3" s="176"/>
      <c r="F3" s="176"/>
      <c r="G3" s="177"/>
      <c r="H3" s="174">
        <v>2</v>
      </c>
      <c r="I3" s="175"/>
      <c r="J3" s="176"/>
      <c r="K3" s="176"/>
      <c r="L3" s="176"/>
      <c r="M3" s="176"/>
      <c r="N3" s="177"/>
      <c r="O3" s="174">
        <v>2</v>
      </c>
      <c r="P3" s="175"/>
      <c r="Q3" s="176"/>
      <c r="R3" s="176"/>
      <c r="S3" s="176"/>
      <c r="T3" s="176"/>
      <c r="U3" s="177"/>
      <c r="V3" s="174">
        <v>2</v>
      </c>
      <c r="W3" s="175"/>
      <c r="X3" s="176"/>
      <c r="Y3" s="176"/>
      <c r="Z3" s="176"/>
      <c r="AA3" s="176"/>
      <c r="AB3" s="177"/>
    </row>
    <row r="4" spans="1:256">
      <c r="A4" s="173">
        <v>3</v>
      </c>
      <c r="B4" s="175" t="s">
        <v>143</v>
      </c>
      <c r="C4" s="176" t="s">
        <v>160</v>
      </c>
      <c r="D4" s="176" t="s">
        <v>144</v>
      </c>
      <c r="E4" s="176"/>
      <c r="F4" s="176"/>
      <c r="G4" s="177"/>
      <c r="H4" s="174">
        <v>3</v>
      </c>
      <c r="I4" s="175" t="s">
        <v>161</v>
      </c>
      <c r="J4" s="176">
        <v>0.79733437006009233</v>
      </c>
      <c r="K4" s="176"/>
      <c r="L4" s="176"/>
      <c r="M4" s="176"/>
      <c r="N4" s="177"/>
      <c r="O4" s="174">
        <v>3</v>
      </c>
      <c r="P4" s="175"/>
      <c r="Q4" s="176"/>
      <c r="R4" s="176"/>
      <c r="S4" s="176"/>
      <c r="T4" s="176"/>
      <c r="U4" s="177"/>
      <c r="V4" s="174">
        <v>3</v>
      </c>
      <c r="W4" s="175" t="s">
        <v>162</v>
      </c>
      <c r="X4" s="176"/>
      <c r="Y4" s="176"/>
      <c r="Z4" s="176"/>
      <c r="AA4" s="176"/>
      <c r="AB4" s="177"/>
    </row>
    <row r="5" spans="1:256">
      <c r="A5" s="173">
        <v>4</v>
      </c>
      <c r="B5" s="175" t="s">
        <v>163</v>
      </c>
      <c r="C5" s="178">
        <v>1730.85</v>
      </c>
      <c r="D5" s="176" t="s">
        <v>143</v>
      </c>
      <c r="E5" s="179" t="s">
        <v>164</v>
      </c>
      <c r="F5" s="176"/>
      <c r="G5" s="177"/>
      <c r="H5" s="174">
        <v>4</v>
      </c>
      <c r="I5" s="175"/>
      <c r="J5" s="176"/>
      <c r="K5" s="176"/>
      <c r="L5" s="176"/>
      <c r="M5" s="176"/>
      <c r="N5" s="177"/>
      <c r="O5" s="174">
        <v>4</v>
      </c>
      <c r="P5" s="175"/>
      <c r="Q5" s="176"/>
      <c r="R5" s="176"/>
      <c r="S5" s="176"/>
      <c r="T5" s="176"/>
      <c r="U5" s="177"/>
      <c r="V5" s="174">
        <v>4</v>
      </c>
      <c r="W5" s="175"/>
      <c r="X5" s="176"/>
      <c r="Y5" s="176"/>
      <c r="Z5" s="176"/>
      <c r="AA5" s="176"/>
      <c r="AB5" s="177"/>
    </row>
    <row r="6" spans="1:256">
      <c r="A6" s="173">
        <v>5</v>
      </c>
      <c r="B6" s="175" t="s">
        <v>163</v>
      </c>
      <c r="C6" s="176">
        <v>3196.32</v>
      </c>
      <c r="D6" s="176" t="s">
        <v>143</v>
      </c>
      <c r="E6" s="176" t="s">
        <v>165</v>
      </c>
      <c r="F6" s="176"/>
      <c r="G6" s="177"/>
      <c r="H6" s="174">
        <v>5</v>
      </c>
      <c r="I6" s="175"/>
      <c r="J6" s="176"/>
      <c r="K6" s="176"/>
      <c r="L6" s="176"/>
      <c r="M6" s="176"/>
      <c r="N6" s="177"/>
      <c r="O6" s="174">
        <v>5</v>
      </c>
      <c r="P6" s="175"/>
      <c r="Q6" s="176"/>
      <c r="R6" s="176"/>
      <c r="S6" s="176"/>
      <c r="T6" s="176"/>
      <c r="U6" s="177"/>
      <c r="V6" s="174">
        <v>5</v>
      </c>
      <c r="W6" s="175"/>
      <c r="X6" s="176"/>
      <c r="Y6" s="176"/>
      <c r="Z6" s="176"/>
      <c r="AA6" s="176"/>
      <c r="AB6" s="177"/>
    </row>
    <row r="7" spans="1:256">
      <c r="A7" s="173">
        <v>6</v>
      </c>
      <c r="B7" s="175"/>
      <c r="C7" s="176"/>
      <c r="D7" s="176"/>
      <c r="E7" s="176"/>
      <c r="F7" s="176"/>
      <c r="G7" s="177"/>
      <c r="H7" s="174">
        <v>6</v>
      </c>
      <c r="I7" s="175"/>
      <c r="J7" s="176"/>
      <c r="K7" s="176"/>
      <c r="L7" s="176"/>
      <c r="M7" s="176"/>
      <c r="N7" s="177"/>
      <c r="O7" s="174">
        <v>6</v>
      </c>
      <c r="P7" s="175"/>
      <c r="Q7" s="176"/>
      <c r="R7" s="176"/>
      <c r="S7" s="176"/>
      <c r="T7" s="176"/>
      <c r="U7" s="177"/>
      <c r="V7" s="174">
        <v>6</v>
      </c>
      <c r="W7" s="175"/>
      <c r="X7" s="176"/>
      <c r="Y7" s="176"/>
      <c r="Z7" s="176"/>
      <c r="AA7" s="176"/>
      <c r="AB7" s="177"/>
    </row>
    <row r="8" spans="1:256">
      <c r="A8" s="173">
        <v>7</v>
      </c>
      <c r="B8" s="175"/>
      <c r="C8" s="176"/>
      <c r="D8" s="176"/>
      <c r="E8" s="176"/>
      <c r="F8" s="176"/>
      <c r="G8" s="177"/>
      <c r="H8" s="174">
        <v>7</v>
      </c>
      <c r="I8" s="175" t="s">
        <v>166</v>
      </c>
      <c r="J8" s="176">
        <v>-1</v>
      </c>
      <c r="K8" s="176"/>
      <c r="L8" s="176"/>
      <c r="M8" s="176"/>
      <c r="N8" s="177"/>
      <c r="O8" s="174">
        <v>7</v>
      </c>
      <c r="P8" s="175" t="s">
        <v>167</v>
      </c>
      <c r="Q8" s="176">
        <v>0.05</v>
      </c>
      <c r="R8" s="176" t="s">
        <v>168</v>
      </c>
      <c r="S8" s="176">
        <v>7.0000000000000007E-2</v>
      </c>
      <c r="T8" s="176" t="s">
        <v>157</v>
      </c>
      <c r="U8" s="177">
        <v>7.0000000000000001E-3</v>
      </c>
      <c r="V8" s="174">
        <v>7</v>
      </c>
      <c r="W8" s="175"/>
      <c r="X8" s="176"/>
      <c r="Y8" s="176"/>
      <c r="Z8" s="176"/>
      <c r="AA8" s="176"/>
      <c r="AB8" s="177"/>
    </row>
    <row r="9" spans="1:256">
      <c r="A9" s="173">
        <v>8</v>
      </c>
      <c r="B9" s="175"/>
      <c r="C9" s="176"/>
      <c r="D9" s="176"/>
      <c r="E9" s="176"/>
      <c r="F9" s="176"/>
      <c r="G9" s="177"/>
      <c r="H9" s="174">
        <v>8</v>
      </c>
      <c r="I9" s="175"/>
      <c r="J9" s="176"/>
      <c r="K9" s="176"/>
      <c r="L9" s="176"/>
      <c r="M9" s="176"/>
      <c r="N9" s="177"/>
      <c r="O9" s="174">
        <v>8</v>
      </c>
      <c r="P9" s="175"/>
      <c r="Q9" s="176"/>
      <c r="R9" s="176"/>
      <c r="S9" s="176"/>
      <c r="T9" s="176"/>
      <c r="U9" s="177"/>
      <c r="V9" s="174">
        <v>8</v>
      </c>
      <c r="W9" s="175"/>
      <c r="X9" s="176"/>
      <c r="Y9" s="176"/>
      <c r="Z9" s="176"/>
      <c r="AA9" s="176"/>
      <c r="AB9" s="177"/>
    </row>
    <row r="10" spans="1:256">
      <c r="A10" s="173">
        <v>9</v>
      </c>
      <c r="B10" s="175"/>
      <c r="C10" s="176"/>
      <c r="D10" s="176"/>
      <c r="E10" s="176"/>
      <c r="F10" s="176"/>
      <c r="G10" s="177"/>
      <c r="H10" s="174">
        <v>9</v>
      </c>
      <c r="I10" s="175"/>
      <c r="J10" s="176"/>
      <c r="K10" s="176"/>
      <c r="L10" s="176"/>
      <c r="M10" s="176"/>
      <c r="N10" s="177"/>
      <c r="O10" s="174">
        <v>9</v>
      </c>
      <c r="P10" s="175"/>
      <c r="Q10" s="176"/>
      <c r="R10" s="176"/>
      <c r="S10" s="176"/>
      <c r="T10" s="176"/>
      <c r="U10" s="177"/>
      <c r="V10" s="174">
        <v>9</v>
      </c>
      <c r="W10" s="175"/>
      <c r="X10" s="176"/>
      <c r="Y10" s="176"/>
      <c r="Z10" s="176"/>
      <c r="AA10" s="176"/>
      <c r="AB10" s="177"/>
    </row>
    <row r="11" spans="1:256">
      <c r="A11" s="173">
        <v>10</v>
      </c>
      <c r="B11" s="175"/>
      <c r="C11" s="176"/>
      <c r="D11" s="176"/>
      <c r="E11" s="176"/>
      <c r="F11" s="176"/>
      <c r="G11" s="177"/>
      <c r="H11" s="174">
        <v>10</v>
      </c>
      <c r="I11" s="175"/>
      <c r="J11" s="176"/>
      <c r="K11" s="176"/>
      <c r="L11" s="176"/>
      <c r="M11" s="176"/>
      <c r="N11" s="177"/>
      <c r="O11" s="174">
        <v>10</v>
      </c>
      <c r="P11" s="175"/>
      <c r="Q11" s="176"/>
      <c r="R11" s="176"/>
      <c r="S11" s="176"/>
      <c r="T11" s="176"/>
      <c r="U11" s="177"/>
      <c r="V11" s="174">
        <v>10</v>
      </c>
      <c r="W11" s="175" t="s">
        <v>169</v>
      </c>
      <c r="X11" s="180" t="s">
        <v>170</v>
      </c>
      <c r="Y11" s="176" t="s">
        <v>171</v>
      </c>
      <c r="Z11" s="180" t="s">
        <v>172</v>
      </c>
      <c r="AA11" s="176" t="s">
        <v>173</v>
      </c>
      <c r="AB11" s="181" t="s">
        <v>174</v>
      </c>
    </row>
    <row r="12" spans="1:256">
      <c r="A12" s="173">
        <v>11</v>
      </c>
      <c r="B12" s="175" t="s">
        <v>175</v>
      </c>
      <c r="C12" s="176" t="s">
        <v>144</v>
      </c>
      <c r="D12" s="176"/>
      <c r="E12" s="176"/>
      <c r="F12" s="176"/>
      <c r="G12" s="177"/>
      <c r="H12" s="174">
        <v>11</v>
      </c>
      <c r="I12" s="175"/>
      <c r="J12" s="176"/>
      <c r="K12" s="176"/>
      <c r="L12" s="176"/>
      <c r="M12" s="176"/>
      <c r="N12" s="177"/>
      <c r="O12" s="174">
        <v>11</v>
      </c>
      <c r="P12" s="175"/>
      <c r="Q12" s="176"/>
      <c r="R12" s="176"/>
      <c r="S12" s="176"/>
      <c r="T12" s="176"/>
      <c r="U12" s="177"/>
      <c r="V12" s="174">
        <v>11</v>
      </c>
      <c r="W12" s="175" t="s">
        <v>176</v>
      </c>
      <c r="X12" s="180">
        <v>2.04</v>
      </c>
      <c r="Y12" s="176"/>
      <c r="Z12" s="176"/>
      <c r="AA12" s="176"/>
      <c r="AB12" s="177"/>
    </row>
    <row r="13" spans="1:256">
      <c r="A13" s="173">
        <v>12</v>
      </c>
      <c r="B13" s="175"/>
      <c r="C13" s="176"/>
      <c r="D13" s="176"/>
      <c r="E13" s="176"/>
      <c r="F13" s="176"/>
      <c r="G13" s="177"/>
      <c r="H13" s="174">
        <v>12</v>
      </c>
      <c r="I13" s="175"/>
      <c r="J13" s="176"/>
      <c r="K13" s="176"/>
      <c r="L13" s="176"/>
      <c r="M13" s="176"/>
      <c r="N13" s="177"/>
      <c r="O13" s="174">
        <v>12</v>
      </c>
      <c r="P13" s="175"/>
      <c r="Q13" s="176"/>
      <c r="R13" s="176"/>
      <c r="S13" s="176"/>
      <c r="T13" s="176"/>
      <c r="U13" s="177"/>
      <c r="V13" s="174">
        <v>12</v>
      </c>
      <c r="W13" s="175" t="s">
        <v>177</v>
      </c>
      <c r="X13" s="180">
        <v>3</v>
      </c>
      <c r="Y13" s="176"/>
      <c r="Z13" s="176"/>
      <c r="AA13" s="176"/>
      <c r="AB13" s="177"/>
    </row>
    <row r="14" spans="1:256">
      <c r="A14" s="173">
        <v>13</v>
      </c>
      <c r="B14" s="175" t="s">
        <v>178</v>
      </c>
      <c r="C14" s="176">
        <v>123.586</v>
      </c>
      <c r="D14" s="176" t="s">
        <v>167</v>
      </c>
      <c r="E14" s="176">
        <v>4.9000000000000002E-2</v>
      </c>
      <c r="F14" s="176" t="s">
        <v>179</v>
      </c>
      <c r="G14" s="182" t="s">
        <v>180</v>
      </c>
      <c r="H14" s="174">
        <v>13</v>
      </c>
      <c r="I14" s="175"/>
      <c r="J14" s="176"/>
      <c r="K14" s="176"/>
      <c r="L14" s="176"/>
      <c r="M14" s="176"/>
      <c r="N14" s="177"/>
      <c r="O14" s="174">
        <v>13</v>
      </c>
      <c r="P14" s="175"/>
      <c r="Q14" s="176"/>
      <c r="R14" s="176"/>
      <c r="S14" s="176"/>
      <c r="T14" s="176"/>
      <c r="U14" s="177"/>
      <c r="V14" s="174">
        <v>13</v>
      </c>
      <c r="W14" s="175">
        <v>0.397819946692127</v>
      </c>
      <c r="X14" s="176">
        <v>0.50360074532910304</v>
      </c>
      <c r="Y14" s="176">
        <v>0.43746445601294887</v>
      </c>
      <c r="Z14" s="176">
        <v>0.36148062463851932</v>
      </c>
      <c r="AA14" s="176">
        <v>0.32200933827080974</v>
      </c>
      <c r="AB14" s="177"/>
    </row>
    <row r="15" spans="1:256">
      <c r="A15" s="173">
        <v>14</v>
      </c>
      <c r="H15" s="174">
        <v>14</v>
      </c>
      <c r="I15" s="175"/>
      <c r="J15" s="176"/>
      <c r="K15" s="176"/>
      <c r="L15" s="176"/>
      <c r="M15" s="176"/>
      <c r="N15" s="177"/>
      <c r="O15" s="174">
        <v>14</v>
      </c>
      <c r="P15" s="175"/>
      <c r="Q15" s="176"/>
      <c r="R15" s="176"/>
      <c r="S15" s="176"/>
      <c r="T15" s="176"/>
      <c r="U15" s="177"/>
      <c r="V15" s="174">
        <v>14</v>
      </c>
      <c r="W15" s="175"/>
      <c r="X15" s="176"/>
      <c r="Y15" s="176"/>
      <c r="Z15" s="176"/>
      <c r="AA15" s="176"/>
      <c r="AB15" s="177"/>
    </row>
    <row r="16" spans="1:256">
      <c r="A16" s="173">
        <v>15</v>
      </c>
      <c r="B16" s="144" t="s">
        <v>181</v>
      </c>
      <c r="C16" s="145" t="s">
        <v>182</v>
      </c>
      <c r="H16" s="174">
        <v>15</v>
      </c>
      <c r="I16" s="175"/>
      <c r="J16" s="176"/>
      <c r="K16" s="176"/>
      <c r="L16" s="176"/>
      <c r="M16" s="176"/>
      <c r="N16" s="177"/>
      <c r="O16" s="174">
        <v>15</v>
      </c>
      <c r="P16" s="175"/>
      <c r="Q16" s="176"/>
      <c r="R16" s="176"/>
      <c r="S16" s="176"/>
      <c r="T16" s="176"/>
      <c r="U16" s="177"/>
      <c r="V16" s="174">
        <v>15</v>
      </c>
      <c r="W16" s="175"/>
      <c r="X16" s="176"/>
      <c r="Y16" s="176"/>
      <c r="Z16" s="176"/>
      <c r="AA16" s="176"/>
      <c r="AB16" s="177"/>
    </row>
    <row r="17" spans="1:28">
      <c r="A17" s="173">
        <v>16</v>
      </c>
      <c r="H17" s="174">
        <v>16</v>
      </c>
      <c r="I17" s="175"/>
      <c r="J17" s="176"/>
      <c r="K17" s="176"/>
      <c r="L17" s="176"/>
      <c r="M17" s="176"/>
      <c r="N17" s="177"/>
      <c r="O17" s="174">
        <v>16</v>
      </c>
      <c r="P17" s="175"/>
      <c r="Q17" s="176"/>
      <c r="R17" s="176"/>
      <c r="S17" s="176"/>
      <c r="T17" s="176"/>
      <c r="U17" s="177"/>
      <c r="V17" s="174">
        <v>16</v>
      </c>
      <c r="W17" s="175"/>
      <c r="X17" s="176"/>
      <c r="Y17" s="176"/>
      <c r="Z17" s="176"/>
      <c r="AA17" s="176"/>
      <c r="AB17" s="177"/>
    </row>
    <row r="18" spans="1:28">
      <c r="A18" s="173">
        <v>17</v>
      </c>
      <c r="H18" s="174">
        <v>17</v>
      </c>
      <c r="I18" s="175"/>
      <c r="J18" s="176"/>
      <c r="K18" s="176"/>
      <c r="L18" s="176"/>
      <c r="M18" s="176"/>
      <c r="N18" s="177"/>
      <c r="O18" s="174">
        <v>17</v>
      </c>
      <c r="P18" s="175" t="s">
        <v>167</v>
      </c>
      <c r="Q18" s="176">
        <v>0.16408746141521455</v>
      </c>
      <c r="R18" s="176"/>
      <c r="S18" s="176"/>
      <c r="T18" s="176"/>
      <c r="U18" s="177"/>
      <c r="V18" s="174">
        <v>17</v>
      </c>
      <c r="W18" s="175"/>
      <c r="X18" s="176"/>
      <c r="Y18" s="176"/>
      <c r="Z18" s="176"/>
      <c r="AA18" s="176"/>
      <c r="AB18" s="177"/>
    </row>
    <row r="19" spans="1:28">
      <c r="A19" s="173">
        <v>18</v>
      </c>
      <c r="B19" s="144" t="s">
        <v>183</v>
      </c>
      <c r="C19" s="145">
        <v>14.142135623730951</v>
      </c>
      <c r="H19" s="174">
        <v>18</v>
      </c>
      <c r="I19" s="175"/>
      <c r="J19" s="176"/>
      <c r="K19" s="176"/>
      <c r="L19" s="176"/>
      <c r="M19" s="176"/>
      <c r="N19" s="177"/>
      <c r="O19" s="174">
        <v>18</v>
      </c>
      <c r="P19" s="175"/>
      <c r="Q19" s="176"/>
      <c r="R19" s="176"/>
      <c r="S19" s="176"/>
      <c r="T19" s="176"/>
      <c r="U19" s="177"/>
      <c r="V19" s="174">
        <v>18</v>
      </c>
      <c r="W19" s="175" t="s">
        <v>184</v>
      </c>
      <c r="X19" s="180">
        <v>5</v>
      </c>
      <c r="Y19" s="176"/>
      <c r="Z19" s="176"/>
      <c r="AA19" s="176"/>
      <c r="AB19" s="177"/>
    </row>
    <row r="20" spans="1:28">
      <c r="A20" s="173">
        <v>19</v>
      </c>
      <c r="H20" s="174">
        <v>19</v>
      </c>
      <c r="I20" s="175"/>
      <c r="J20" s="176"/>
      <c r="K20" s="176"/>
      <c r="L20" s="176"/>
      <c r="M20" s="176"/>
      <c r="N20" s="177"/>
      <c r="O20" s="174">
        <v>19</v>
      </c>
      <c r="P20" s="175" t="s">
        <v>167</v>
      </c>
      <c r="Q20" s="176">
        <v>0.189</v>
      </c>
      <c r="R20" s="176" t="s">
        <v>185</v>
      </c>
      <c r="S20" s="176">
        <v>7.0999999999999994E-2</v>
      </c>
      <c r="T20" s="176"/>
      <c r="U20" s="177"/>
      <c r="V20" s="174">
        <v>19</v>
      </c>
      <c r="W20" s="175"/>
      <c r="X20" s="176"/>
      <c r="Y20" s="176"/>
      <c r="Z20" s="176"/>
      <c r="AA20" s="176"/>
      <c r="AB20" s="177"/>
    </row>
    <row r="21" spans="1:28">
      <c r="A21" s="173">
        <v>20</v>
      </c>
      <c r="H21" s="174">
        <v>20</v>
      </c>
      <c r="I21" s="175"/>
      <c r="J21" s="176"/>
      <c r="K21" s="176"/>
      <c r="L21" s="176"/>
      <c r="M21" s="176"/>
      <c r="N21" s="177"/>
      <c r="O21" s="174">
        <v>20</v>
      </c>
      <c r="P21" s="175"/>
      <c r="Q21" s="176"/>
      <c r="R21" s="176"/>
      <c r="S21" s="176"/>
      <c r="T21" s="176"/>
      <c r="U21" s="177"/>
      <c r="V21" s="174">
        <v>20</v>
      </c>
      <c r="W21" s="175"/>
      <c r="X21" s="176"/>
      <c r="Y21" s="176"/>
      <c r="Z21" s="176"/>
      <c r="AA21" s="176"/>
      <c r="AB21" s="177"/>
    </row>
    <row r="22" spans="1:28">
      <c r="A22" s="173">
        <v>21</v>
      </c>
      <c r="B22" s="175" t="s">
        <v>186</v>
      </c>
      <c r="H22" s="174">
        <v>21</v>
      </c>
      <c r="I22" s="175"/>
      <c r="J22" s="176"/>
      <c r="K22" s="176"/>
      <c r="L22" s="176"/>
      <c r="M22" s="176"/>
      <c r="N22" s="177"/>
      <c r="O22" s="174">
        <v>21</v>
      </c>
      <c r="P22" s="175"/>
      <c r="Q22" s="176"/>
      <c r="R22" s="176"/>
      <c r="S22" s="176"/>
      <c r="T22" s="176"/>
      <c r="U22" s="177"/>
      <c r="V22" s="174">
        <v>21</v>
      </c>
      <c r="W22" s="175"/>
      <c r="X22" s="176"/>
      <c r="Y22" s="176"/>
      <c r="Z22" s="176"/>
      <c r="AA22" s="176"/>
      <c r="AB22" s="177"/>
    </row>
    <row r="23" spans="1:28">
      <c r="A23" s="173">
        <v>22</v>
      </c>
      <c r="H23" s="174">
        <v>22</v>
      </c>
      <c r="I23" s="175"/>
      <c r="J23" s="176"/>
      <c r="K23" s="176"/>
      <c r="L23" s="176"/>
      <c r="M23" s="176"/>
      <c r="N23" s="177"/>
      <c r="O23" s="174">
        <v>22</v>
      </c>
      <c r="P23" s="175"/>
      <c r="Q23" s="176"/>
      <c r="R23" s="176"/>
      <c r="S23" s="176"/>
      <c r="T23" s="176"/>
      <c r="U23" s="177"/>
      <c r="V23" s="174">
        <v>22</v>
      </c>
      <c r="W23" s="175" t="s">
        <v>187</v>
      </c>
      <c r="X23" s="176" t="s">
        <v>188</v>
      </c>
      <c r="Y23" s="176"/>
      <c r="Z23" s="176"/>
      <c r="AA23" s="176"/>
      <c r="AB23" s="177"/>
    </row>
    <row r="24" spans="1:28">
      <c r="A24" s="173">
        <v>23</v>
      </c>
      <c r="H24" s="174">
        <v>23</v>
      </c>
      <c r="I24" s="175"/>
      <c r="J24" s="176"/>
      <c r="K24" s="176"/>
      <c r="L24" s="176"/>
      <c r="M24" s="176"/>
      <c r="N24" s="177"/>
      <c r="O24" s="174">
        <v>23</v>
      </c>
      <c r="P24" s="175"/>
      <c r="Q24" s="176"/>
      <c r="R24" s="176"/>
      <c r="S24" s="176"/>
      <c r="T24" s="176"/>
      <c r="U24" s="177"/>
      <c r="V24" s="174">
        <v>23</v>
      </c>
      <c r="W24" s="175"/>
      <c r="X24" s="176"/>
      <c r="Y24" s="176"/>
      <c r="Z24" s="176"/>
      <c r="AA24" s="176"/>
      <c r="AB24" s="177"/>
    </row>
    <row r="25" spans="1:28">
      <c r="A25" s="173">
        <v>24</v>
      </c>
      <c r="B25" s="147" t="s">
        <v>146</v>
      </c>
      <c r="C25" s="148">
        <v>7.1643999999999999E-2</v>
      </c>
      <c r="D25" s="148" t="s">
        <v>144</v>
      </c>
      <c r="E25" s="145" t="s">
        <v>189</v>
      </c>
      <c r="F25" s="145">
        <v>1560.5505294966324</v>
      </c>
      <c r="H25" s="174">
        <v>24</v>
      </c>
      <c r="I25" s="175"/>
      <c r="J25" s="176"/>
      <c r="K25" s="176"/>
      <c r="L25" s="176"/>
      <c r="M25" s="176"/>
      <c r="N25" s="177"/>
      <c r="O25" s="174">
        <v>24</v>
      </c>
      <c r="P25" s="175" t="s">
        <v>190</v>
      </c>
      <c r="Q25" s="176">
        <v>1.4331210191082801E-2</v>
      </c>
      <c r="R25" s="176"/>
      <c r="S25" s="176"/>
      <c r="T25" s="176"/>
      <c r="U25" s="177"/>
      <c r="V25" s="174">
        <v>24</v>
      </c>
      <c r="W25" s="175">
        <v>1.4E-2</v>
      </c>
      <c r="X25" s="176"/>
      <c r="Y25" s="176"/>
      <c r="Z25" s="176"/>
      <c r="AA25" s="176"/>
      <c r="AB25" s="177"/>
    </row>
    <row r="26" spans="1:28">
      <c r="A26" s="173">
        <v>25</v>
      </c>
      <c r="H26" s="174">
        <v>25</v>
      </c>
      <c r="I26" s="175"/>
      <c r="J26" s="176"/>
      <c r="K26" s="176"/>
      <c r="L26" s="176"/>
      <c r="M26" s="176"/>
      <c r="N26" s="177"/>
      <c r="O26" s="174">
        <v>25</v>
      </c>
      <c r="P26" s="175"/>
      <c r="Q26" s="176"/>
      <c r="R26" s="176"/>
      <c r="S26" s="176"/>
      <c r="T26" s="176"/>
      <c r="U26" s="177"/>
      <c r="V26" s="174">
        <v>25</v>
      </c>
      <c r="W26" s="175"/>
      <c r="X26" s="176"/>
      <c r="Y26" s="176"/>
      <c r="Z26" s="176"/>
      <c r="AA26" s="176"/>
      <c r="AB26" s="177"/>
    </row>
    <row r="27" spans="1:28">
      <c r="A27" s="173">
        <v>26</v>
      </c>
      <c r="H27" s="174">
        <v>26</v>
      </c>
      <c r="I27" s="175"/>
      <c r="J27" s="176"/>
      <c r="K27" s="176"/>
      <c r="L27" s="176"/>
      <c r="M27" s="176"/>
      <c r="N27" s="177"/>
      <c r="O27" s="174">
        <v>26</v>
      </c>
      <c r="P27" s="175" t="s">
        <v>191</v>
      </c>
      <c r="Q27" s="176">
        <v>7.5</v>
      </c>
      <c r="R27" s="176"/>
      <c r="S27" s="176"/>
      <c r="T27" s="176"/>
      <c r="U27" s="177"/>
      <c r="V27" s="174">
        <v>26</v>
      </c>
      <c r="W27" s="175"/>
      <c r="X27" s="176"/>
      <c r="Y27" s="176"/>
      <c r="Z27" s="176"/>
      <c r="AA27" s="176"/>
      <c r="AB27" s="177"/>
    </row>
    <row r="28" spans="1:28">
      <c r="A28" s="173">
        <v>27</v>
      </c>
      <c r="H28" s="174">
        <v>27</v>
      </c>
      <c r="I28" s="175"/>
      <c r="J28" s="176"/>
      <c r="K28" s="176"/>
      <c r="L28" s="176"/>
      <c r="M28" s="176"/>
      <c r="N28" s="177"/>
      <c r="O28" s="174">
        <v>27</v>
      </c>
      <c r="P28" s="175"/>
      <c r="Q28" s="176"/>
      <c r="R28" s="176"/>
      <c r="S28" s="176"/>
      <c r="T28" s="176"/>
      <c r="U28" s="177"/>
      <c r="V28" s="174">
        <v>27</v>
      </c>
      <c r="W28" s="175" t="s">
        <v>192</v>
      </c>
      <c r="X28" s="176">
        <v>0.2</v>
      </c>
      <c r="Y28" s="176"/>
      <c r="Z28" s="176"/>
      <c r="AA28" s="176"/>
      <c r="AB28" s="177"/>
    </row>
    <row r="29" spans="1:28">
      <c r="A29" s="173">
        <v>28</v>
      </c>
      <c r="B29" s="175" t="s">
        <v>151</v>
      </c>
      <c r="C29" s="176">
        <v>8</v>
      </c>
      <c r="D29" s="176" t="s">
        <v>193</v>
      </c>
      <c r="H29" s="174">
        <v>28</v>
      </c>
      <c r="I29" s="175"/>
      <c r="J29" s="176"/>
      <c r="K29" s="176"/>
      <c r="L29" s="176"/>
      <c r="M29" s="176"/>
      <c r="N29" s="177"/>
      <c r="O29" s="174">
        <v>28</v>
      </c>
      <c r="P29" s="175"/>
      <c r="Q29" s="176"/>
      <c r="R29" s="176"/>
      <c r="S29" s="176"/>
      <c r="T29" s="176"/>
      <c r="U29" s="177"/>
      <c r="V29" s="174">
        <v>28</v>
      </c>
      <c r="W29" s="175" t="s">
        <v>194</v>
      </c>
      <c r="X29" s="176">
        <v>2</v>
      </c>
      <c r="Y29" s="176"/>
      <c r="Z29" s="176"/>
      <c r="AA29" s="176"/>
      <c r="AB29" s="177"/>
    </row>
    <row r="30" spans="1:28">
      <c r="A30" s="173">
        <v>29</v>
      </c>
      <c r="B30" s="147" t="s">
        <v>150</v>
      </c>
      <c r="C30" s="148">
        <v>15.643000000000001</v>
      </c>
      <c r="D30" s="148" t="s">
        <v>144</v>
      </c>
      <c r="E30" s="148" t="s">
        <v>151</v>
      </c>
      <c r="F30" s="143" t="s">
        <v>153</v>
      </c>
      <c r="G30" s="149" t="s">
        <v>144</v>
      </c>
      <c r="H30" s="174">
        <v>29</v>
      </c>
      <c r="I30" s="175"/>
      <c r="J30" s="176"/>
      <c r="K30" s="176"/>
      <c r="L30" s="176"/>
      <c r="M30" s="176"/>
      <c r="N30" s="177"/>
      <c r="O30" s="174">
        <v>29</v>
      </c>
      <c r="P30" s="175"/>
      <c r="Q30" s="176"/>
      <c r="R30" s="176"/>
      <c r="S30" s="176"/>
      <c r="T30" s="176"/>
      <c r="U30" s="177"/>
      <c r="V30" s="174">
        <v>29</v>
      </c>
      <c r="W30" s="175"/>
      <c r="X30" s="176"/>
      <c r="Y30" s="176"/>
      <c r="Z30" s="176"/>
      <c r="AA30" s="176"/>
      <c r="AB30" s="177"/>
    </row>
    <row r="31" spans="1:28">
      <c r="A31" s="173">
        <v>30</v>
      </c>
      <c r="H31" s="174">
        <v>30</v>
      </c>
      <c r="I31" s="175"/>
      <c r="J31" s="176"/>
      <c r="K31" s="176"/>
      <c r="L31" s="176"/>
      <c r="M31" s="176"/>
      <c r="N31" s="177"/>
      <c r="O31" s="174">
        <v>30</v>
      </c>
      <c r="P31" s="175"/>
      <c r="Q31" s="176"/>
      <c r="R31" s="176"/>
      <c r="S31" s="176"/>
      <c r="T31" s="176"/>
      <c r="U31" s="177"/>
      <c r="V31" s="174">
        <v>30</v>
      </c>
      <c r="W31" s="175"/>
      <c r="X31" s="176"/>
      <c r="Y31" s="176"/>
      <c r="Z31" s="176"/>
      <c r="AA31" s="176"/>
      <c r="AB31" s="177"/>
    </row>
    <row r="32" spans="1:28">
      <c r="A32" s="173">
        <v>31</v>
      </c>
      <c r="H32" s="174">
        <v>31</v>
      </c>
      <c r="I32" s="175"/>
      <c r="J32" s="176"/>
      <c r="K32" s="176"/>
      <c r="L32" s="176"/>
      <c r="M32" s="176"/>
      <c r="N32" s="177"/>
      <c r="O32" s="174">
        <v>31</v>
      </c>
      <c r="P32" s="175"/>
      <c r="Q32" s="176"/>
      <c r="R32" s="176"/>
      <c r="S32" s="176"/>
      <c r="T32" s="176"/>
      <c r="U32" s="177"/>
      <c r="V32" s="174">
        <v>31</v>
      </c>
      <c r="W32" s="175"/>
      <c r="X32" s="176"/>
      <c r="Y32" s="176"/>
      <c r="Z32" s="176"/>
      <c r="AA32" s="176"/>
      <c r="AB32" s="177"/>
    </row>
    <row r="33" spans="1:28">
      <c r="A33" s="173">
        <v>32</v>
      </c>
      <c r="H33" s="174">
        <v>32</v>
      </c>
      <c r="I33" s="175"/>
      <c r="J33" s="176"/>
      <c r="K33" s="176"/>
      <c r="L33" s="176"/>
      <c r="M33" s="176"/>
      <c r="N33" s="177"/>
      <c r="O33" s="174">
        <v>32</v>
      </c>
      <c r="P33" s="175" t="s">
        <v>195</v>
      </c>
      <c r="Q33" s="176"/>
      <c r="R33" s="176"/>
      <c r="S33" s="176"/>
      <c r="T33" s="176"/>
      <c r="U33" s="177"/>
      <c r="V33" s="174">
        <v>32</v>
      </c>
      <c r="W33" s="175"/>
      <c r="X33" s="176"/>
      <c r="Y33" s="176"/>
      <c r="Z33" s="176"/>
      <c r="AA33" s="176"/>
      <c r="AB33" s="177"/>
    </row>
    <row r="34" spans="1:28">
      <c r="A34" s="173">
        <v>33</v>
      </c>
      <c r="H34" s="174">
        <v>33</v>
      </c>
      <c r="I34" s="175"/>
      <c r="J34" s="176"/>
      <c r="K34" s="176"/>
      <c r="L34" s="176"/>
      <c r="M34" s="176"/>
      <c r="N34" s="177"/>
      <c r="O34" s="174">
        <v>33</v>
      </c>
      <c r="P34" s="175"/>
      <c r="Q34" s="176"/>
      <c r="R34" s="176"/>
      <c r="S34" s="176"/>
      <c r="T34" s="176"/>
      <c r="U34" s="177"/>
      <c r="V34" s="174">
        <v>33</v>
      </c>
      <c r="W34" s="175"/>
      <c r="X34" s="176"/>
      <c r="Y34" s="176"/>
      <c r="Z34" s="176"/>
      <c r="AA34" s="176"/>
      <c r="AB34" s="177"/>
    </row>
    <row r="35" spans="1:28">
      <c r="A35" s="173">
        <v>34</v>
      </c>
      <c r="H35" s="174">
        <v>34</v>
      </c>
      <c r="I35" s="175"/>
      <c r="J35" s="176"/>
      <c r="K35" s="176"/>
      <c r="L35" s="176"/>
      <c r="M35" s="176"/>
      <c r="N35" s="177"/>
      <c r="O35" s="174">
        <v>34</v>
      </c>
      <c r="P35" s="175"/>
      <c r="Q35" s="176"/>
      <c r="R35" s="176"/>
      <c r="S35" s="176"/>
      <c r="T35" s="176"/>
      <c r="U35" s="177"/>
      <c r="V35" s="174">
        <v>34</v>
      </c>
      <c r="W35" s="175"/>
      <c r="X35" s="176"/>
      <c r="Y35" s="176"/>
      <c r="Z35" s="176"/>
      <c r="AA35" s="176"/>
      <c r="AB35" s="177"/>
    </row>
    <row r="36" spans="1:28">
      <c r="A36" s="173">
        <v>35</v>
      </c>
      <c r="H36" s="174">
        <v>35</v>
      </c>
      <c r="I36" s="175"/>
      <c r="J36" s="176"/>
      <c r="K36" s="176"/>
      <c r="L36" s="176"/>
      <c r="M36" s="176"/>
      <c r="N36" s="177"/>
      <c r="O36" s="174">
        <v>35</v>
      </c>
      <c r="P36" s="175"/>
      <c r="Q36" s="176"/>
      <c r="R36" s="176"/>
      <c r="S36" s="176"/>
      <c r="T36" s="176"/>
      <c r="U36" s="177"/>
      <c r="V36" s="174">
        <v>35</v>
      </c>
      <c r="W36" s="175"/>
      <c r="X36" s="176"/>
      <c r="Y36" s="176"/>
      <c r="Z36" s="176"/>
      <c r="AA36" s="176"/>
      <c r="AB36" s="177"/>
    </row>
    <row r="37" spans="1:28">
      <c r="A37" s="173">
        <v>36</v>
      </c>
      <c r="H37" s="174">
        <v>36</v>
      </c>
      <c r="I37" s="175"/>
      <c r="J37" s="176"/>
      <c r="K37" s="176"/>
      <c r="L37" s="176"/>
      <c r="M37" s="176"/>
      <c r="N37" s="177"/>
      <c r="O37" s="174">
        <v>36</v>
      </c>
      <c r="P37" s="175"/>
      <c r="Q37" s="176"/>
      <c r="R37" s="176"/>
      <c r="S37" s="176"/>
      <c r="T37" s="176"/>
      <c r="U37" s="177"/>
      <c r="V37" s="174">
        <v>36</v>
      </c>
      <c r="W37" s="175" t="s">
        <v>196</v>
      </c>
      <c r="X37" s="176" t="s">
        <v>197</v>
      </c>
      <c r="Y37" s="176" t="s">
        <v>198</v>
      </c>
      <c r="Z37" s="176" t="s">
        <v>199</v>
      </c>
      <c r="AA37" s="176"/>
      <c r="AB37" s="177"/>
    </row>
    <row r="38" spans="1:28">
      <c r="A38" s="173">
        <v>37</v>
      </c>
      <c r="B38" s="144" t="s">
        <v>142</v>
      </c>
      <c r="C38" s="145">
        <v>336.6698229381816</v>
      </c>
      <c r="D38" s="145" t="s">
        <v>143</v>
      </c>
      <c r="E38" s="145">
        <v>3.3243730822516832E-2</v>
      </c>
      <c r="H38" s="174">
        <v>37</v>
      </c>
      <c r="I38" s="175"/>
      <c r="J38" s="176"/>
      <c r="K38" s="176"/>
      <c r="L38" s="176"/>
      <c r="M38" s="176"/>
      <c r="N38" s="177"/>
      <c r="O38" s="174">
        <v>37</v>
      </c>
      <c r="P38" s="175"/>
      <c r="Q38" s="176"/>
      <c r="R38" s="176"/>
      <c r="S38" s="176"/>
      <c r="T38" s="176"/>
      <c r="U38" s="177"/>
      <c r="V38" s="174">
        <v>37</v>
      </c>
      <c r="W38" s="175"/>
      <c r="X38" s="176"/>
      <c r="Y38" s="176"/>
      <c r="Z38" s="176"/>
      <c r="AA38" s="176"/>
      <c r="AB38" s="177"/>
    </row>
    <row r="39" spans="1:28">
      <c r="A39" s="173">
        <v>38</v>
      </c>
      <c r="H39" s="174">
        <v>38</v>
      </c>
      <c r="I39" s="175"/>
      <c r="J39" s="176"/>
      <c r="K39" s="176"/>
      <c r="L39" s="176"/>
      <c r="M39" s="176"/>
      <c r="N39" s="177"/>
      <c r="O39" s="174">
        <v>38</v>
      </c>
      <c r="P39" s="175"/>
      <c r="Q39" s="176"/>
      <c r="R39" s="176"/>
      <c r="S39" s="176"/>
      <c r="T39" s="176"/>
      <c r="U39" s="177"/>
      <c r="V39" s="174">
        <v>38</v>
      </c>
      <c r="W39" s="175"/>
      <c r="X39" s="176"/>
      <c r="Y39" s="176"/>
      <c r="Z39" s="176"/>
      <c r="AA39" s="176"/>
      <c r="AB39" s="177"/>
    </row>
    <row r="40" spans="1:28">
      <c r="A40" s="173">
        <v>39</v>
      </c>
      <c r="H40" s="174">
        <v>39</v>
      </c>
      <c r="I40" s="175"/>
      <c r="J40" s="176"/>
      <c r="K40" s="176"/>
      <c r="L40" s="176"/>
      <c r="M40" s="176"/>
      <c r="N40" s="177"/>
      <c r="O40" s="174">
        <v>39</v>
      </c>
      <c r="P40" s="175"/>
      <c r="Q40" s="176"/>
      <c r="R40" s="176"/>
      <c r="S40" s="176"/>
      <c r="T40" s="176"/>
      <c r="U40" s="177"/>
      <c r="V40" s="174">
        <v>39</v>
      </c>
      <c r="W40" s="175"/>
      <c r="X40" s="176"/>
      <c r="Y40" s="176"/>
      <c r="Z40" s="176"/>
      <c r="AA40" s="176"/>
      <c r="AB40" s="177"/>
    </row>
    <row r="41" spans="1:28">
      <c r="A41" s="173">
        <v>40</v>
      </c>
      <c r="B41" s="144" t="s">
        <v>200</v>
      </c>
      <c r="C41" s="145" t="s">
        <v>201</v>
      </c>
      <c r="H41" s="174">
        <v>40</v>
      </c>
      <c r="I41" s="175"/>
      <c r="J41" s="176"/>
      <c r="K41" s="176"/>
      <c r="L41" s="176"/>
      <c r="M41" s="176"/>
      <c r="N41" s="177"/>
      <c r="O41" s="174">
        <v>40</v>
      </c>
      <c r="P41" s="175"/>
      <c r="Q41" s="176"/>
      <c r="R41" s="176"/>
      <c r="S41" s="176"/>
      <c r="T41" s="176"/>
      <c r="U41" s="177"/>
      <c r="V41" s="174">
        <v>40</v>
      </c>
      <c r="W41" s="175"/>
      <c r="X41" s="176"/>
      <c r="Y41" s="176"/>
      <c r="Z41" s="176"/>
      <c r="AA41" s="176"/>
      <c r="AB41" s="177"/>
    </row>
    <row r="42" spans="1:28">
      <c r="A42" s="173">
        <v>41</v>
      </c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>
        <v>41</v>
      </c>
      <c r="W42" s="174" t="s">
        <v>202</v>
      </c>
      <c r="X42" s="174">
        <v>19.780219780219777</v>
      </c>
      <c r="Y42" s="174"/>
      <c r="Z42" s="174"/>
      <c r="AA42" s="174"/>
      <c r="AB42" s="174"/>
    </row>
    <row r="43" spans="1:28">
      <c r="A43" s="173">
        <v>42</v>
      </c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>
        <v>42</v>
      </c>
      <c r="W43" s="174"/>
      <c r="X43" s="174"/>
      <c r="Y43" s="174"/>
      <c r="Z43" s="174"/>
      <c r="AA43" s="174"/>
      <c r="AB43" s="174"/>
    </row>
    <row r="44" spans="1:28">
      <c r="A44" s="173">
        <v>43</v>
      </c>
      <c r="H44" s="174"/>
      <c r="I44" s="174"/>
      <c r="J44" s="174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>
        <v>43</v>
      </c>
      <c r="W44" s="174"/>
      <c r="X44" s="174"/>
      <c r="Y44" s="174"/>
      <c r="Z44" s="174"/>
      <c r="AA44" s="174"/>
      <c r="AB44" s="174"/>
    </row>
    <row r="45" spans="1:28">
      <c r="A45" s="173">
        <v>44</v>
      </c>
      <c r="B45" s="144" t="s">
        <v>203</v>
      </c>
      <c r="C45" s="145" t="s">
        <v>204</v>
      </c>
      <c r="D45" s="145" t="s">
        <v>205</v>
      </c>
      <c r="E45" s="145" t="s">
        <v>206</v>
      </c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>
        <v>44</v>
      </c>
      <c r="W45" s="174"/>
      <c r="X45" s="174"/>
      <c r="Y45" s="174"/>
      <c r="Z45" s="174"/>
      <c r="AA45" s="174"/>
      <c r="AB45" s="174"/>
    </row>
    <row r="46" spans="1:28">
      <c r="A46" s="173">
        <v>45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>
        <v>45</v>
      </c>
      <c r="W46" s="174"/>
      <c r="X46" s="174"/>
      <c r="Y46" s="174"/>
      <c r="Z46" s="174"/>
      <c r="AA46" s="174"/>
      <c r="AB46" s="174"/>
    </row>
    <row r="47" spans="1:28">
      <c r="A47" s="173">
        <v>46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>
        <v>46</v>
      </c>
      <c r="W47" s="174"/>
      <c r="X47" s="174"/>
      <c r="Y47" s="174"/>
      <c r="Z47" s="174"/>
      <c r="AA47" s="174"/>
      <c r="AB47" s="174"/>
    </row>
    <row r="48" spans="1:28">
      <c r="A48" s="173">
        <v>47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>
        <v>47</v>
      </c>
      <c r="W48" s="174"/>
      <c r="X48" s="174"/>
      <c r="Y48" s="174"/>
      <c r="Z48" s="174"/>
      <c r="AA48" s="174"/>
      <c r="AB48" s="174"/>
    </row>
    <row r="49" spans="1:28">
      <c r="A49" s="173">
        <v>48</v>
      </c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>
        <v>48</v>
      </c>
      <c r="W49" s="174"/>
      <c r="X49" s="174"/>
      <c r="Y49" s="174"/>
      <c r="Z49" s="174"/>
      <c r="AA49" s="174"/>
      <c r="AB49" s="174"/>
    </row>
    <row r="50" spans="1:28">
      <c r="A50" s="173">
        <v>49</v>
      </c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>
        <v>49</v>
      </c>
      <c r="W50" s="174"/>
      <c r="X50" s="174"/>
      <c r="Y50" s="174"/>
      <c r="Z50" s="174"/>
      <c r="AA50" s="174"/>
      <c r="AB50" s="174"/>
    </row>
    <row r="51" spans="1:28">
      <c r="A51" s="173">
        <v>50</v>
      </c>
      <c r="B51" s="147" t="s">
        <v>146</v>
      </c>
      <c r="C51" s="148">
        <v>5.9160000000000004</v>
      </c>
      <c r="D51" s="148" t="s">
        <v>144</v>
      </c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>
        <v>50</v>
      </c>
      <c r="W51" s="174"/>
      <c r="X51" s="174"/>
      <c r="Y51" s="174"/>
      <c r="Z51" s="174"/>
      <c r="AA51" s="174"/>
      <c r="AB51" s="174"/>
    </row>
    <row r="52" spans="1:28">
      <c r="A52" s="173">
        <v>51</v>
      </c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</row>
    <row r="53" spans="1:28">
      <c r="A53" s="173">
        <v>52</v>
      </c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</row>
    <row r="54" spans="1:28">
      <c r="A54" s="173">
        <v>53</v>
      </c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</row>
    <row r="55" spans="1:28">
      <c r="A55" s="173">
        <v>54</v>
      </c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  <c r="W55" s="174"/>
      <c r="X55" s="174"/>
      <c r="Y55" s="174"/>
      <c r="Z55" s="174"/>
      <c r="AA55" s="174"/>
      <c r="AB55" s="174"/>
    </row>
    <row r="56" spans="1:28">
      <c r="A56" s="173">
        <v>55</v>
      </c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  <c r="U56" s="174"/>
      <c r="V56" s="174"/>
      <c r="W56" s="174"/>
      <c r="X56" s="174"/>
      <c r="Y56" s="174"/>
      <c r="Z56" s="174"/>
      <c r="AA56" s="174"/>
      <c r="AB56" s="174"/>
    </row>
    <row r="57" spans="1:28">
      <c r="A57" s="173">
        <v>56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  <c r="U57" s="174"/>
      <c r="V57" s="174"/>
      <c r="W57" s="174"/>
      <c r="X57" s="174"/>
      <c r="Y57" s="174"/>
      <c r="Z57" s="174"/>
      <c r="AA57" s="174"/>
      <c r="AB57" s="174"/>
    </row>
    <row r="58" spans="1:28">
      <c r="A58" s="173">
        <v>57</v>
      </c>
      <c r="B58" s="144" t="s">
        <v>207</v>
      </c>
      <c r="C58" s="145" t="s">
        <v>208</v>
      </c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74"/>
      <c r="Z58" s="174"/>
      <c r="AA58" s="174"/>
      <c r="AB58" s="174"/>
    </row>
    <row r="59" spans="1:28">
      <c r="A59" s="173">
        <v>58</v>
      </c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74"/>
      <c r="Z59" s="174"/>
      <c r="AA59" s="174"/>
      <c r="AB59" s="174"/>
    </row>
    <row r="60" spans="1:28">
      <c r="A60" s="173">
        <v>59</v>
      </c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  <c r="U60" s="174"/>
      <c r="V60" s="174"/>
      <c r="W60" s="174"/>
      <c r="X60" s="174"/>
      <c r="Y60" s="174"/>
      <c r="Z60" s="174"/>
      <c r="AA60" s="174"/>
      <c r="AB60" s="174"/>
    </row>
    <row r="61" spans="1:28">
      <c r="A61" s="173">
        <v>60</v>
      </c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  <c r="U61" s="174"/>
      <c r="V61" s="174"/>
      <c r="W61" s="174"/>
      <c r="X61" s="174"/>
      <c r="Y61" s="174"/>
      <c r="Z61" s="174"/>
      <c r="AA61" s="174"/>
      <c r="AB61" s="174"/>
    </row>
    <row r="62" spans="1:28">
      <c r="A62" s="173">
        <v>61</v>
      </c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  <c r="U62" s="174"/>
      <c r="V62" s="174"/>
      <c r="W62" s="174"/>
      <c r="X62" s="174"/>
      <c r="Y62" s="174"/>
      <c r="Z62" s="174"/>
      <c r="AA62" s="174"/>
      <c r="AB62" s="174"/>
    </row>
    <row r="63" spans="1:28">
      <c r="A63" s="173">
        <v>62</v>
      </c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4"/>
      <c r="T63" s="174"/>
      <c r="U63" s="174"/>
      <c r="V63" s="174"/>
      <c r="W63" s="174"/>
      <c r="X63" s="174"/>
      <c r="Y63" s="174"/>
      <c r="Z63" s="174"/>
      <c r="AA63" s="174"/>
      <c r="AB63" s="174"/>
    </row>
    <row r="64" spans="1:28">
      <c r="A64" s="173">
        <v>63</v>
      </c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74"/>
      <c r="Z64" s="174"/>
      <c r="AA64" s="174"/>
      <c r="AB64" s="174"/>
    </row>
    <row r="65" spans="1:28">
      <c r="A65" s="173">
        <v>64</v>
      </c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74"/>
      <c r="Z65" s="174"/>
      <c r="AA65" s="174"/>
      <c r="AB65" s="174"/>
    </row>
    <row r="66" spans="1:28">
      <c r="A66" s="173">
        <v>65</v>
      </c>
      <c r="H66" s="174"/>
      <c r="I66" s="174"/>
      <c r="J66" s="174"/>
      <c r="K66" s="174"/>
      <c r="L66" s="174"/>
      <c r="M66" s="174"/>
      <c r="N66" s="174"/>
      <c r="O66" s="174"/>
      <c r="P66" s="174"/>
      <c r="Q66" s="174"/>
      <c r="R66" s="174"/>
      <c r="S66" s="174"/>
      <c r="T66" s="174"/>
      <c r="U66" s="174"/>
      <c r="V66" s="174"/>
      <c r="W66" s="174"/>
      <c r="X66" s="174"/>
      <c r="Y66" s="174"/>
      <c r="Z66" s="174"/>
      <c r="AA66" s="174"/>
      <c r="AB66" s="174"/>
    </row>
    <row r="67" spans="1:28">
      <c r="A67" s="173">
        <v>66</v>
      </c>
      <c r="B67" s="147" t="s">
        <v>146</v>
      </c>
      <c r="C67" s="148">
        <v>23.479500000000002</v>
      </c>
      <c r="D67" s="148" t="s">
        <v>145</v>
      </c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4"/>
      <c r="T67" s="174"/>
      <c r="U67" s="174"/>
      <c r="V67" s="174"/>
      <c r="W67" s="174"/>
      <c r="X67" s="174"/>
      <c r="Y67" s="174"/>
      <c r="Z67" s="174"/>
      <c r="AA67" s="174"/>
      <c r="AB67" s="174"/>
    </row>
    <row r="68" spans="1:28">
      <c r="A68" s="173">
        <v>67</v>
      </c>
      <c r="H68" s="174"/>
      <c r="I68" s="174"/>
      <c r="J68" s="174"/>
      <c r="K68" s="174"/>
      <c r="L68" s="174"/>
      <c r="M68" s="174"/>
      <c r="N68" s="174"/>
      <c r="O68" s="174"/>
      <c r="P68" s="174"/>
      <c r="Q68" s="174"/>
      <c r="R68" s="174"/>
      <c r="S68" s="174"/>
      <c r="T68" s="174"/>
      <c r="U68" s="174"/>
      <c r="V68" s="174"/>
      <c r="W68" s="174"/>
      <c r="X68" s="174"/>
      <c r="Y68" s="174"/>
      <c r="Z68" s="174"/>
      <c r="AA68" s="174"/>
      <c r="AB68" s="174"/>
    </row>
    <row r="69" spans="1:28">
      <c r="A69" s="173">
        <v>68</v>
      </c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74"/>
      <c r="Z69" s="174"/>
      <c r="AA69" s="174"/>
      <c r="AB69" s="174"/>
    </row>
    <row r="70" spans="1:28">
      <c r="A70" s="173">
        <v>69</v>
      </c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74"/>
      <c r="Z70" s="174"/>
      <c r="AA70" s="174"/>
      <c r="AB70" s="174"/>
    </row>
    <row r="71" spans="1:28">
      <c r="A71" s="173">
        <v>70</v>
      </c>
      <c r="B71" s="175" t="s">
        <v>209</v>
      </c>
      <c r="C71" s="180">
        <v>7.57</v>
      </c>
      <c r="D71" s="287" t="s">
        <v>210</v>
      </c>
      <c r="E71" s="287"/>
      <c r="F71" s="176">
        <v>0.66</v>
      </c>
      <c r="G71" s="177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4"/>
      <c r="T71" s="174"/>
      <c r="U71" s="174"/>
      <c r="V71" s="174"/>
      <c r="W71" s="174"/>
      <c r="X71" s="174"/>
      <c r="Y71" s="174"/>
      <c r="Z71" s="174"/>
      <c r="AA71" s="174"/>
      <c r="AB71" s="174"/>
    </row>
    <row r="72" spans="1:28">
      <c r="A72" s="173">
        <v>71</v>
      </c>
      <c r="B72" s="175" t="s">
        <v>151</v>
      </c>
      <c r="C72" s="176">
        <v>2.9210831161594997E-2</v>
      </c>
      <c r="D72" s="176"/>
      <c r="E72" s="176"/>
      <c r="F72" s="176"/>
      <c r="G72" s="177"/>
      <c r="H72" s="174"/>
      <c r="I72" s="174"/>
      <c r="J72" s="174"/>
      <c r="K72" s="174"/>
      <c r="L72" s="174"/>
      <c r="M72" s="174"/>
      <c r="N72" s="174"/>
      <c r="O72" s="174"/>
      <c r="P72" s="174"/>
      <c r="Q72" s="174"/>
      <c r="R72" s="174"/>
      <c r="S72" s="174"/>
      <c r="T72" s="174"/>
      <c r="U72" s="174"/>
      <c r="V72" s="174"/>
      <c r="W72" s="174"/>
      <c r="X72" s="174"/>
      <c r="Y72" s="174"/>
      <c r="Z72" s="174"/>
      <c r="AA72" s="174"/>
      <c r="AB72" s="174"/>
    </row>
    <row r="73" spans="1:28">
      <c r="A73" s="173">
        <v>72</v>
      </c>
      <c r="B73" s="175"/>
      <c r="C73" s="176"/>
      <c r="D73" s="176"/>
      <c r="E73" s="176"/>
      <c r="F73" s="176"/>
      <c r="G73" s="177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4"/>
      <c r="T73" s="174"/>
      <c r="U73" s="174"/>
      <c r="V73" s="174"/>
      <c r="W73" s="174"/>
      <c r="X73" s="174"/>
      <c r="Y73" s="174"/>
      <c r="Z73" s="174"/>
      <c r="AA73" s="174"/>
      <c r="AB73" s="174"/>
    </row>
    <row r="74" spans="1:28">
      <c r="A74" s="173">
        <v>73</v>
      </c>
      <c r="B74" s="175" t="s">
        <v>211</v>
      </c>
      <c r="C74" s="176">
        <v>13.038404810405298</v>
      </c>
      <c r="D74" s="176"/>
      <c r="E74" s="176"/>
      <c r="F74" s="176"/>
      <c r="G74" s="177"/>
      <c r="H74" s="174"/>
      <c r="I74" s="174"/>
      <c r="J74" s="174"/>
      <c r="K74" s="174"/>
      <c r="L74" s="174"/>
      <c r="M74" s="174"/>
      <c r="N74" s="174"/>
      <c r="O74" s="174"/>
      <c r="P74" s="174"/>
      <c r="Q74" s="174"/>
      <c r="R74" s="174"/>
      <c r="S74" s="174"/>
      <c r="T74" s="174"/>
      <c r="U74" s="174"/>
      <c r="V74" s="174"/>
      <c r="W74" s="174"/>
      <c r="X74" s="174"/>
      <c r="Y74" s="174"/>
      <c r="Z74" s="174"/>
      <c r="AA74" s="174"/>
      <c r="AB74" s="174"/>
    </row>
    <row r="75" spans="1:28">
      <c r="A75" s="173">
        <v>74</v>
      </c>
      <c r="B75" s="175"/>
      <c r="C75" s="176"/>
      <c r="D75" s="176"/>
      <c r="E75" s="176"/>
      <c r="F75" s="176"/>
      <c r="G75" s="177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74"/>
      <c r="Z75" s="174"/>
      <c r="AA75" s="174"/>
      <c r="AB75" s="174"/>
    </row>
    <row r="76" spans="1:28">
      <c r="A76" s="173">
        <v>75</v>
      </c>
      <c r="B76" s="175"/>
      <c r="C76" s="176"/>
      <c r="D76" s="176"/>
      <c r="E76" s="176"/>
      <c r="F76" s="176"/>
      <c r="G76" s="177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74"/>
      <c r="Z76" s="174"/>
      <c r="AA76" s="174"/>
      <c r="AB76" s="174"/>
    </row>
    <row r="77" spans="1:28">
      <c r="A77" s="173">
        <v>76</v>
      </c>
      <c r="B77" s="175"/>
      <c r="C77" s="176"/>
      <c r="D77" s="176"/>
      <c r="E77" s="176"/>
      <c r="F77" s="176"/>
      <c r="G77" s="177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4"/>
      <c r="T77" s="174"/>
      <c r="U77" s="174"/>
      <c r="V77" s="174"/>
      <c r="W77" s="174"/>
      <c r="X77" s="174"/>
      <c r="Y77" s="174"/>
      <c r="Z77" s="174"/>
      <c r="AA77" s="174"/>
      <c r="AB77" s="174"/>
    </row>
    <row r="78" spans="1:28">
      <c r="A78" s="173">
        <v>77</v>
      </c>
      <c r="B78" s="175" t="s">
        <v>151</v>
      </c>
      <c r="C78" s="176">
        <v>7.0000000000000001E-3</v>
      </c>
      <c r="D78" s="176" t="s">
        <v>144</v>
      </c>
      <c r="E78" s="176"/>
      <c r="F78" s="176"/>
      <c r="G78" s="177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4"/>
      <c r="T78" s="174"/>
      <c r="U78" s="174"/>
      <c r="V78" s="174"/>
      <c r="W78" s="174"/>
      <c r="X78" s="174"/>
      <c r="Y78" s="174"/>
      <c r="Z78" s="174"/>
      <c r="AA78" s="174"/>
      <c r="AB78" s="174"/>
    </row>
    <row r="79" spans="1:28">
      <c r="A79" s="173">
        <v>78</v>
      </c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4"/>
      <c r="T79" s="174"/>
      <c r="U79" s="174"/>
      <c r="V79" s="174"/>
      <c r="W79" s="174"/>
      <c r="X79" s="174"/>
      <c r="Y79" s="174"/>
      <c r="Z79" s="174"/>
      <c r="AA79" s="174"/>
      <c r="AB79" s="174"/>
    </row>
    <row r="80" spans="1:28">
      <c r="A80" s="173">
        <v>79</v>
      </c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4"/>
      <c r="T80" s="174"/>
      <c r="U80" s="174"/>
      <c r="V80" s="174"/>
      <c r="W80" s="174"/>
      <c r="X80" s="174"/>
      <c r="Y80" s="174"/>
      <c r="Z80" s="174"/>
      <c r="AA80" s="174"/>
      <c r="AB80" s="174"/>
    </row>
    <row r="81" spans="1:28">
      <c r="A81" s="173">
        <v>80</v>
      </c>
      <c r="H81" s="173"/>
      <c r="I81" s="173"/>
      <c r="J81" s="174"/>
      <c r="K81" s="174"/>
      <c r="L81" s="174"/>
      <c r="M81" s="174"/>
      <c r="N81" s="174"/>
      <c r="O81" s="174"/>
      <c r="P81" s="174"/>
      <c r="Q81" s="174"/>
      <c r="R81" s="174"/>
      <c r="S81" s="174"/>
      <c r="T81" s="174"/>
      <c r="U81" s="174"/>
      <c r="V81" s="174"/>
      <c r="W81" s="174"/>
      <c r="X81" s="174"/>
      <c r="Y81" s="174"/>
      <c r="Z81" s="174"/>
      <c r="AA81" s="174"/>
      <c r="AB81" s="174"/>
    </row>
    <row r="82" spans="1:28">
      <c r="A82" s="173">
        <v>81</v>
      </c>
      <c r="H82" s="173"/>
      <c r="I82" s="173"/>
      <c r="J82" s="174"/>
      <c r="K82" s="174"/>
      <c r="L82" s="174"/>
      <c r="M82" s="174"/>
      <c r="N82" s="174"/>
      <c r="O82" s="174"/>
      <c r="P82" s="174"/>
      <c r="Q82" s="174"/>
      <c r="R82" s="174"/>
      <c r="S82" s="174"/>
      <c r="T82" s="174"/>
      <c r="U82" s="174"/>
      <c r="V82" s="174"/>
      <c r="W82" s="174"/>
      <c r="X82" s="174"/>
      <c r="Y82" s="174"/>
      <c r="Z82" s="174"/>
      <c r="AA82" s="174"/>
      <c r="AB82" s="174"/>
    </row>
    <row r="83" spans="1:28">
      <c r="A83" s="173">
        <v>82</v>
      </c>
      <c r="H83" s="173"/>
      <c r="I83" s="173"/>
      <c r="J83" s="174"/>
      <c r="K83" s="174"/>
      <c r="L83" s="174"/>
      <c r="M83" s="174"/>
      <c r="N83" s="174"/>
      <c r="O83" s="174"/>
      <c r="P83" s="174"/>
      <c r="Q83" s="174"/>
      <c r="R83" s="174"/>
      <c r="S83" s="174"/>
      <c r="T83" s="174"/>
      <c r="U83" s="174"/>
      <c r="V83" s="174"/>
      <c r="W83" s="174"/>
      <c r="X83" s="174"/>
      <c r="Y83" s="174"/>
      <c r="Z83" s="174"/>
      <c r="AA83" s="174"/>
      <c r="AB83" s="174"/>
    </row>
    <row r="84" spans="1:28">
      <c r="A84" s="173">
        <v>83</v>
      </c>
      <c r="H84" s="173"/>
      <c r="I84" s="173"/>
      <c r="J84" s="174"/>
      <c r="K84" s="174"/>
      <c r="L84" s="174"/>
      <c r="M84" s="174"/>
      <c r="N84" s="174"/>
      <c r="O84" s="174"/>
      <c r="P84" s="174"/>
      <c r="Q84" s="174"/>
      <c r="R84" s="174"/>
      <c r="S84" s="174"/>
      <c r="T84" s="174"/>
      <c r="U84" s="174"/>
      <c r="V84" s="174"/>
      <c r="W84" s="174"/>
      <c r="X84" s="174"/>
      <c r="Y84" s="174"/>
      <c r="Z84" s="174"/>
      <c r="AA84" s="174"/>
      <c r="AB84" s="174"/>
    </row>
    <row r="85" spans="1:28">
      <c r="A85" s="173">
        <v>84</v>
      </c>
      <c r="B85" s="175" t="s">
        <v>212</v>
      </c>
      <c r="C85" s="176">
        <f>SQRT(10)*0.5</f>
        <v>1.5811388300841898</v>
      </c>
      <c r="H85" s="173"/>
      <c r="I85" s="173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74"/>
      <c r="Z85" s="174"/>
      <c r="AA85" s="174"/>
      <c r="AB85" s="174"/>
    </row>
    <row r="86" spans="1:28">
      <c r="A86" s="173">
        <v>85</v>
      </c>
      <c r="B86" s="147" t="s">
        <v>142</v>
      </c>
      <c r="C86" s="148">
        <v>50962.58</v>
      </c>
      <c r="D86" s="148" t="s">
        <v>145</v>
      </c>
      <c r="E86" s="148" t="s">
        <v>143</v>
      </c>
      <c r="F86" s="183">
        <v>44.330828144757234</v>
      </c>
      <c r="G86" s="150"/>
      <c r="H86" s="184" t="s">
        <v>178</v>
      </c>
      <c r="I86" s="183">
        <v>144.28</v>
      </c>
      <c r="J86" s="184" t="s">
        <v>213</v>
      </c>
      <c r="K86" s="183">
        <v>353.22</v>
      </c>
      <c r="L86" s="184" t="s">
        <v>167</v>
      </c>
      <c r="M86" s="183">
        <v>0.12</v>
      </c>
      <c r="N86" s="184" t="s">
        <v>185</v>
      </c>
      <c r="O86" s="183">
        <v>0.09</v>
      </c>
      <c r="P86" s="184" t="s">
        <v>142</v>
      </c>
      <c r="Q86" s="183">
        <f>I86*K86</f>
        <v>50962.581600000005</v>
      </c>
      <c r="R86" s="184" t="s">
        <v>143</v>
      </c>
      <c r="S86" s="183">
        <f>SQRT(K86*K86*M86*M86+I86*I86*O86*O86)</f>
        <v>44.330828144757234</v>
      </c>
      <c r="T86" s="174"/>
      <c r="U86" s="174"/>
      <c r="V86" s="174"/>
      <c r="W86" s="174"/>
      <c r="X86" s="174"/>
      <c r="Y86" s="174"/>
      <c r="Z86" s="174"/>
      <c r="AA86" s="174"/>
      <c r="AB86" s="174"/>
    </row>
    <row r="87" spans="1:28">
      <c r="A87" s="173">
        <v>86</v>
      </c>
      <c r="H87" s="173"/>
      <c r="I87" s="173"/>
      <c r="J87" s="174"/>
      <c r="K87" s="174"/>
      <c r="L87" s="174"/>
      <c r="M87" s="174"/>
      <c r="N87" s="174"/>
      <c r="O87" s="174"/>
      <c r="P87" s="174"/>
      <c r="Q87" s="174"/>
      <c r="R87" s="174"/>
      <c r="S87" s="174"/>
      <c r="T87" s="174"/>
      <c r="U87" s="174"/>
      <c r="V87" s="174"/>
      <c r="W87" s="174"/>
      <c r="X87" s="174"/>
      <c r="Y87" s="174"/>
      <c r="Z87" s="174"/>
      <c r="AA87" s="174"/>
      <c r="AB87" s="174"/>
    </row>
    <row r="88" spans="1:28">
      <c r="A88" s="173">
        <v>87</v>
      </c>
      <c r="H88" s="173"/>
      <c r="I88" s="173"/>
      <c r="J88" s="174"/>
      <c r="K88" s="174"/>
      <c r="L88" s="174"/>
      <c r="M88" s="174"/>
      <c r="N88" s="174"/>
      <c r="O88" s="174"/>
      <c r="P88" s="174"/>
      <c r="Q88" s="174"/>
      <c r="R88" s="174"/>
      <c r="S88" s="174"/>
      <c r="T88" s="174"/>
      <c r="U88" s="174"/>
      <c r="V88" s="174"/>
      <c r="W88" s="174"/>
      <c r="X88" s="174"/>
      <c r="Y88" s="174"/>
      <c r="Z88" s="174"/>
      <c r="AA88" s="174"/>
      <c r="AB88" s="174"/>
    </row>
    <row r="89" spans="1:28">
      <c r="A89" s="173">
        <v>88</v>
      </c>
      <c r="B89" s="147" t="s">
        <v>146</v>
      </c>
      <c r="C89" s="148">
        <v>13.416399999999999</v>
      </c>
      <c r="D89" s="148" t="s">
        <v>147</v>
      </c>
      <c r="H89" s="173"/>
      <c r="I89" s="173"/>
      <c r="J89" s="174"/>
      <c r="K89" s="174"/>
      <c r="L89" s="174"/>
      <c r="M89" s="174"/>
      <c r="N89" s="174"/>
      <c r="O89" s="174"/>
      <c r="P89" s="174"/>
      <c r="Q89" s="174"/>
      <c r="R89" s="174"/>
      <c r="S89" s="174"/>
      <c r="T89" s="174"/>
      <c r="U89" s="174"/>
      <c r="V89" s="174"/>
      <c r="W89" s="174"/>
      <c r="X89" s="174"/>
      <c r="Y89" s="174"/>
      <c r="Z89" s="174"/>
      <c r="AA89" s="174"/>
      <c r="AB89" s="174"/>
    </row>
    <row r="90" spans="1:28">
      <c r="A90" s="173">
        <v>89</v>
      </c>
      <c r="H90" s="173"/>
      <c r="I90" s="173"/>
      <c r="J90" s="174"/>
      <c r="K90" s="174"/>
      <c r="L90" s="174"/>
      <c r="M90" s="174"/>
      <c r="N90" s="174"/>
      <c r="O90" s="174"/>
      <c r="P90" s="174"/>
      <c r="Q90" s="174"/>
      <c r="R90" s="174"/>
      <c r="S90" s="174"/>
      <c r="T90" s="174"/>
      <c r="U90" s="174"/>
      <c r="V90" s="174"/>
      <c r="W90" s="174"/>
      <c r="X90" s="174"/>
      <c r="Y90" s="174"/>
      <c r="Z90" s="174"/>
      <c r="AA90" s="174"/>
      <c r="AB90" s="174"/>
    </row>
    <row r="91" spans="1:28">
      <c r="A91" s="173">
        <v>90</v>
      </c>
      <c r="H91" s="173"/>
      <c r="I91" s="173"/>
      <c r="J91" s="174"/>
      <c r="K91" s="174"/>
      <c r="L91" s="174"/>
      <c r="M91" s="174"/>
      <c r="N91" s="174"/>
      <c r="O91" s="174"/>
      <c r="P91" s="174"/>
      <c r="Q91" s="174"/>
      <c r="R91" s="174"/>
      <c r="S91" s="174"/>
      <c r="T91" s="174"/>
      <c r="U91" s="174"/>
      <c r="V91" s="174"/>
      <c r="W91" s="174"/>
      <c r="X91" s="174"/>
      <c r="Y91" s="174"/>
      <c r="Z91" s="174"/>
      <c r="AA91" s="174"/>
      <c r="AB91" s="174"/>
    </row>
    <row r="92" spans="1:28">
      <c r="A92" s="173">
        <v>91</v>
      </c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74"/>
      <c r="Z92" s="174"/>
      <c r="AA92" s="174"/>
      <c r="AB92" s="174"/>
    </row>
    <row r="93" spans="1:28">
      <c r="A93" s="173">
        <v>92</v>
      </c>
      <c r="B93" s="147" t="s">
        <v>149</v>
      </c>
      <c r="C93" s="148">
        <v>1.157E-2</v>
      </c>
      <c r="E93" s="148" t="s">
        <v>149</v>
      </c>
      <c r="F93" s="148">
        <v>1.157E-2</v>
      </c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74"/>
      <c r="Z93" s="174"/>
      <c r="AA93" s="174"/>
      <c r="AB93" s="174"/>
    </row>
    <row r="94" spans="1:28">
      <c r="A94" s="173">
        <v>93</v>
      </c>
      <c r="B94" s="144" t="s">
        <v>148</v>
      </c>
      <c r="D94" s="148" t="s">
        <v>143</v>
      </c>
      <c r="E94" s="148">
        <f>SQRT(350)</f>
        <v>18.708286933869708</v>
      </c>
      <c r="F94" s="148" t="s">
        <v>144</v>
      </c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4"/>
      <c r="T94" s="174"/>
      <c r="U94" s="174"/>
      <c r="V94" s="174"/>
      <c r="W94" s="174"/>
      <c r="X94" s="174"/>
      <c r="Y94" s="174"/>
      <c r="Z94" s="174"/>
      <c r="AA94" s="174"/>
      <c r="AB94" s="174"/>
    </row>
    <row r="95" spans="1:28">
      <c r="A95" s="173">
        <v>94</v>
      </c>
      <c r="B95" s="144" t="s">
        <v>214</v>
      </c>
      <c r="C95" s="145" t="s">
        <v>215</v>
      </c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4"/>
      <c r="T95" s="174"/>
      <c r="U95" s="174"/>
      <c r="V95" s="174"/>
      <c r="W95" s="174"/>
      <c r="X95" s="174"/>
      <c r="Y95" s="174"/>
      <c r="Z95" s="174"/>
      <c r="AA95" s="174"/>
      <c r="AB95" s="174"/>
    </row>
    <row r="96" spans="1:28">
      <c r="A96" s="173">
        <v>95</v>
      </c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4"/>
      <c r="T96" s="174"/>
      <c r="U96" s="174"/>
      <c r="V96" s="174"/>
      <c r="W96" s="174"/>
      <c r="X96" s="174"/>
      <c r="Y96" s="174"/>
      <c r="Z96" s="174"/>
      <c r="AA96" s="174"/>
      <c r="AB96" s="174"/>
    </row>
    <row r="97" spans="1:28">
      <c r="A97" s="173">
        <v>96</v>
      </c>
      <c r="B97" s="144" t="s">
        <v>143</v>
      </c>
      <c r="C97" s="145" t="s">
        <v>216</v>
      </c>
      <c r="H97" s="174"/>
      <c r="I97" s="174"/>
      <c r="J97" s="174"/>
      <c r="K97" s="174"/>
      <c r="L97" s="174"/>
      <c r="M97" s="174"/>
      <c r="N97" s="174"/>
      <c r="O97" s="174"/>
      <c r="P97" s="174"/>
      <c r="Q97" s="174"/>
      <c r="R97" s="174"/>
      <c r="S97" s="174"/>
      <c r="T97" s="174"/>
      <c r="U97" s="174"/>
      <c r="V97" s="174"/>
      <c r="W97" s="174"/>
      <c r="X97" s="174"/>
      <c r="Y97" s="174"/>
      <c r="Z97" s="174"/>
      <c r="AA97" s="174"/>
      <c r="AB97" s="174"/>
    </row>
    <row r="98" spans="1:28">
      <c r="A98" s="173">
        <v>97</v>
      </c>
      <c r="H98" s="174"/>
      <c r="I98" s="174"/>
      <c r="J98" s="174"/>
      <c r="K98" s="174"/>
      <c r="L98" s="174"/>
      <c r="M98" s="174"/>
      <c r="N98" s="174"/>
      <c r="O98" s="174"/>
      <c r="P98" s="174"/>
      <c r="Q98" s="174"/>
      <c r="R98" s="174"/>
      <c r="S98" s="174"/>
      <c r="T98" s="174"/>
      <c r="U98" s="174"/>
      <c r="V98" s="174"/>
      <c r="W98" s="174"/>
      <c r="X98" s="174"/>
      <c r="Y98" s="174"/>
      <c r="Z98" s="174"/>
      <c r="AA98" s="174"/>
      <c r="AB98" s="174"/>
    </row>
    <row r="99" spans="1:28">
      <c r="A99" s="173">
        <v>98</v>
      </c>
      <c r="H99" s="174"/>
      <c r="I99" s="174"/>
      <c r="J99" s="174"/>
      <c r="K99" s="174"/>
      <c r="L99" s="174"/>
      <c r="M99" s="174"/>
      <c r="N99" s="174"/>
      <c r="O99" s="174"/>
      <c r="P99" s="174"/>
      <c r="Q99" s="174"/>
      <c r="R99" s="174"/>
      <c r="S99" s="174"/>
      <c r="T99" s="174"/>
      <c r="U99" s="174"/>
      <c r="V99" s="174"/>
      <c r="W99" s="174"/>
      <c r="X99" s="174"/>
      <c r="Y99" s="174"/>
      <c r="Z99" s="174"/>
      <c r="AA99" s="174"/>
      <c r="AB99" s="174"/>
    </row>
    <row r="100" spans="1:28">
      <c r="A100" s="173">
        <v>99</v>
      </c>
      <c r="H100" s="174"/>
      <c r="I100" s="174"/>
      <c r="J100" s="174"/>
      <c r="K100" s="174"/>
      <c r="L100" s="174"/>
      <c r="M100" s="174"/>
      <c r="N100" s="174"/>
      <c r="O100" s="174"/>
      <c r="P100" s="174"/>
      <c r="Q100" s="174"/>
      <c r="R100" s="174"/>
      <c r="S100" s="174"/>
      <c r="T100" s="174"/>
      <c r="U100" s="174"/>
      <c r="V100" s="174"/>
      <c r="W100" s="174"/>
      <c r="X100" s="174"/>
      <c r="Y100" s="174"/>
      <c r="Z100" s="174"/>
      <c r="AA100" s="174"/>
      <c r="AB100" s="174"/>
    </row>
    <row r="101" spans="1:28">
      <c r="A101" s="173">
        <v>100</v>
      </c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74"/>
      <c r="Z101" s="174"/>
      <c r="AA101" s="174"/>
      <c r="AB101" s="174"/>
    </row>
    <row r="102" spans="1:28">
      <c r="A102" s="173">
        <v>101</v>
      </c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74"/>
      <c r="Z102" s="174"/>
      <c r="AA102" s="174"/>
      <c r="AB102" s="174"/>
    </row>
    <row r="103" spans="1:28">
      <c r="A103" s="173">
        <v>102</v>
      </c>
      <c r="H103" s="174"/>
      <c r="I103" s="174"/>
      <c r="J103" s="174"/>
      <c r="K103" s="174"/>
      <c r="L103" s="174"/>
      <c r="M103" s="174"/>
      <c r="N103" s="174"/>
      <c r="O103" s="174"/>
      <c r="P103" s="174"/>
      <c r="Q103" s="174"/>
      <c r="R103" s="174"/>
      <c r="S103" s="174"/>
      <c r="T103" s="174"/>
      <c r="U103" s="174"/>
      <c r="V103" s="174"/>
      <c r="W103" s="174"/>
      <c r="X103" s="174"/>
      <c r="Y103" s="174"/>
      <c r="Z103" s="174"/>
      <c r="AA103" s="174"/>
      <c r="AB103" s="174"/>
    </row>
    <row r="104" spans="1:28">
      <c r="A104" s="173">
        <v>103</v>
      </c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4"/>
      <c r="T104" s="174"/>
      <c r="U104" s="174"/>
      <c r="V104" s="174"/>
      <c r="W104" s="174"/>
      <c r="X104" s="174"/>
      <c r="Y104" s="174"/>
      <c r="Z104" s="174"/>
      <c r="AA104" s="174"/>
      <c r="AB104" s="174"/>
    </row>
    <row r="105" spans="1:28">
      <c r="A105" s="173">
        <v>104</v>
      </c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4"/>
      <c r="T105" s="174"/>
      <c r="U105" s="174"/>
      <c r="V105" s="174"/>
      <c r="W105" s="174"/>
      <c r="X105" s="174"/>
      <c r="Y105" s="174"/>
      <c r="Z105" s="174"/>
      <c r="AA105" s="174"/>
      <c r="AB105" s="174"/>
    </row>
    <row r="106" spans="1:28">
      <c r="A106" s="173">
        <v>105</v>
      </c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4"/>
      <c r="T106" s="174"/>
      <c r="U106" s="174"/>
      <c r="V106" s="174"/>
      <c r="W106" s="174"/>
      <c r="X106" s="174"/>
      <c r="Y106" s="174"/>
      <c r="Z106" s="174"/>
      <c r="AA106" s="174"/>
      <c r="AB106" s="174"/>
    </row>
    <row r="107" spans="1:28">
      <c r="A107" s="173">
        <v>106</v>
      </c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74"/>
      <c r="Z107" s="174"/>
      <c r="AA107" s="174"/>
      <c r="AB107" s="174"/>
    </row>
    <row r="108" spans="1:28">
      <c r="A108" s="173">
        <v>107</v>
      </c>
      <c r="B108" s="144" t="s">
        <v>217</v>
      </c>
      <c r="C108" s="145">
        <v>154.0862451729999</v>
      </c>
      <c r="D108" s="145" t="s">
        <v>167</v>
      </c>
      <c r="E108" s="145">
        <v>8.3950589800662168E-2</v>
      </c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74"/>
      <c r="Z108" s="174"/>
      <c r="AA108" s="174"/>
      <c r="AB108" s="174"/>
    </row>
    <row r="109" spans="1:28">
      <c r="A109" s="173">
        <v>108</v>
      </c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4"/>
      <c r="T109" s="174"/>
      <c r="U109" s="174"/>
      <c r="V109" s="174"/>
      <c r="W109" s="174"/>
      <c r="X109" s="174"/>
      <c r="Y109" s="174"/>
      <c r="Z109" s="174"/>
      <c r="AA109" s="174"/>
      <c r="AB109" s="174"/>
    </row>
    <row r="110" spans="1:28">
      <c r="A110" s="173">
        <v>109</v>
      </c>
      <c r="B110" s="147" t="s">
        <v>146</v>
      </c>
      <c r="C110" s="148">
        <v>1.3860000000000001E-2</v>
      </c>
      <c r="D110" s="176" t="s">
        <v>146</v>
      </c>
      <c r="E110" s="176" t="s">
        <v>218</v>
      </c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4"/>
      <c r="T110" s="174"/>
      <c r="U110" s="174"/>
      <c r="V110" s="174"/>
      <c r="W110" s="174"/>
      <c r="X110" s="174"/>
      <c r="Y110" s="174"/>
      <c r="Z110" s="174"/>
      <c r="AA110" s="174"/>
      <c r="AB110" s="174"/>
    </row>
    <row r="111" spans="1:28">
      <c r="A111" s="173">
        <v>110</v>
      </c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4"/>
      <c r="T111" s="174"/>
      <c r="U111" s="174"/>
      <c r="V111" s="174"/>
      <c r="W111" s="174"/>
      <c r="X111" s="174"/>
      <c r="Y111" s="174"/>
      <c r="Z111" s="174"/>
      <c r="AA111" s="174"/>
      <c r="AB111" s="174"/>
    </row>
    <row r="112" spans="1:28">
      <c r="A112" s="173">
        <v>111</v>
      </c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74"/>
      <c r="Z112" s="174"/>
      <c r="AA112" s="174"/>
      <c r="AB112" s="174"/>
    </row>
    <row r="113" spans="1:28">
      <c r="A113" s="173">
        <v>112</v>
      </c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74"/>
      <c r="Z113" s="174"/>
      <c r="AA113" s="174"/>
      <c r="AB113" s="174"/>
    </row>
    <row r="114" spans="1:28">
      <c r="A114" s="173">
        <v>113</v>
      </c>
      <c r="H114" s="174"/>
      <c r="I114" s="174"/>
      <c r="J114" s="174"/>
      <c r="K114" s="174"/>
      <c r="L114" s="174"/>
      <c r="M114" s="174"/>
      <c r="N114" s="174"/>
      <c r="O114" s="174"/>
      <c r="P114" s="174"/>
      <c r="Q114" s="174"/>
      <c r="R114" s="174"/>
      <c r="S114" s="174"/>
      <c r="T114" s="174"/>
      <c r="U114" s="174"/>
      <c r="V114" s="174"/>
      <c r="W114" s="174"/>
      <c r="X114" s="174"/>
      <c r="Y114" s="174"/>
      <c r="Z114" s="174"/>
      <c r="AA114" s="174"/>
      <c r="AB114" s="174"/>
    </row>
    <row r="115" spans="1:28">
      <c r="A115" s="173">
        <v>114</v>
      </c>
      <c r="H115" s="174"/>
      <c r="I115" s="174"/>
      <c r="J115" s="174"/>
      <c r="K115" s="174"/>
      <c r="L115" s="174"/>
      <c r="M115" s="174"/>
      <c r="N115" s="174"/>
      <c r="O115" s="174"/>
      <c r="P115" s="174"/>
      <c r="Q115" s="174"/>
      <c r="R115" s="174"/>
      <c r="S115" s="174"/>
      <c r="T115" s="174"/>
      <c r="U115" s="174"/>
      <c r="V115" s="174"/>
      <c r="W115" s="174"/>
      <c r="X115" s="174"/>
      <c r="Y115" s="174"/>
      <c r="Z115" s="174"/>
      <c r="AA115" s="174"/>
      <c r="AB115" s="174"/>
    </row>
    <row r="116" spans="1:28">
      <c r="A116" s="173">
        <v>115</v>
      </c>
      <c r="H116" s="174"/>
      <c r="I116" s="174"/>
      <c r="J116" s="174"/>
      <c r="K116" s="174"/>
      <c r="L116" s="174"/>
      <c r="M116" s="174"/>
      <c r="N116" s="174"/>
      <c r="O116" s="174"/>
      <c r="P116" s="174"/>
      <c r="Q116" s="174"/>
      <c r="R116" s="174"/>
      <c r="S116" s="174"/>
      <c r="T116" s="174"/>
      <c r="U116" s="174"/>
      <c r="V116" s="174"/>
      <c r="W116" s="174"/>
      <c r="X116" s="174"/>
      <c r="Y116" s="174"/>
      <c r="Z116" s="174"/>
      <c r="AA116" s="174"/>
      <c r="AB116" s="174"/>
    </row>
    <row r="117" spans="1:28">
      <c r="A117" s="173">
        <v>116</v>
      </c>
      <c r="H117" s="174"/>
      <c r="I117" s="174"/>
      <c r="J117" s="174"/>
      <c r="K117" s="174"/>
      <c r="L117" s="174"/>
      <c r="M117" s="174"/>
      <c r="N117" s="174"/>
      <c r="O117" s="174"/>
      <c r="P117" s="174"/>
      <c r="Q117" s="174"/>
      <c r="R117" s="174"/>
      <c r="S117" s="174"/>
      <c r="T117" s="174"/>
      <c r="U117" s="174"/>
      <c r="V117" s="174"/>
      <c r="W117" s="174"/>
      <c r="X117" s="174"/>
      <c r="Y117" s="174"/>
      <c r="Z117" s="174"/>
      <c r="AA117" s="174"/>
      <c r="AB117" s="174"/>
    </row>
    <row r="118" spans="1:28">
      <c r="A118" s="173">
        <v>117</v>
      </c>
      <c r="H118" s="174"/>
      <c r="I118" s="174"/>
      <c r="J118" s="174"/>
      <c r="K118" s="174"/>
      <c r="L118" s="174"/>
      <c r="M118" s="174"/>
      <c r="N118" s="174"/>
      <c r="O118" s="174"/>
      <c r="P118" s="174"/>
      <c r="Q118" s="174"/>
      <c r="R118" s="174"/>
      <c r="S118" s="174"/>
      <c r="T118" s="174"/>
      <c r="U118" s="174"/>
      <c r="V118" s="174"/>
      <c r="W118" s="174"/>
      <c r="X118" s="174"/>
      <c r="Y118" s="174"/>
      <c r="Z118" s="174"/>
      <c r="AA118" s="174"/>
      <c r="AB118" s="174"/>
    </row>
    <row r="119" spans="1:28">
      <c r="A119" s="173">
        <v>118</v>
      </c>
      <c r="H119" s="174"/>
      <c r="I119" s="174"/>
      <c r="J119" s="174"/>
      <c r="K119" s="174"/>
      <c r="L119" s="174"/>
      <c r="M119" s="174"/>
      <c r="N119" s="174"/>
      <c r="O119" s="174"/>
      <c r="P119" s="174"/>
      <c r="Q119" s="174"/>
      <c r="R119" s="174"/>
      <c r="S119" s="174"/>
      <c r="T119" s="174"/>
      <c r="U119" s="174"/>
      <c r="V119" s="174"/>
      <c r="W119" s="174"/>
      <c r="X119" s="174"/>
      <c r="Y119" s="174"/>
      <c r="Z119" s="174"/>
      <c r="AA119" s="174"/>
      <c r="AB119" s="174"/>
    </row>
    <row r="120" spans="1:28">
      <c r="A120" s="173">
        <v>119</v>
      </c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74"/>
      <c r="Z120" s="174"/>
      <c r="AA120" s="174"/>
      <c r="AB120" s="174"/>
    </row>
    <row r="121" spans="1:28">
      <c r="A121" s="173">
        <v>120</v>
      </c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74"/>
      <c r="Z121" s="174"/>
      <c r="AA121" s="174"/>
      <c r="AB121" s="174"/>
    </row>
    <row r="122" spans="1:28">
      <c r="A122" s="173">
        <v>121</v>
      </c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</row>
    <row r="123" spans="1:28">
      <c r="A123" s="173">
        <v>122</v>
      </c>
      <c r="B123" s="144" t="s">
        <v>219</v>
      </c>
      <c r="C123" s="145">
        <v>1.4</v>
      </c>
      <c r="D123" s="145" t="s">
        <v>220</v>
      </c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</row>
    <row r="124" spans="1:28">
      <c r="A124" s="173">
        <v>123</v>
      </c>
      <c r="H124" s="174"/>
      <c r="I124" s="174"/>
      <c r="J124" s="174"/>
      <c r="K124" s="174"/>
      <c r="L124" s="174"/>
      <c r="M124" s="174"/>
      <c r="N124" s="174"/>
      <c r="O124" s="174"/>
      <c r="P124" s="174"/>
      <c r="Q124" s="174"/>
      <c r="R124" s="174"/>
      <c r="S124" s="174"/>
      <c r="T124" s="174"/>
      <c r="U124" s="174"/>
      <c r="V124" s="174"/>
      <c r="W124" s="174"/>
      <c r="X124" s="174"/>
      <c r="Y124" s="174"/>
      <c r="Z124" s="174"/>
      <c r="AA124" s="174"/>
      <c r="AB124" s="174"/>
    </row>
    <row r="125" spans="1:28">
      <c r="A125" s="173">
        <v>124</v>
      </c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74"/>
      <c r="Z125" s="174"/>
      <c r="AA125" s="174"/>
      <c r="AB125" s="174"/>
    </row>
    <row r="126" spans="1:28">
      <c r="A126" s="173">
        <v>125</v>
      </c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74"/>
      <c r="Z126" s="174"/>
      <c r="AA126" s="174"/>
      <c r="AB126" s="174"/>
    </row>
    <row r="127" spans="1:28">
      <c r="A127" s="173">
        <v>126</v>
      </c>
      <c r="H127" s="174"/>
      <c r="I127" s="174"/>
      <c r="J127" s="174"/>
      <c r="K127" s="174"/>
      <c r="L127" s="174"/>
      <c r="M127" s="174"/>
      <c r="N127" s="174"/>
      <c r="O127" s="174"/>
      <c r="P127" s="174"/>
      <c r="Q127" s="174"/>
      <c r="R127" s="174"/>
      <c r="S127" s="174"/>
      <c r="T127" s="174"/>
      <c r="U127" s="174"/>
      <c r="V127" s="174"/>
      <c r="W127" s="174"/>
      <c r="X127" s="174"/>
      <c r="Y127" s="174"/>
      <c r="Z127" s="174"/>
      <c r="AA127" s="174"/>
      <c r="AB127" s="174"/>
    </row>
    <row r="128" spans="1:28">
      <c r="A128" s="173">
        <v>127</v>
      </c>
      <c r="H128" s="174"/>
      <c r="I128" s="174"/>
      <c r="J128" s="174"/>
      <c r="K128" s="174"/>
      <c r="L128" s="174"/>
      <c r="M128" s="174"/>
      <c r="N128" s="174"/>
      <c r="O128" s="174"/>
      <c r="P128" s="174"/>
      <c r="Q128" s="174"/>
      <c r="R128" s="174"/>
      <c r="S128" s="174"/>
      <c r="T128" s="174"/>
      <c r="U128" s="174"/>
      <c r="V128" s="174"/>
      <c r="W128" s="174"/>
      <c r="X128" s="174"/>
      <c r="Y128" s="174"/>
      <c r="Z128" s="174"/>
      <c r="AA128" s="174"/>
      <c r="AB128" s="174"/>
    </row>
    <row r="129" spans="1:28">
      <c r="A129" s="173">
        <v>128</v>
      </c>
      <c r="H129" s="174"/>
      <c r="I129" s="174"/>
      <c r="J129" s="174"/>
      <c r="K129" s="174"/>
      <c r="L129" s="174"/>
      <c r="M129" s="174"/>
      <c r="N129" s="174"/>
      <c r="O129" s="174"/>
      <c r="P129" s="174"/>
      <c r="Q129" s="174"/>
      <c r="R129" s="174"/>
      <c r="S129" s="174"/>
      <c r="T129" s="174"/>
      <c r="U129" s="174"/>
      <c r="V129" s="174"/>
      <c r="W129" s="174"/>
      <c r="X129" s="174"/>
      <c r="Y129" s="174"/>
      <c r="Z129" s="174"/>
      <c r="AA129" s="174"/>
      <c r="AB129" s="174"/>
    </row>
    <row r="130" spans="1:28">
      <c r="A130" s="173">
        <v>129</v>
      </c>
      <c r="H130" s="174"/>
      <c r="I130" s="174"/>
      <c r="J130" s="174"/>
      <c r="K130" s="174"/>
      <c r="L130" s="174"/>
      <c r="M130" s="174"/>
      <c r="N130" s="174"/>
      <c r="O130" s="174"/>
      <c r="P130" s="174"/>
      <c r="Q130" s="174"/>
      <c r="R130" s="174"/>
      <c r="S130" s="174"/>
      <c r="T130" s="174"/>
      <c r="U130" s="174"/>
      <c r="V130" s="174"/>
      <c r="W130" s="174"/>
      <c r="X130" s="174"/>
      <c r="Y130" s="174"/>
      <c r="Z130" s="174"/>
      <c r="AA130" s="174"/>
      <c r="AB130" s="174"/>
    </row>
    <row r="131" spans="1:28">
      <c r="A131" s="173">
        <v>130</v>
      </c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74"/>
      <c r="Z131" s="174"/>
      <c r="AA131" s="174"/>
      <c r="AB131" s="174"/>
    </row>
    <row r="132" spans="1:28">
      <c r="A132" s="173">
        <v>131</v>
      </c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74"/>
      <c r="Z132" s="174"/>
      <c r="AA132" s="174"/>
      <c r="AB132" s="174"/>
    </row>
    <row r="133" spans="1:28">
      <c r="A133" s="173">
        <v>132</v>
      </c>
      <c r="B133" s="144" t="s">
        <v>221</v>
      </c>
      <c r="C133" s="145" t="s">
        <v>222</v>
      </c>
      <c r="H133" s="174"/>
      <c r="I133" s="174"/>
      <c r="J133" s="174"/>
      <c r="K133" s="174"/>
      <c r="L133" s="174"/>
      <c r="M133" s="174"/>
      <c r="N133" s="174"/>
      <c r="O133" s="174"/>
      <c r="P133" s="174"/>
      <c r="Q133" s="174"/>
      <c r="R133" s="174"/>
      <c r="S133" s="174"/>
      <c r="T133" s="174"/>
      <c r="U133" s="174"/>
      <c r="V133" s="174"/>
      <c r="W133" s="174"/>
      <c r="X133" s="174"/>
      <c r="Y133" s="174"/>
      <c r="Z133" s="174"/>
      <c r="AA133" s="174"/>
      <c r="AB133" s="174"/>
    </row>
    <row r="134" spans="1:28">
      <c r="A134" s="173">
        <v>133</v>
      </c>
      <c r="H134" s="174"/>
      <c r="I134" s="174"/>
      <c r="J134" s="174"/>
      <c r="K134" s="174"/>
      <c r="L134" s="174"/>
      <c r="M134" s="174"/>
      <c r="N134" s="174"/>
      <c r="O134" s="174"/>
      <c r="P134" s="174"/>
      <c r="Q134" s="174"/>
      <c r="R134" s="174"/>
      <c r="S134" s="174"/>
      <c r="T134" s="174"/>
      <c r="U134" s="174"/>
      <c r="V134" s="174"/>
      <c r="W134" s="174"/>
      <c r="X134" s="174"/>
      <c r="Y134" s="174"/>
      <c r="Z134" s="174"/>
      <c r="AA134" s="174"/>
      <c r="AB134" s="174"/>
    </row>
    <row r="135" spans="1:28">
      <c r="A135" s="173">
        <v>134</v>
      </c>
      <c r="H135" s="174"/>
      <c r="I135" s="174"/>
      <c r="J135" s="174"/>
      <c r="K135" s="174"/>
      <c r="L135" s="174"/>
      <c r="M135" s="174"/>
      <c r="N135" s="174"/>
      <c r="O135" s="174"/>
      <c r="P135" s="174"/>
      <c r="Q135" s="174"/>
      <c r="R135" s="174"/>
      <c r="S135" s="174"/>
      <c r="T135" s="174"/>
      <c r="U135" s="174"/>
      <c r="V135" s="174"/>
      <c r="W135" s="174"/>
      <c r="X135" s="174"/>
      <c r="Y135" s="174"/>
      <c r="Z135" s="174"/>
      <c r="AA135" s="174"/>
      <c r="AB135" s="174"/>
    </row>
    <row r="136" spans="1:28">
      <c r="A136" s="173">
        <v>135</v>
      </c>
      <c r="H136" s="174"/>
      <c r="I136" s="174"/>
      <c r="J136" s="174"/>
      <c r="K136" s="174"/>
      <c r="L136" s="174"/>
      <c r="M136" s="174"/>
      <c r="N136" s="174"/>
      <c r="O136" s="174"/>
      <c r="P136" s="174"/>
      <c r="Q136" s="174"/>
      <c r="R136" s="174"/>
      <c r="S136" s="174"/>
      <c r="T136" s="174"/>
      <c r="U136" s="174"/>
      <c r="V136" s="174"/>
      <c r="W136" s="174"/>
      <c r="X136" s="174"/>
      <c r="Y136" s="174"/>
      <c r="Z136" s="174"/>
      <c r="AA136" s="174"/>
      <c r="AB136" s="174"/>
    </row>
    <row r="137" spans="1:28">
      <c r="A137" s="173">
        <v>136</v>
      </c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74"/>
      <c r="Z137" s="174"/>
      <c r="AA137" s="174"/>
      <c r="AB137" s="174"/>
    </row>
    <row r="138" spans="1:28">
      <c r="A138" s="173">
        <v>137</v>
      </c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74"/>
      <c r="Z138" s="174"/>
      <c r="AA138" s="174"/>
      <c r="AB138" s="174"/>
    </row>
    <row r="139" spans="1:28">
      <c r="A139" s="173">
        <v>138</v>
      </c>
      <c r="H139" s="174"/>
      <c r="I139" s="174"/>
      <c r="J139" s="174"/>
      <c r="K139" s="174"/>
      <c r="L139" s="174"/>
      <c r="M139" s="174"/>
      <c r="N139" s="174"/>
      <c r="O139" s="174"/>
      <c r="P139" s="174"/>
      <c r="Q139" s="174"/>
      <c r="R139" s="174"/>
      <c r="S139" s="174"/>
      <c r="T139" s="174"/>
      <c r="U139" s="174"/>
      <c r="V139" s="174"/>
      <c r="W139" s="174"/>
      <c r="X139" s="174"/>
      <c r="Y139" s="174"/>
      <c r="Z139" s="174"/>
      <c r="AA139" s="174"/>
      <c r="AB139" s="174"/>
    </row>
    <row r="140" spans="1:28">
      <c r="A140" s="173">
        <v>139</v>
      </c>
      <c r="H140" s="173"/>
      <c r="I140" s="173"/>
      <c r="J140" s="173"/>
      <c r="K140" s="173"/>
      <c r="L140" s="173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  <c r="Y140" s="173"/>
      <c r="Z140" s="173"/>
      <c r="AA140" s="173"/>
      <c r="AB140" s="173"/>
    </row>
    <row r="141" spans="1:28">
      <c r="A141" s="173">
        <v>140</v>
      </c>
      <c r="H141" s="173"/>
      <c r="I141" s="173"/>
      <c r="J141" s="173"/>
      <c r="K141" s="173"/>
      <c r="L141" s="173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  <c r="Y141" s="173"/>
      <c r="Z141" s="173"/>
      <c r="AA141" s="173"/>
      <c r="AB141" s="173"/>
    </row>
    <row r="142" spans="1:28">
      <c r="A142" s="173">
        <v>141</v>
      </c>
      <c r="H142" s="173"/>
      <c r="I142" s="173"/>
      <c r="J142" s="173"/>
      <c r="K142" s="173"/>
      <c r="L142" s="173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  <c r="Y142" s="173"/>
      <c r="Z142" s="173"/>
      <c r="AA142" s="173"/>
      <c r="AB142" s="173"/>
    </row>
    <row r="143" spans="1:28">
      <c r="A143" s="173">
        <v>142</v>
      </c>
      <c r="H143" s="173"/>
      <c r="I143" s="173"/>
      <c r="J143" s="173"/>
      <c r="K143" s="173"/>
      <c r="L143" s="173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  <c r="Y143" s="173"/>
      <c r="Z143" s="173"/>
      <c r="AA143" s="173"/>
      <c r="AB143" s="173"/>
    </row>
    <row r="144" spans="1:28">
      <c r="A144" s="173">
        <v>143</v>
      </c>
      <c r="H144" s="173"/>
      <c r="I144" s="173"/>
      <c r="J144" s="173"/>
      <c r="K144" s="173"/>
      <c r="L144" s="173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  <c r="Y144" s="173"/>
      <c r="Z144" s="173"/>
      <c r="AA144" s="173"/>
      <c r="AB144" s="173"/>
    </row>
    <row r="145" spans="1:28">
      <c r="A145" s="173">
        <v>144</v>
      </c>
      <c r="H145" s="173"/>
      <c r="I145" s="173"/>
      <c r="J145" s="173"/>
      <c r="K145" s="173"/>
      <c r="L145" s="173"/>
      <c r="M145" s="173"/>
      <c r="N145" s="173"/>
      <c r="O145" s="173"/>
      <c r="P145" s="173"/>
      <c r="Q145" s="173"/>
      <c r="R145" s="173"/>
      <c r="S145" s="173"/>
      <c r="T145" s="173"/>
      <c r="U145" s="173"/>
      <c r="V145" s="173"/>
      <c r="W145" s="173"/>
      <c r="X145" s="173"/>
      <c r="Y145" s="173"/>
      <c r="Z145" s="173"/>
      <c r="AA145" s="173"/>
      <c r="AB145" s="173"/>
    </row>
    <row r="146" spans="1:28">
      <c r="A146" s="173">
        <v>145</v>
      </c>
      <c r="H146" s="173"/>
      <c r="I146" s="173"/>
      <c r="J146" s="173"/>
      <c r="K146" s="173"/>
      <c r="L146" s="173"/>
      <c r="M146" s="173"/>
      <c r="N146" s="173"/>
      <c r="O146" s="173"/>
      <c r="P146" s="173"/>
      <c r="Q146" s="173"/>
      <c r="R146" s="173"/>
      <c r="S146" s="173"/>
      <c r="T146" s="173"/>
      <c r="U146" s="173"/>
      <c r="V146" s="173"/>
      <c r="W146" s="173"/>
      <c r="X146" s="173"/>
      <c r="Y146" s="173"/>
      <c r="Z146" s="173"/>
      <c r="AA146" s="173"/>
      <c r="AB146" s="173"/>
    </row>
    <row r="147" spans="1:28">
      <c r="A147" s="173">
        <v>146</v>
      </c>
      <c r="H147" s="173"/>
      <c r="I147" s="173"/>
      <c r="J147" s="173"/>
      <c r="K147" s="173"/>
      <c r="L147" s="173"/>
      <c r="M147" s="173"/>
      <c r="N147" s="173"/>
      <c r="O147" s="173"/>
      <c r="P147" s="173"/>
      <c r="Q147" s="173"/>
      <c r="R147" s="173"/>
      <c r="S147" s="173"/>
      <c r="T147" s="173"/>
      <c r="U147" s="173"/>
      <c r="V147" s="173"/>
      <c r="W147" s="173"/>
      <c r="X147" s="173"/>
      <c r="Y147" s="173"/>
      <c r="Z147" s="173"/>
      <c r="AA147" s="173"/>
      <c r="AB147" s="173"/>
    </row>
    <row r="148" spans="1:28">
      <c r="A148" s="173">
        <v>147</v>
      </c>
      <c r="H148" s="173"/>
      <c r="I148" s="173"/>
      <c r="J148" s="173"/>
      <c r="K148" s="173"/>
      <c r="L148" s="173"/>
      <c r="M148" s="173"/>
      <c r="N148" s="173"/>
      <c r="O148" s="173"/>
      <c r="P148" s="173"/>
      <c r="Q148" s="173"/>
      <c r="R148" s="173"/>
      <c r="S148" s="173"/>
      <c r="T148" s="173"/>
      <c r="U148" s="173"/>
      <c r="V148" s="173"/>
      <c r="W148" s="173"/>
      <c r="X148" s="173"/>
      <c r="Y148" s="173"/>
      <c r="Z148" s="173"/>
      <c r="AA148" s="173"/>
      <c r="AB148" s="173"/>
    </row>
    <row r="149" spans="1:28">
      <c r="A149" s="173">
        <v>148</v>
      </c>
      <c r="H149" s="173"/>
      <c r="I149" s="173"/>
      <c r="J149" s="173"/>
      <c r="K149" s="173"/>
      <c r="L149" s="173"/>
      <c r="M149" s="173"/>
      <c r="N149" s="173"/>
      <c r="O149" s="173"/>
      <c r="P149" s="173"/>
      <c r="Q149" s="173"/>
      <c r="R149" s="173"/>
      <c r="S149" s="173"/>
      <c r="T149" s="173"/>
      <c r="U149" s="173"/>
      <c r="V149" s="173"/>
      <c r="W149" s="173"/>
      <c r="X149" s="173"/>
      <c r="Y149" s="173"/>
      <c r="Z149" s="173"/>
      <c r="AA149" s="173"/>
      <c r="AB149" s="173"/>
    </row>
    <row r="150" spans="1:28">
      <c r="A150" s="173">
        <v>149</v>
      </c>
      <c r="H150" s="173"/>
      <c r="I150" s="173"/>
      <c r="J150" s="173"/>
      <c r="K150" s="173"/>
      <c r="L150" s="173"/>
      <c r="M150" s="173"/>
      <c r="N150" s="173"/>
      <c r="O150" s="173"/>
      <c r="P150" s="173"/>
      <c r="Q150" s="173"/>
      <c r="R150" s="173"/>
      <c r="S150" s="173"/>
      <c r="T150" s="173"/>
      <c r="U150" s="173"/>
      <c r="V150" s="173"/>
      <c r="W150" s="173"/>
      <c r="X150" s="173"/>
      <c r="Y150" s="173"/>
      <c r="Z150" s="173"/>
      <c r="AA150" s="173"/>
      <c r="AB150" s="173"/>
    </row>
    <row r="151" spans="1:28">
      <c r="A151" s="173">
        <v>150</v>
      </c>
      <c r="H151" s="173"/>
      <c r="I151" s="173"/>
      <c r="J151" s="173"/>
      <c r="K151" s="173"/>
      <c r="L151" s="173"/>
      <c r="M151" s="173"/>
      <c r="N151" s="173"/>
      <c r="O151" s="173"/>
      <c r="P151" s="173"/>
      <c r="Q151" s="173"/>
      <c r="R151" s="173"/>
      <c r="S151" s="173"/>
      <c r="T151" s="173"/>
      <c r="U151" s="173"/>
      <c r="V151" s="173"/>
      <c r="W151" s="173"/>
      <c r="X151" s="173"/>
      <c r="Y151" s="173"/>
      <c r="Z151" s="173"/>
      <c r="AA151" s="173"/>
      <c r="AB151" s="173"/>
    </row>
    <row r="152" spans="1:28">
      <c r="A152" s="173">
        <v>151</v>
      </c>
      <c r="H152" s="173"/>
      <c r="I152" s="173"/>
      <c r="J152" s="173"/>
      <c r="K152" s="173"/>
      <c r="L152" s="173"/>
      <c r="M152" s="173"/>
      <c r="N152" s="173"/>
      <c r="O152" s="173"/>
      <c r="P152" s="173"/>
      <c r="Q152" s="173"/>
      <c r="R152" s="173"/>
      <c r="S152" s="173"/>
      <c r="T152" s="173"/>
      <c r="U152" s="173"/>
      <c r="V152" s="173"/>
      <c r="W152" s="173"/>
      <c r="X152" s="173"/>
      <c r="Y152" s="173"/>
      <c r="Z152" s="173"/>
      <c r="AA152" s="173"/>
      <c r="AB152" s="173"/>
    </row>
    <row r="153" spans="1:28">
      <c r="A153" s="173">
        <v>152</v>
      </c>
      <c r="H153" s="173"/>
      <c r="I153" s="173"/>
      <c r="J153" s="173"/>
      <c r="K153" s="173"/>
      <c r="L153" s="173"/>
      <c r="M153" s="173"/>
      <c r="N153" s="173"/>
      <c r="O153" s="173"/>
      <c r="P153" s="173"/>
      <c r="Q153" s="173"/>
      <c r="R153" s="173"/>
      <c r="S153" s="173"/>
      <c r="T153" s="173"/>
      <c r="U153" s="173"/>
      <c r="V153" s="173"/>
      <c r="W153" s="173"/>
      <c r="X153" s="173"/>
      <c r="Y153" s="173"/>
      <c r="Z153" s="173"/>
      <c r="AA153" s="173"/>
      <c r="AB153" s="173"/>
    </row>
    <row r="154" spans="1:28">
      <c r="A154" s="173">
        <v>153</v>
      </c>
      <c r="H154" s="173"/>
      <c r="I154" s="173"/>
      <c r="J154" s="173"/>
      <c r="K154" s="173"/>
      <c r="L154" s="173"/>
      <c r="M154" s="173"/>
      <c r="N154" s="173"/>
      <c r="O154" s="173"/>
      <c r="P154" s="173"/>
      <c r="Q154" s="173"/>
      <c r="R154" s="173"/>
      <c r="S154" s="173"/>
      <c r="T154" s="173"/>
      <c r="U154" s="173"/>
      <c r="V154" s="173"/>
      <c r="W154" s="173"/>
      <c r="X154" s="173"/>
      <c r="Y154" s="173"/>
      <c r="Z154" s="173"/>
      <c r="AA154" s="173"/>
      <c r="AB154" s="173"/>
    </row>
    <row r="155" spans="1:28">
      <c r="A155" s="173">
        <v>154</v>
      </c>
      <c r="H155" s="173"/>
      <c r="I155" s="173"/>
      <c r="J155" s="173"/>
      <c r="K155" s="173"/>
      <c r="L155" s="173"/>
      <c r="M155" s="173"/>
      <c r="N155" s="173"/>
      <c r="O155" s="173"/>
      <c r="P155" s="173"/>
      <c r="Q155" s="173"/>
      <c r="R155" s="173"/>
      <c r="S155" s="173"/>
      <c r="T155" s="173"/>
      <c r="U155" s="173"/>
      <c r="V155" s="173"/>
      <c r="W155" s="173"/>
      <c r="X155" s="173"/>
      <c r="Y155" s="173"/>
      <c r="Z155" s="173"/>
      <c r="AA155" s="173"/>
      <c r="AB155" s="173"/>
    </row>
    <row r="156" spans="1:28">
      <c r="A156" s="173">
        <v>155</v>
      </c>
      <c r="H156" s="173"/>
      <c r="I156" s="173"/>
      <c r="J156" s="173"/>
      <c r="K156" s="173"/>
      <c r="L156" s="173"/>
      <c r="M156" s="173"/>
      <c r="N156" s="173"/>
      <c r="O156" s="173"/>
      <c r="P156" s="173"/>
      <c r="Q156" s="173"/>
      <c r="R156" s="173"/>
      <c r="S156" s="173"/>
      <c r="T156" s="173"/>
      <c r="U156" s="173"/>
      <c r="V156" s="173"/>
      <c r="W156" s="173"/>
      <c r="X156" s="173"/>
      <c r="Y156" s="173"/>
      <c r="Z156" s="173"/>
      <c r="AA156" s="173"/>
      <c r="AB156" s="173"/>
    </row>
    <row r="157" spans="1:28">
      <c r="A157" s="173">
        <v>156</v>
      </c>
      <c r="H157" s="173"/>
      <c r="I157" s="173"/>
      <c r="J157" s="173"/>
      <c r="K157" s="173"/>
      <c r="L157" s="173"/>
      <c r="M157" s="173"/>
      <c r="N157" s="173"/>
      <c r="O157" s="173"/>
      <c r="P157" s="173"/>
      <c r="Q157" s="173"/>
      <c r="R157" s="173"/>
      <c r="S157" s="173"/>
      <c r="T157" s="173"/>
      <c r="U157" s="173"/>
      <c r="V157" s="173"/>
      <c r="W157" s="173"/>
      <c r="X157" s="173"/>
      <c r="Y157" s="173"/>
      <c r="Z157" s="173"/>
      <c r="AA157" s="173"/>
      <c r="AB157" s="173"/>
    </row>
    <row r="158" spans="1:28">
      <c r="A158" s="173">
        <v>157</v>
      </c>
      <c r="H158" s="173"/>
      <c r="I158" s="173"/>
      <c r="J158" s="173"/>
      <c r="K158" s="173"/>
      <c r="L158" s="173"/>
      <c r="M158" s="173"/>
      <c r="N158" s="173"/>
      <c r="O158" s="173"/>
      <c r="P158" s="173"/>
      <c r="Q158" s="173"/>
      <c r="R158" s="173"/>
      <c r="S158" s="173"/>
      <c r="T158" s="173"/>
      <c r="U158" s="173"/>
      <c r="V158" s="173"/>
      <c r="W158" s="173"/>
      <c r="X158" s="173"/>
      <c r="Y158" s="173"/>
      <c r="Z158" s="173"/>
      <c r="AA158" s="173"/>
      <c r="AB158" s="173"/>
    </row>
    <row r="159" spans="1:28">
      <c r="A159" s="173">
        <v>158</v>
      </c>
      <c r="H159" s="173"/>
      <c r="I159" s="173"/>
      <c r="J159" s="173"/>
      <c r="K159" s="173"/>
      <c r="L159" s="173"/>
      <c r="M159" s="173"/>
      <c r="N159" s="173"/>
      <c r="O159" s="173"/>
      <c r="P159" s="173"/>
      <c r="Q159" s="173"/>
      <c r="R159" s="173"/>
      <c r="S159" s="173"/>
      <c r="T159" s="173"/>
      <c r="U159" s="173"/>
      <c r="V159" s="173"/>
      <c r="W159" s="173"/>
      <c r="X159" s="173"/>
      <c r="Y159" s="173"/>
      <c r="Z159" s="173"/>
      <c r="AA159" s="173"/>
      <c r="AB159" s="173"/>
    </row>
    <row r="160" spans="1:28">
      <c r="A160" s="173">
        <v>159</v>
      </c>
      <c r="H160" s="173"/>
      <c r="I160" s="173"/>
      <c r="J160" s="173"/>
      <c r="K160" s="173"/>
      <c r="L160" s="173"/>
      <c r="M160" s="173"/>
      <c r="N160" s="173"/>
      <c r="O160" s="173"/>
      <c r="P160" s="173"/>
      <c r="Q160" s="173"/>
      <c r="R160" s="173"/>
      <c r="S160" s="173"/>
      <c r="T160" s="173"/>
      <c r="U160" s="173"/>
      <c r="V160" s="173"/>
      <c r="W160" s="173"/>
      <c r="X160" s="173"/>
      <c r="Y160" s="173"/>
      <c r="Z160" s="173"/>
      <c r="AA160" s="173"/>
      <c r="AB160" s="173"/>
    </row>
    <row r="161" spans="1:28">
      <c r="A161" s="173">
        <v>160</v>
      </c>
      <c r="H161" s="173"/>
      <c r="I161" s="173"/>
      <c r="J161" s="173"/>
      <c r="K161" s="173"/>
      <c r="L161" s="173"/>
      <c r="M161" s="173"/>
      <c r="N161" s="173"/>
      <c r="O161" s="173"/>
      <c r="P161" s="173"/>
      <c r="Q161" s="173"/>
      <c r="R161" s="173"/>
      <c r="S161" s="173"/>
      <c r="T161" s="173"/>
      <c r="U161" s="173"/>
      <c r="V161" s="173"/>
      <c r="W161" s="173"/>
      <c r="X161" s="173"/>
      <c r="Y161" s="173"/>
      <c r="Z161" s="173"/>
      <c r="AA161" s="173"/>
      <c r="AB161" s="173"/>
    </row>
    <row r="162" spans="1:28">
      <c r="A162" s="173">
        <v>161</v>
      </c>
      <c r="H162" s="173"/>
      <c r="I162" s="173"/>
      <c r="J162" s="173"/>
      <c r="K162" s="173"/>
      <c r="L162" s="173"/>
      <c r="M162" s="173"/>
      <c r="N162" s="173"/>
      <c r="O162" s="173"/>
      <c r="P162" s="173"/>
      <c r="Q162" s="173"/>
      <c r="R162" s="173"/>
      <c r="S162" s="173"/>
      <c r="T162" s="173"/>
      <c r="U162" s="173"/>
      <c r="V162" s="173"/>
      <c r="W162" s="173"/>
      <c r="X162" s="173"/>
      <c r="Y162" s="173"/>
      <c r="Z162" s="173"/>
      <c r="AA162" s="173"/>
      <c r="AB162" s="173"/>
    </row>
    <row r="163" spans="1:28">
      <c r="A163" s="173">
        <v>162</v>
      </c>
      <c r="H163" s="173"/>
      <c r="I163" s="173"/>
      <c r="J163" s="173"/>
      <c r="K163" s="173"/>
      <c r="L163" s="173"/>
      <c r="M163" s="173"/>
      <c r="N163" s="173"/>
      <c r="O163" s="173"/>
      <c r="P163" s="173"/>
      <c r="Q163" s="173"/>
      <c r="R163" s="173"/>
      <c r="S163" s="173"/>
      <c r="T163" s="173"/>
      <c r="U163" s="173"/>
      <c r="V163" s="173"/>
      <c r="W163" s="173"/>
      <c r="X163" s="173"/>
      <c r="Y163" s="173"/>
      <c r="Z163" s="173"/>
      <c r="AA163" s="173"/>
      <c r="AB163" s="173"/>
    </row>
    <row r="164" spans="1:28">
      <c r="A164" s="173">
        <v>163</v>
      </c>
      <c r="H164" s="173"/>
      <c r="I164" s="173"/>
      <c r="J164" s="173"/>
      <c r="K164" s="173"/>
      <c r="L164" s="173"/>
      <c r="M164" s="173"/>
      <c r="N164" s="173"/>
      <c r="O164" s="173"/>
      <c r="P164" s="173"/>
      <c r="Q164" s="173"/>
      <c r="R164" s="173"/>
      <c r="S164" s="173"/>
      <c r="T164" s="173"/>
      <c r="U164" s="173"/>
      <c r="V164" s="173"/>
      <c r="W164" s="173"/>
      <c r="X164" s="173"/>
      <c r="Y164" s="173"/>
      <c r="Z164" s="173"/>
      <c r="AA164" s="173"/>
      <c r="AB164" s="173"/>
    </row>
    <row r="165" spans="1:28">
      <c r="A165" s="173">
        <v>164</v>
      </c>
      <c r="H165" s="173"/>
      <c r="I165" s="173"/>
      <c r="J165" s="173"/>
      <c r="K165" s="173"/>
      <c r="L165" s="173"/>
      <c r="M165" s="173"/>
      <c r="N165" s="173"/>
      <c r="O165" s="173"/>
      <c r="P165" s="173"/>
      <c r="Q165" s="173"/>
      <c r="R165" s="173"/>
      <c r="S165" s="173"/>
      <c r="T165" s="173"/>
      <c r="U165" s="173"/>
      <c r="V165" s="173"/>
      <c r="W165" s="173"/>
      <c r="X165" s="173"/>
      <c r="Y165" s="173"/>
      <c r="Z165" s="173"/>
      <c r="AA165" s="173"/>
      <c r="AB165" s="173"/>
    </row>
    <row r="166" spans="1:28">
      <c r="A166" s="173">
        <v>165</v>
      </c>
      <c r="H166" s="173"/>
      <c r="I166" s="173"/>
      <c r="J166" s="173"/>
      <c r="K166" s="173"/>
      <c r="L166" s="173"/>
      <c r="M166" s="173"/>
      <c r="N166" s="173"/>
      <c r="O166" s="173"/>
      <c r="P166" s="173"/>
      <c r="Q166" s="173"/>
      <c r="R166" s="173"/>
      <c r="S166" s="173"/>
      <c r="T166" s="173"/>
      <c r="U166" s="173"/>
      <c r="V166" s="173"/>
      <c r="W166" s="173"/>
      <c r="X166" s="173"/>
      <c r="Y166" s="173"/>
      <c r="Z166" s="173"/>
      <c r="AA166" s="173"/>
      <c r="AB166" s="173"/>
    </row>
    <row r="167" spans="1:28">
      <c r="A167" s="173">
        <v>166</v>
      </c>
      <c r="H167" s="173"/>
      <c r="I167" s="173"/>
      <c r="J167" s="173"/>
      <c r="K167" s="173"/>
      <c r="L167" s="173"/>
      <c r="M167" s="173"/>
      <c r="N167" s="173"/>
      <c r="O167" s="173"/>
      <c r="P167" s="173"/>
      <c r="Q167" s="173"/>
      <c r="R167" s="173"/>
      <c r="S167" s="173"/>
      <c r="T167" s="173"/>
      <c r="U167" s="173"/>
      <c r="V167" s="173"/>
      <c r="W167" s="173"/>
      <c r="X167" s="173"/>
      <c r="Y167" s="173"/>
      <c r="Z167" s="173"/>
      <c r="AA167" s="173"/>
      <c r="AB167" s="173"/>
    </row>
    <row r="168" spans="1:28">
      <c r="A168" s="173">
        <v>167</v>
      </c>
      <c r="H168" s="173"/>
      <c r="I168" s="173"/>
      <c r="J168" s="173"/>
      <c r="K168" s="173"/>
      <c r="L168" s="173"/>
      <c r="M168" s="173"/>
      <c r="N168" s="173"/>
      <c r="O168" s="173"/>
      <c r="P168" s="173"/>
      <c r="Q168" s="173"/>
      <c r="R168" s="173"/>
      <c r="S168" s="173"/>
      <c r="T168" s="173"/>
      <c r="U168" s="173"/>
      <c r="V168" s="173"/>
      <c r="W168" s="173"/>
      <c r="X168" s="173"/>
      <c r="Y168" s="173"/>
      <c r="Z168" s="173"/>
      <c r="AA168" s="173"/>
      <c r="AB168" s="173"/>
    </row>
    <row r="169" spans="1:28">
      <c r="A169" s="173">
        <v>168</v>
      </c>
      <c r="H169" s="173"/>
      <c r="I169" s="173"/>
      <c r="J169" s="173"/>
      <c r="K169" s="173"/>
      <c r="L169" s="173"/>
      <c r="M169" s="173"/>
      <c r="N169" s="173"/>
      <c r="O169" s="173"/>
      <c r="P169" s="173"/>
      <c r="Q169" s="173"/>
      <c r="R169" s="173"/>
      <c r="S169" s="173"/>
      <c r="T169" s="173"/>
      <c r="U169" s="173"/>
      <c r="V169" s="173"/>
      <c r="W169" s="173"/>
      <c r="X169" s="173"/>
      <c r="Y169" s="173"/>
      <c r="Z169" s="173"/>
      <c r="AA169" s="173"/>
      <c r="AB169" s="173"/>
    </row>
    <row r="170" spans="1:28">
      <c r="A170" s="173">
        <v>169</v>
      </c>
      <c r="H170" s="173"/>
      <c r="I170" s="173"/>
      <c r="J170" s="173"/>
      <c r="K170" s="173"/>
      <c r="L170" s="173"/>
      <c r="M170" s="173"/>
      <c r="N170" s="173"/>
      <c r="O170" s="173"/>
      <c r="P170" s="173"/>
      <c r="Q170" s="173"/>
      <c r="R170" s="173"/>
      <c r="S170" s="173"/>
      <c r="T170" s="173"/>
      <c r="U170" s="173"/>
      <c r="V170" s="173"/>
      <c r="W170" s="173"/>
      <c r="X170" s="173"/>
      <c r="Y170" s="173"/>
      <c r="Z170" s="173"/>
      <c r="AA170" s="173"/>
      <c r="AB170" s="173"/>
    </row>
    <row r="171" spans="1:28">
      <c r="A171" s="173">
        <v>170</v>
      </c>
      <c r="H171" s="173"/>
      <c r="I171" s="173"/>
      <c r="J171" s="173"/>
      <c r="K171" s="173"/>
      <c r="L171" s="173"/>
      <c r="M171" s="173"/>
      <c r="N171" s="173"/>
      <c r="O171" s="173"/>
      <c r="P171" s="173"/>
      <c r="Q171" s="173"/>
      <c r="R171" s="173"/>
      <c r="S171" s="173"/>
      <c r="T171" s="173"/>
      <c r="U171" s="173"/>
      <c r="V171" s="173"/>
      <c r="W171" s="173"/>
      <c r="X171" s="173"/>
      <c r="Y171" s="173"/>
      <c r="Z171" s="173"/>
      <c r="AA171" s="173"/>
      <c r="AB171" s="173"/>
    </row>
    <row r="172" spans="1:28">
      <c r="A172" s="173">
        <v>171</v>
      </c>
      <c r="H172" s="173"/>
      <c r="I172" s="173"/>
      <c r="J172" s="173"/>
      <c r="K172" s="173"/>
      <c r="L172" s="173"/>
      <c r="M172" s="173"/>
      <c r="N172" s="173"/>
      <c r="O172" s="173"/>
      <c r="P172" s="173"/>
      <c r="Q172" s="173"/>
      <c r="R172" s="173"/>
      <c r="S172" s="173"/>
      <c r="T172" s="173"/>
      <c r="U172" s="173"/>
      <c r="V172" s="173"/>
      <c r="W172" s="173"/>
      <c r="X172" s="173"/>
      <c r="Y172" s="173"/>
      <c r="Z172" s="173"/>
      <c r="AA172" s="173"/>
      <c r="AB172" s="173"/>
    </row>
    <row r="173" spans="1:28">
      <c r="A173" s="173">
        <v>172</v>
      </c>
      <c r="H173" s="173"/>
      <c r="I173" s="173"/>
      <c r="J173" s="173"/>
      <c r="K173" s="173"/>
      <c r="L173" s="173"/>
      <c r="M173" s="173"/>
      <c r="N173" s="173"/>
      <c r="O173" s="173"/>
      <c r="P173" s="173"/>
      <c r="Q173" s="173"/>
      <c r="R173" s="173"/>
      <c r="S173" s="173"/>
      <c r="T173" s="173"/>
      <c r="U173" s="173"/>
      <c r="V173" s="173"/>
      <c r="W173" s="173"/>
      <c r="X173" s="173"/>
      <c r="Y173" s="173"/>
      <c r="Z173" s="173"/>
      <c r="AA173" s="173"/>
      <c r="AB173" s="173"/>
    </row>
    <row r="174" spans="1:28">
      <c r="A174" s="173">
        <v>173</v>
      </c>
      <c r="H174" s="173"/>
      <c r="I174" s="173"/>
      <c r="J174" s="173"/>
      <c r="K174" s="173"/>
      <c r="L174" s="173"/>
      <c r="M174" s="173"/>
      <c r="N174" s="173"/>
      <c r="O174" s="173"/>
      <c r="P174" s="173"/>
      <c r="Q174" s="173"/>
      <c r="R174" s="173"/>
      <c r="S174" s="173"/>
      <c r="T174" s="173"/>
      <c r="U174" s="173"/>
      <c r="V174" s="173"/>
      <c r="W174" s="173"/>
      <c r="X174" s="173"/>
      <c r="Y174" s="173"/>
      <c r="Z174" s="173"/>
      <c r="AA174" s="173"/>
      <c r="AB174" s="173"/>
    </row>
    <row r="175" spans="1:28">
      <c r="A175" s="173">
        <v>174</v>
      </c>
      <c r="H175" s="173"/>
      <c r="I175" s="173"/>
      <c r="J175" s="173"/>
      <c r="K175" s="173"/>
      <c r="L175" s="173"/>
      <c r="M175" s="173"/>
      <c r="N175" s="173"/>
      <c r="O175" s="173"/>
      <c r="P175" s="173"/>
      <c r="Q175" s="173"/>
      <c r="R175" s="173"/>
      <c r="S175" s="173"/>
      <c r="T175" s="173"/>
      <c r="U175" s="173"/>
      <c r="V175" s="173"/>
      <c r="W175" s="173"/>
      <c r="X175" s="173"/>
      <c r="Y175" s="173"/>
      <c r="Z175" s="173"/>
      <c r="AA175" s="173"/>
      <c r="AB175" s="173"/>
    </row>
    <row r="176" spans="1:28">
      <c r="A176" s="173">
        <v>175</v>
      </c>
      <c r="H176" s="173"/>
      <c r="I176" s="173"/>
      <c r="J176" s="173"/>
      <c r="K176" s="173"/>
      <c r="L176" s="173"/>
      <c r="M176" s="173"/>
      <c r="N176" s="173"/>
      <c r="O176" s="173"/>
      <c r="P176" s="173"/>
      <c r="Q176" s="173"/>
      <c r="R176" s="173"/>
      <c r="S176" s="173"/>
      <c r="T176" s="173"/>
      <c r="U176" s="173"/>
      <c r="V176" s="173"/>
      <c r="W176" s="173"/>
      <c r="X176" s="173"/>
      <c r="Y176" s="173"/>
      <c r="Z176" s="173"/>
      <c r="AA176" s="173"/>
      <c r="AB176" s="173"/>
    </row>
    <row r="177" spans="1:28">
      <c r="A177" s="173">
        <v>176</v>
      </c>
      <c r="H177" s="173"/>
      <c r="I177" s="173"/>
      <c r="J177" s="173"/>
      <c r="K177" s="173"/>
      <c r="L177" s="173"/>
      <c r="M177" s="173"/>
      <c r="N177" s="173"/>
      <c r="O177" s="173"/>
      <c r="P177" s="173"/>
      <c r="Q177" s="173"/>
      <c r="R177" s="173"/>
      <c r="S177" s="173"/>
      <c r="T177" s="173"/>
      <c r="U177" s="173"/>
      <c r="V177" s="173"/>
      <c r="W177" s="173"/>
      <c r="X177" s="173"/>
      <c r="Y177" s="173"/>
      <c r="Z177" s="173"/>
      <c r="AA177" s="173"/>
      <c r="AB177" s="173"/>
    </row>
    <row r="178" spans="1:28">
      <c r="A178" s="173">
        <v>177</v>
      </c>
      <c r="H178" s="173"/>
      <c r="I178" s="173"/>
      <c r="J178" s="173"/>
      <c r="K178" s="173"/>
      <c r="L178" s="173"/>
      <c r="M178" s="173"/>
      <c r="N178" s="173"/>
      <c r="O178" s="173"/>
      <c r="P178" s="173"/>
      <c r="Q178" s="173"/>
      <c r="R178" s="173"/>
      <c r="S178" s="173"/>
      <c r="T178" s="173"/>
      <c r="U178" s="173"/>
      <c r="V178" s="173"/>
      <c r="W178" s="173"/>
      <c r="X178" s="173"/>
      <c r="Y178" s="173"/>
      <c r="Z178" s="173"/>
      <c r="AA178" s="173"/>
      <c r="AB178" s="173"/>
    </row>
    <row r="179" spans="1:28">
      <c r="A179" s="173">
        <v>178</v>
      </c>
      <c r="H179" s="173"/>
      <c r="I179" s="173"/>
      <c r="J179" s="173"/>
      <c r="K179" s="173"/>
      <c r="L179" s="173"/>
      <c r="M179" s="173"/>
      <c r="N179" s="173"/>
      <c r="O179" s="173"/>
      <c r="P179" s="173"/>
      <c r="Q179" s="173"/>
      <c r="R179" s="173"/>
      <c r="S179" s="173"/>
      <c r="T179" s="173"/>
      <c r="U179" s="173"/>
      <c r="V179" s="173"/>
      <c r="W179" s="173"/>
      <c r="X179" s="173"/>
      <c r="Y179" s="173"/>
      <c r="Z179" s="173"/>
      <c r="AA179" s="173"/>
      <c r="AB179" s="173"/>
    </row>
    <row r="180" spans="1:28">
      <c r="A180" s="173">
        <v>179</v>
      </c>
      <c r="H180" s="173"/>
      <c r="I180" s="173"/>
      <c r="J180" s="173"/>
      <c r="K180" s="173"/>
      <c r="L180" s="173"/>
      <c r="M180" s="173"/>
      <c r="N180" s="173"/>
      <c r="O180" s="173"/>
      <c r="P180" s="173"/>
      <c r="Q180" s="173"/>
      <c r="R180" s="173"/>
      <c r="S180" s="173"/>
      <c r="T180" s="173"/>
      <c r="U180" s="173"/>
      <c r="V180" s="173"/>
      <c r="W180" s="173"/>
      <c r="X180" s="173"/>
      <c r="Y180" s="173"/>
      <c r="Z180" s="173"/>
      <c r="AA180" s="173"/>
      <c r="AB180" s="173"/>
    </row>
    <row r="181" spans="1:28">
      <c r="A181" s="173">
        <v>180</v>
      </c>
      <c r="H181" s="173"/>
      <c r="I181" s="173"/>
      <c r="J181" s="173"/>
      <c r="K181" s="173"/>
      <c r="L181" s="173"/>
      <c r="M181" s="173"/>
      <c r="N181" s="173"/>
      <c r="O181" s="173"/>
      <c r="P181" s="173"/>
      <c r="Q181" s="173"/>
      <c r="R181" s="173"/>
      <c r="S181" s="173"/>
      <c r="T181" s="173"/>
      <c r="U181" s="173"/>
      <c r="V181" s="173"/>
      <c r="W181" s="173"/>
      <c r="X181" s="173"/>
      <c r="Y181" s="173"/>
      <c r="Z181" s="173"/>
      <c r="AA181" s="173"/>
      <c r="AB181" s="173"/>
    </row>
    <row r="182" spans="1:28">
      <c r="A182" s="173">
        <v>181</v>
      </c>
      <c r="H182" s="173"/>
      <c r="I182" s="173"/>
      <c r="J182" s="173"/>
      <c r="K182" s="173"/>
      <c r="L182" s="173"/>
      <c r="M182" s="173"/>
      <c r="N182" s="173"/>
      <c r="O182" s="173"/>
      <c r="P182" s="173"/>
      <c r="Q182" s="173"/>
      <c r="R182" s="173"/>
      <c r="S182" s="173"/>
      <c r="T182" s="173"/>
      <c r="U182" s="173"/>
      <c r="V182" s="173"/>
      <c r="W182" s="173"/>
      <c r="X182" s="173"/>
      <c r="Y182" s="173"/>
      <c r="Z182" s="173"/>
      <c r="AA182" s="173"/>
      <c r="AB182" s="173"/>
    </row>
    <row r="183" spans="1:28">
      <c r="A183" s="173">
        <v>182</v>
      </c>
      <c r="H183" s="173"/>
      <c r="I183" s="173"/>
      <c r="J183" s="173"/>
      <c r="K183" s="173"/>
      <c r="L183" s="173"/>
      <c r="M183" s="173"/>
      <c r="N183" s="173"/>
      <c r="O183" s="173"/>
      <c r="P183" s="173"/>
      <c r="Q183" s="173"/>
      <c r="R183" s="173"/>
      <c r="S183" s="173"/>
      <c r="T183" s="173"/>
      <c r="U183" s="173"/>
      <c r="V183" s="173"/>
      <c r="W183" s="173"/>
      <c r="X183" s="173"/>
      <c r="Y183" s="173"/>
      <c r="Z183" s="173"/>
      <c r="AA183" s="173"/>
      <c r="AB183" s="173"/>
    </row>
    <row r="184" spans="1:28">
      <c r="A184" s="173">
        <v>183</v>
      </c>
      <c r="H184" s="173"/>
      <c r="I184" s="173"/>
      <c r="J184" s="173"/>
      <c r="K184" s="173"/>
      <c r="L184" s="173"/>
      <c r="M184" s="173"/>
      <c r="N184" s="173"/>
      <c r="O184" s="173"/>
      <c r="P184" s="173"/>
      <c r="Q184" s="173"/>
      <c r="R184" s="173"/>
      <c r="S184" s="173"/>
      <c r="T184" s="173"/>
      <c r="U184" s="173"/>
      <c r="V184" s="173"/>
      <c r="W184" s="173"/>
      <c r="X184" s="173"/>
      <c r="Y184" s="173"/>
      <c r="Z184" s="173"/>
      <c r="AA184" s="173"/>
      <c r="AB184" s="173"/>
    </row>
    <row r="185" spans="1:28">
      <c r="A185" s="173">
        <v>184</v>
      </c>
      <c r="H185" s="173"/>
      <c r="I185" s="173"/>
      <c r="J185" s="173"/>
      <c r="K185" s="173"/>
      <c r="L185" s="173"/>
      <c r="M185" s="173"/>
      <c r="N185" s="173"/>
      <c r="O185" s="173"/>
      <c r="P185" s="173"/>
      <c r="Q185" s="173"/>
      <c r="R185" s="173"/>
      <c r="S185" s="173"/>
      <c r="T185" s="173"/>
      <c r="U185" s="173"/>
      <c r="V185" s="173"/>
      <c r="W185" s="173"/>
      <c r="X185" s="173"/>
      <c r="Y185" s="173"/>
      <c r="Z185" s="173"/>
      <c r="AA185" s="173"/>
      <c r="AB185" s="173"/>
    </row>
  </sheetData>
  <sheetProtection password="961B" sheet="1" objects="1" scenarios="1" selectLockedCells="1" selectUnlockedCells="1"/>
  <mergeCells count="2">
    <mergeCell ref="D71:E71"/>
    <mergeCell ref="A1:IV1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V21"/>
  <sheetViews>
    <sheetView workbookViewId="0">
      <selection activeCell="C14" sqref="C14"/>
    </sheetView>
  </sheetViews>
  <sheetFormatPr defaultRowHeight="14.4"/>
  <cols>
    <col min="1" max="1" width="12" bestFit="1" customWidth="1"/>
    <col min="3" max="3" width="15.44140625" customWidth="1"/>
  </cols>
  <sheetData>
    <row r="1" spans="1:256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>
      <c r="A2" s="29" t="s">
        <v>74</v>
      </c>
      <c r="B2">
        <v>28</v>
      </c>
      <c r="C2">
        <f t="shared" ref="C2:C21" ca="1" si="0">RAND()</f>
        <v>0.94761262224315335</v>
      </c>
    </row>
    <row r="3" spans="1:256">
      <c r="A3" s="29" t="s">
        <v>77</v>
      </c>
      <c r="B3">
        <v>37</v>
      </c>
      <c r="C3">
        <f t="shared" ca="1" si="0"/>
        <v>8.957267874608732E-2</v>
      </c>
    </row>
    <row r="4" spans="1:256">
      <c r="A4" s="29" t="s">
        <v>79</v>
      </c>
      <c r="B4">
        <v>38</v>
      </c>
      <c r="C4">
        <f t="shared" ca="1" si="0"/>
        <v>0.45337151876964721</v>
      </c>
    </row>
    <row r="5" spans="1:256">
      <c r="A5" s="29" t="s">
        <v>82</v>
      </c>
      <c r="B5">
        <v>21</v>
      </c>
      <c r="C5">
        <f t="shared" ca="1" si="0"/>
        <v>0.15673239509262893</v>
      </c>
    </row>
    <row r="6" spans="1:256">
      <c r="A6" s="29" t="s">
        <v>84</v>
      </c>
      <c r="B6">
        <v>27</v>
      </c>
      <c r="C6">
        <f t="shared" ca="1" si="0"/>
        <v>0.22153495898229836</v>
      </c>
    </row>
    <row r="7" spans="1:256">
      <c r="A7" s="29" t="s">
        <v>87</v>
      </c>
      <c r="B7">
        <v>18</v>
      </c>
      <c r="C7">
        <f t="shared" ca="1" si="0"/>
        <v>0.90259578488939418</v>
      </c>
    </row>
    <row r="8" spans="1:256">
      <c r="A8" s="29" t="s">
        <v>88</v>
      </c>
      <c r="B8">
        <v>25</v>
      </c>
      <c r="C8">
        <f t="shared" ca="1" si="0"/>
        <v>0.26722546330184271</v>
      </c>
    </row>
    <row r="9" spans="1:256">
      <c r="A9" s="29" t="s">
        <v>89</v>
      </c>
      <c r="B9">
        <v>24</v>
      </c>
      <c r="C9">
        <f t="shared" ca="1" si="0"/>
        <v>0.71723405388907135</v>
      </c>
    </row>
    <row r="10" spans="1:256">
      <c r="A10" s="29" t="s">
        <v>91</v>
      </c>
      <c r="B10">
        <v>39</v>
      </c>
      <c r="C10">
        <f t="shared" ca="1" si="0"/>
        <v>0.50924520962679676</v>
      </c>
    </row>
    <row r="11" spans="1:256">
      <c r="A11" s="29" t="s">
        <v>92</v>
      </c>
      <c r="B11">
        <v>32</v>
      </c>
      <c r="C11">
        <f t="shared" ca="1" si="0"/>
        <v>0.23882837987063343</v>
      </c>
    </row>
    <row r="12" spans="1:256">
      <c r="A12" s="29" t="s">
        <v>93</v>
      </c>
      <c r="B12">
        <v>35</v>
      </c>
      <c r="C12">
        <f t="shared" ca="1" si="0"/>
        <v>3.8156865781132421E-2</v>
      </c>
    </row>
    <row r="13" spans="1:256">
      <c r="A13" s="29" t="s">
        <v>95</v>
      </c>
      <c r="B13">
        <v>34</v>
      </c>
      <c r="C13">
        <f t="shared" ca="1" si="0"/>
        <v>0.40882086543561247</v>
      </c>
    </row>
    <row r="14" spans="1:256">
      <c r="A14" s="29" t="s">
        <v>96</v>
      </c>
      <c r="B14">
        <v>29</v>
      </c>
      <c r="C14">
        <f t="shared" ca="1" si="0"/>
        <v>0.43298009203738541</v>
      </c>
    </row>
    <row r="15" spans="1:256">
      <c r="A15" s="29" t="s">
        <v>99</v>
      </c>
      <c r="B15">
        <v>20</v>
      </c>
      <c r="C15">
        <f t="shared" ca="1" si="0"/>
        <v>0.88786286605251785</v>
      </c>
    </row>
    <row r="16" spans="1:256">
      <c r="A16" s="29" t="s">
        <v>100</v>
      </c>
      <c r="B16">
        <v>36</v>
      </c>
      <c r="C16">
        <f t="shared" ca="1" si="0"/>
        <v>0.18273889572286461</v>
      </c>
    </row>
    <row r="17" spans="1:3">
      <c r="A17" s="29" t="s">
        <v>101</v>
      </c>
      <c r="B17">
        <v>23</v>
      </c>
      <c r="C17">
        <f t="shared" ca="1" si="0"/>
        <v>0.3447396294902596</v>
      </c>
    </row>
    <row r="18" spans="1:3">
      <c r="A18" s="29" t="s">
        <v>102</v>
      </c>
      <c r="B18">
        <v>26</v>
      </c>
      <c r="C18">
        <f t="shared" ca="1" si="0"/>
        <v>0.11271858887122832</v>
      </c>
    </row>
    <row r="19" spans="1:3">
      <c r="A19" s="29" t="s">
        <v>104</v>
      </c>
      <c r="B19">
        <v>30</v>
      </c>
      <c r="C19">
        <f t="shared" ca="1" si="0"/>
        <v>0.71583106636252403</v>
      </c>
    </row>
    <row r="20" spans="1:3">
      <c r="A20" s="29" t="s">
        <v>106</v>
      </c>
      <c r="B20">
        <v>33</v>
      </c>
      <c r="C20">
        <f t="shared" ca="1" si="0"/>
        <v>0.75520940694575822</v>
      </c>
    </row>
    <row r="21" spans="1:3" ht="15" thickBot="1">
      <c r="A21" s="43" t="s">
        <v>108</v>
      </c>
      <c r="B21">
        <v>31</v>
      </c>
      <c r="C21">
        <f t="shared" ca="1" si="0"/>
        <v>4.9541208783371316E-2</v>
      </c>
    </row>
  </sheetData>
  <sortState ref="B2:C21">
    <sortCondition ref="C2:C21"/>
  </sortState>
  <mergeCells count="1">
    <mergeCell ref="A1:IV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2:P20"/>
  <sheetViews>
    <sheetView zoomScaleNormal="100" workbookViewId="0">
      <selection activeCell="U6" sqref="U6"/>
    </sheetView>
  </sheetViews>
  <sheetFormatPr defaultRowHeight="14.4"/>
  <sheetData>
    <row r="2" spans="1:16">
      <c r="A2" s="243">
        <v>31</v>
      </c>
      <c r="B2" s="67">
        <v>11405215</v>
      </c>
      <c r="C2" s="62">
        <v>4</v>
      </c>
      <c r="D2" s="80" t="s">
        <v>96</v>
      </c>
      <c r="E2" s="80" t="s">
        <v>97</v>
      </c>
      <c r="F2" s="80" t="s">
        <v>98</v>
      </c>
      <c r="G2" s="294">
        <v>32</v>
      </c>
      <c r="H2" s="52">
        <v>6.28</v>
      </c>
      <c r="I2" s="52">
        <v>4.46</v>
      </c>
      <c r="J2" s="52">
        <v>5.38</v>
      </c>
      <c r="K2" s="52">
        <v>5.25</v>
      </c>
      <c r="L2" s="52">
        <v>8.58</v>
      </c>
      <c r="M2" s="294">
        <v>2.15</v>
      </c>
      <c r="N2" s="295">
        <v>142.10000000000002</v>
      </c>
      <c r="O2" s="80">
        <v>8</v>
      </c>
      <c r="P2" s="293">
        <f>ROUNDUP(O2,0)</f>
        <v>8</v>
      </c>
    </row>
    <row r="3" spans="1:16">
      <c r="A3" s="243">
        <v>22</v>
      </c>
      <c r="B3" s="67">
        <v>11405215</v>
      </c>
      <c r="C3" s="62">
        <v>3</v>
      </c>
      <c r="D3" s="80" t="s">
        <v>79</v>
      </c>
      <c r="E3" s="80" t="s">
        <v>80</v>
      </c>
      <c r="F3" s="80" t="s">
        <v>81</v>
      </c>
      <c r="G3" s="294">
        <v>18</v>
      </c>
      <c r="H3" s="52">
        <v>6.76</v>
      </c>
      <c r="I3" s="52">
        <v>5.2</v>
      </c>
      <c r="J3" s="52">
        <v>5.38</v>
      </c>
      <c r="K3" s="52">
        <v>4.7</v>
      </c>
      <c r="L3" s="52">
        <v>8.58</v>
      </c>
      <c r="M3" s="294">
        <v>0</v>
      </c>
      <c r="N3" s="295">
        <v>128.62</v>
      </c>
      <c r="O3" s="80">
        <v>7.144805709754162</v>
      </c>
      <c r="P3" s="293">
        <f t="shared" ref="P3:P20" si="0">ROUNDUP(O3,0)</f>
        <v>8</v>
      </c>
    </row>
    <row r="4" spans="1:16">
      <c r="A4" s="243">
        <v>26</v>
      </c>
      <c r="B4" s="67">
        <v>11405215</v>
      </c>
      <c r="C4" s="62">
        <v>3</v>
      </c>
      <c r="D4" s="80" t="s">
        <v>89</v>
      </c>
      <c r="E4" s="80" t="s">
        <v>26</v>
      </c>
      <c r="F4" s="80" t="s">
        <v>90</v>
      </c>
      <c r="G4" s="294">
        <v>0</v>
      </c>
      <c r="H4" s="52">
        <v>6.65</v>
      </c>
      <c r="I4" s="52">
        <v>6.27</v>
      </c>
      <c r="J4" s="52">
        <v>5.55</v>
      </c>
      <c r="K4" s="52">
        <v>5.57</v>
      </c>
      <c r="L4" s="52">
        <v>8.8699999999999992</v>
      </c>
      <c r="M4" s="294">
        <v>5.31</v>
      </c>
      <c r="N4" s="295">
        <v>119.22</v>
      </c>
      <c r="O4" s="80">
        <v>6.5484536082474216</v>
      </c>
      <c r="P4" s="293">
        <f t="shared" si="0"/>
        <v>7</v>
      </c>
    </row>
    <row r="5" spans="1:16">
      <c r="A5" s="243">
        <v>35</v>
      </c>
      <c r="B5" s="67">
        <v>11405215</v>
      </c>
      <c r="C5" s="62">
        <v>4</v>
      </c>
      <c r="D5" s="80" t="s">
        <v>102</v>
      </c>
      <c r="E5" s="80" t="s">
        <v>41</v>
      </c>
      <c r="F5" s="80" t="s">
        <v>103</v>
      </c>
      <c r="G5" s="294">
        <v>0</v>
      </c>
      <c r="H5" s="52">
        <v>6.48</v>
      </c>
      <c r="I5" s="52">
        <v>4.92</v>
      </c>
      <c r="J5" s="52">
        <v>5.38</v>
      </c>
      <c r="K5" s="52">
        <v>5.55</v>
      </c>
      <c r="L5" s="52">
        <v>7.69</v>
      </c>
      <c r="M5" s="294">
        <v>5.12</v>
      </c>
      <c r="N5" s="295">
        <v>116.14</v>
      </c>
      <c r="O5" s="80">
        <v>6.3530531324345745</v>
      </c>
      <c r="P5" s="293">
        <f t="shared" si="0"/>
        <v>7</v>
      </c>
    </row>
    <row r="6" spans="1:16">
      <c r="A6" s="243">
        <v>29</v>
      </c>
      <c r="B6" s="67">
        <v>11405215</v>
      </c>
      <c r="C6" s="62">
        <v>4</v>
      </c>
      <c r="D6" s="80" t="s">
        <v>93</v>
      </c>
      <c r="E6" s="80" t="s">
        <v>94</v>
      </c>
      <c r="F6" s="80" t="s">
        <v>23</v>
      </c>
      <c r="G6" s="294">
        <v>0</v>
      </c>
      <c r="H6" s="52">
        <v>6.54</v>
      </c>
      <c r="I6" s="52">
        <v>6.28</v>
      </c>
      <c r="J6" s="52">
        <v>4.79</v>
      </c>
      <c r="K6" s="52">
        <v>4.79</v>
      </c>
      <c r="L6" s="52">
        <v>8.42</v>
      </c>
      <c r="M6" s="294">
        <v>0</v>
      </c>
      <c r="N6" s="295">
        <v>110.82</v>
      </c>
      <c r="O6" s="80">
        <v>6.0155432196669292</v>
      </c>
      <c r="P6" s="293">
        <f t="shared" si="0"/>
        <v>7</v>
      </c>
    </row>
    <row r="7" spans="1:16">
      <c r="A7" s="243">
        <v>28</v>
      </c>
      <c r="B7" s="67">
        <v>11405215</v>
      </c>
      <c r="C7" s="62">
        <v>3</v>
      </c>
      <c r="D7" s="80" t="s">
        <v>92</v>
      </c>
      <c r="E7" s="80" t="s">
        <v>56</v>
      </c>
      <c r="F7" s="80" t="s">
        <v>23</v>
      </c>
      <c r="G7" s="294">
        <v>0</v>
      </c>
      <c r="H7" s="52">
        <v>5.62</v>
      </c>
      <c r="I7" s="52">
        <v>5.55</v>
      </c>
      <c r="J7" s="52">
        <v>4.59</v>
      </c>
      <c r="K7" s="52">
        <v>4.79</v>
      </c>
      <c r="L7" s="52">
        <v>7.32</v>
      </c>
      <c r="M7" s="294">
        <v>1.89</v>
      </c>
      <c r="N7" s="295">
        <v>107.76</v>
      </c>
      <c r="O7" s="80">
        <v>5.8214115781126079</v>
      </c>
      <c r="P7" s="293">
        <f t="shared" si="0"/>
        <v>6</v>
      </c>
    </row>
    <row r="8" spans="1:16">
      <c r="A8" s="243">
        <v>23</v>
      </c>
      <c r="B8" s="67">
        <v>11405215</v>
      </c>
      <c r="C8" s="62">
        <v>3</v>
      </c>
      <c r="D8" s="80" t="s">
        <v>82</v>
      </c>
      <c r="E8" s="80" t="s">
        <v>83</v>
      </c>
      <c r="F8" s="80" t="s">
        <v>25</v>
      </c>
      <c r="G8" s="294">
        <v>10</v>
      </c>
      <c r="H8" s="52">
        <v>5.38</v>
      </c>
      <c r="I8" s="52">
        <v>5.25</v>
      </c>
      <c r="J8" s="52">
        <v>5.21</v>
      </c>
      <c r="K8" s="52">
        <v>4.34</v>
      </c>
      <c r="L8" s="52">
        <v>6.55</v>
      </c>
      <c r="M8" s="294">
        <v>0</v>
      </c>
      <c r="N8" s="295">
        <v>104.72999999999999</v>
      </c>
      <c r="O8" s="80">
        <v>5.6291831879460732</v>
      </c>
      <c r="P8" s="293">
        <f t="shared" si="0"/>
        <v>6</v>
      </c>
    </row>
    <row r="9" spans="1:16">
      <c r="A9" s="243">
        <v>32</v>
      </c>
      <c r="B9" s="67">
        <v>11405215</v>
      </c>
      <c r="C9" s="62">
        <v>4</v>
      </c>
      <c r="D9" s="80" t="s">
        <v>99</v>
      </c>
      <c r="E9" s="80" t="s">
        <v>13</v>
      </c>
      <c r="F9" s="80" t="s">
        <v>53</v>
      </c>
      <c r="G9" s="294">
        <v>0</v>
      </c>
      <c r="H9" s="52">
        <v>6.37</v>
      </c>
      <c r="I9" s="52">
        <v>2.65</v>
      </c>
      <c r="J9" s="52">
        <v>5.42</v>
      </c>
      <c r="K9" s="52">
        <v>1.8</v>
      </c>
      <c r="L9" s="52">
        <v>7.93</v>
      </c>
      <c r="M9" s="294">
        <v>0</v>
      </c>
      <c r="N9" s="295">
        <v>104.17</v>
      </c>
      <c r="O9" s="80">
        <v>5.5936558287073739</v>
      </c>
      <c r="P9" s="293">
        <f t="shared" si="0"/>
        <v>6</v>
      </c>
    </row>
    <row r="10" spans="1:16">
      <c r="A10" s="243">
        <v>30</v>
      </c>
      <c r="B10" s="67">
        <v>11405215</v>
      </c>
      <c r="C10" s="62">
        <v>4</v>
      </c>
      <c r="D10" s="80" t="s">
        <v>95</v>
      </c>
      <c r="E10" s="80" t="s">
        <v>41</v>
      </c>
      <c r="F10" s="80" t="s">
        <v>23</v>
      </c>
      <c r="G10" s="294">
        <v>0</v>
      </c>
      <c r="H10" s="52">
        <v>5.82</v>
      </c>
      <c r="I10" s="52">
        <v>6.04</v>
      </c>
      <c r="J10" s="52">
        <v>5.3</v>
      </c>
      <c r="K10" s="52">
        <v>4.79</v>
      </c>
      <c r="L10" s="52">
        <v>7.34</v>
      </c>
      <c r="M10" s="294">
        <v>0</v>
      </c>
      <c r="N10" s="295">
        <v>101.28999999999999</v>
      </c>
      <c r="O10" s="80">
        <v>5.4109436954797765</v>
      </c>
      <c r="P10" s="293">
        <f t="shared" si="0"/>
        <v>6</v>
      </c>
    </row>
    <row r="11" spans="1:16">
      <c r="A11" s="243">
        <v>34</v>
      </c>
      <c r="B11" s="67">
        <v>11405215</v>
      </c>
      <c r="C11" s="62">
        <v>4</v>
      </c>
      <c r="D11" s="80" t="s">
        <v>101</v>
      </c>
      <c r="E11" s="80" t="s">
        <v>11</v>
      </c>
      <c r="F11" s="80" t="s">
        <v>12</v>
      </c>
      <c r="G11" s="294">
        <v>0</v>
      </c>
      <c r="H11" s="52">
        <v>6.21</v>
      </c>
      <c r="I11" s="52">
        <v>4.46</v>
      </c>
      <c r="J11" s="52">
        <v>5.1100000000000003</v>
      </c>
      <c r="K11" s="52">
        <v>4.57</v>
      </c>
      <c r="L11" s="52">
        <v>6.64</v>
      </c>
      <c r="M11" s="294">
        <v>0</v>
      </c>
      <c r="N11" s="295">
        <v>96.990000000000009</v>
      </c>
      <c r="O11" s="80">
        <v>5.1381443298969067</v>
      </c>
      <c r="P11" s="293">
        <f t="shared" si="0"/>
        <v>6</v>
      </c>
    </row>
    <row r="12" spans="1:16">
      <c r="A12" s="243">
        <v>20</v>
      </c>
      <c r="B12" s="67">
        <v>11405215</v>
      </c>
      <c r="C12" s="62">
        <v>3</v>
      </c>
      <c r="D12" s="80" t="s">
        <v>74</v>
      </c>
      <c r="E12" s="80" t="s">
        <v>75</v>
      </c>
      <c r="F12" s="80" t="s">
        <v>76</v>
      </c>
      <c r="G12" s="294">
        <v>0</v>
      </c>
      <c r="H12" s="52">
        <v>5.92</v>
      </c>
      <c r="I12" s="52">
        <v>0.1</v>
      </c>
      <c r="J12" s="52">
        <v>5.08</v>
      </c>
      <c r="K12" s="52">
        <v>0</v>
      </c>
      <c r="L12" s="52">
        <v>6.64</v>
      </c>
      <c r="M12" s="294">
        <v>0</v>
      </c>
      <c r="N12" s="295">
        <v>93.74</v>
      </c>
      <c r="O12" s="80">
        <v>4.9319587628865964</v>
      </c>
      <c r="P12" s="293">
        <f t="shared" si="0"/>
        <v>5</v>
      </c>
    </row>
    <row r="13" spans="1:16">
      <c r="A13" s="243">
        <v>25</v>
      </c>
      <c r="B13" s="67">
        <v>11405215</v>
      </c>
      <c r="C13" s="62">
        <v>3</v>
      </c>
      <c r="D13" s="80" t="s">
        <v>88</v>
      </c>
      <c r="E13" s="80" t="s">
        <v>45</v>
      </c>
      <c r="F13" s="80" t="s">
        <v>21</v>
      </c>
      <c r="G13" s="294">
        <v>0</v>
      </c>
      <c r="H13" s="52">
        <v>5.92</v>
      </c>
      <c r="I13" s="52">
        <v>5.57</v>
      </c>
      <c r="J13" s="52">
        <v>4.57</v>
      </c>
      <c r="K13" s="52">
        <v>5.42</v>
      </c>
      <c r="L13" s="52">
        <v>7.2</v>
      </c>
      <c r="M13" s="294">
        <v>0</v>
      </c>
      <c r="N13" s="295">
        <v>89.68</v>
      </c>
      <c r="O13" s="80">
        <v>4.6743854084060263</v>
      </c>
      <c r="P13" s="293">
        <f t="shared" si="0"/>
        <v>5</v>
      </c>
    </row>
    <row r="14" spans="1:16">
      <c r="A14" s="243">
        <v>36</v>
      </c>
      <c r="B14" s="67">
        <v>11405215</v>
      </c>
      <c r="C14" s="62">
        <v>4</v>
      </c>
      <c r="D14" s="80" t="s">
        <v>104</v>
      </c>
      <c r="E14" s="80" t="s">
        <v>105</v>
      </c>
      <c r="F14" s="80" t="s">
        <v>18</v>
      </c>
      <c r="G14" s="294">
        <v>0</v>
      </c>
      <c r="H14" s="52">
        <v>5.38</v>
      </c>
      <c r="I14" s="52">
        <v>2.2400000000000002</v>
      </c>
      <c r="J14" s="52">
        <v>4.79</v>
      </c>
      <c r="K14" s="52">
        <v>0</v>
      </c>
      <c r="L14" s="52">
        <v>6.99</v>
      </c>
      <c r="M14" s="294">
        <v>0</v>
      </c>
      <c r="N14" s="295">
        <v>89.4</v>
      </c>
      <c r="O14" s="80">
        <v>4.6566217287866767</v>
      </c>
      <c r="P14" s="293">
        <f t="shared" si="0"/>
        <v>5</v>
      </c>
    </row>
    <row r="15" spans="1:16">
      <c r="A15" s="243">
        <v>24</v>
      </c>
      <c r="B15" s="67">
        <v>11405215</v>
      </c>
      <c r="C15" s="62">
        <v>3</v>
      </c>
      <c r="D15" s="80" t="s">
        <v>84</v>
      </c>
      <c r="E15" s="80" t="s">
        <v>85</v>
      </c>
      <c r="F15" s="80" t="s">
        <v>86</v>
      </c>
      <c r="G15" s="294">
        <v>0</v>
      </c>
      <c r="H15" s="52">
        <v>5.34</v>
      </c>
      <c r="I15" s="52">
        <v>2.84</v>
      </c>
      <c r="J15" s="52">
        <v>5.34</v>
      </c>
      <c r="K15" s="52">
        <v>0</v>
      </c>
      <c r="L15" s="52">
        <v>0</v>
      </c>
      <c r="M15" s="294">
        <v>0</v>
      </c>
      <c r="N15" s="295">
        <v>87.52</v>
      </c>
      <c r="O15" s="80">
        <v>4.5373513084853281</v>
      </c>
      <c r="P15" s="293">
        <f t="shared" si="0"/>
        <v>5</v>
      </c>
    </row>
    <row r="16" spans="1:16">
      <c r="A16" s="243">
        <v>21</v>
      </c>
      <c r="B16" s="67">
        <v>11405215</v>
      </c>
      <c r="C16" s="62">
        <v>3</v>
      </c>
      <c r="D16" s="80" t="s">
        <v>77</v>
      </c>
      <c r="E16" s="80" t="s">
        <v>78</v>
      </c>
      <c r="F16" s="80" t="s">
        <v>17</v>
      </c>
      <c r="G16" s="294">
        <v>0</v>
      </c>
      <c r="H16" s="52">
        <v>5.85</v>
      </c>
      <c r="I16" s="52">
        <v>0</v>
      </c>
      <c r="J16" s="52">
        <v>4.46</v>
      </c>
      <c r="K16" s="52">
        <v>0</v>
      </c>
      <c r="L16" s="52">
        <v>6.55</v>
      </c>
      <c r="M16" s="294">
        <v>0</v>
      </c>
      <c r="N16" s="295">
        <v>78.86</v>
      </c>
      <c r="O16" s="80">
        <v>3.9879460745440118</v>
      </c>
      <c r="P16" s="293">
        <f t="shared" si="0"/>
        <v>4</v>
      </c>
    </row>
    <row r="17" spans="1:16">
      <c r="A17" s="243">
        <v>27</v>
      </c>
      <c r="B17" s="67">
        <v>11405215</v>
      </c>
      <c r="C17" s="62">
        <v>3</v>
      </c>
      <c r="D17" s="80" t="s">
        <v>91</v>
      </c>
      <c r="E17" s="80" t="s">
        <v>15</v>
      </c>
      <c r="F17" s="80" t="s">
        <v>24</v>
      </c>
      <c r="G17" s="294">
        <v>0</v>
      </c>
      <c r="H17" s="52">
        <v>0</v>
      </c>
      <c r="I17" s="52">
        <v>0</v>
      </c>
      <c r="J17" s="52">
        <v>0</v>
      </c>
      <c r="K17" s="52">
        <v>0</v>
      </c>
      <c r="L17" s="52">
        <v>0</v>
      </c>
      <c r="M17" s="294">
        <v>0</v>
      </c>
      <c r="N17" s="295">
        <v>75</v>
      </c>
      <c r="O17" s="80">
        <v>3.7430610626486907</v>
      </c>
      <c r="P17" s="293">
        <f t="shared" si="0"/>
        <v>4</v>
      </c>
    </row>
    <row r="18" spans="1:16">
      <c r="A18" s="243">
        <v>38</v>
      </c>
      <c r="B18" s="67">
        <v>11405215</v>
      </c>
      <c r="C18" s="62">
        <v>4</v>
      </c>
      <c r="D18" s="80" t="s">
        <v>108</v>
      </c>
      <c r="E18" s="80" t="s">
        <v>109</v>
      </c>
      <c r="F18" s="80" t="s">
        <v>110</v>
      </c>
      <c r="G18" s="294">
        <v>0</v>
      </c>
      <c r="H18" s="52">
        <v>5.34</v>
      </c>
      <c r="I18" s="52">
        <v>0</v>
      </c>
      <c r="J18" s="52">
        <v>4.57</v>
      </c>
      <c r="K18" s="52">
        <v>0</v>
      </c>
      <c r="L18" s="52">
        <v>3.2</v>
      </c>
      <c r="M18" s="294">
        <v>0</v>
      </c>
      <c r="N18" s="295">
        <v>73.11</v>
      </c>
      <c r="O18" s="80">
        <v>3.62315622521808</v>
      </c>
      <c r="P18" s="293">
        <f t="shared" si="0"/>
        <v>4</v>
      </c>
    </row>
    <row r="19" spans="1:16">
      <c r="A19" s="243">
        <v>37</v>
      </c>
      <c r="B19" s="67">
        <v>11405215</v>
      </c>
      <c r="C19" s="62">
        <v>4</v>
      </c>
      <c r="D19" s="80" t="s">
        <v>106</v>
      </c>
      <c r="E19" s="80" t="s">
        <v>107</v>
      </c>
      <c r="F19" s="80" t="s">
        <v>23</v>
      </c>
      <c r="G19" s="294">
        <v>0</v>
      </c>
      <c r="H19" s="52">
        <v>5.21</v>
      </c>
      <c r="I19" s="52">
        <v>6.04</v>
      </c>
      <c r="J19" s="52">
        <v>5.21</v>
      </c>
      <c r="K19" s="52">
        <v>4.8899999999999997</v>
      </c>
      <c r="L19" s="52">
        <v>7.34</v>
      </c>
      <c r="M19" s="294">
        <v>0</v>
      </c>
      <c r="N19" s="295">
        <v>72.69</v>
      </c>
      <c r="O19" s="80">
        <v>3.5965107057890555</v>
      </c>
      <c r="P19" s="293">
        <f t="shared" si="0"/>
        <v>4</v>
      </c>
    </row>
    <row r="20" spans="1:16">
      <c r="A20" s="243">
        <v>33</v>
      </c>
      <c r="B20" s="67">
        <v>11405215</v>
      </c>
      <c r="C20" s="62">
        <v>4</v>
      </c>
      <c r="D20" s="80" t="s">
        <v>100</v>
      </c>
      <c r="E20" s="80" t="s">
        <v>15</v>
      </c>
      <c r="F20" s="80" t="s">
        <v>20</v>
      </c>
      <c r="G20" s="294">
        <v>0</v>
      </c>
      <c r="H20" s="52">
        <v>6.04</v>
      </c>
      <c r="I20" s="52">
        <v>5.98</v>
      </c>
      <c r="J20" s="52">
        <v>0.1</v>
      </c>
      <c r="K20" s="52">
        <v>2.02</v>
      </c>
      <c r="L20" s="52">
        <v>0</v>
      </c>
      <c r="M20" s="294">
        <v>1.89</v>
      </c>
      <c r="N20" s="295">
        <v>63.03</v>
      </c>
      <c r="O20" s="80">
        <v>2.9836637589214905</v>
      </c>
      <c r="P20" s="293">
        <f t="shared" si="0"/>
        <v>3</v>
      </c>
    </row>
  </sheetData>
  <conditionalFormatting sqref="O2:O20">
    <cfRule type="expression" dxfId="17" priority="19">
      <formula>O2&lt;4</formula>
    </cfRule>
    <cfRule type="expression" dxfId="16" priority="20">
      <formula>O2&gt;6</formula>
    </cfRule>
  </conditionalFormatting>
  <conditionalFormatting sqref="D2:D20">
    <cfRule type="expression" dxfId="15" priority="17">
      <formula>O2&lt;4</formula>
    </cfRule>
    <cfRule type="expression" dxfId="14" priority="18">
      <formula>O2&gt;6</formula>
    </cfRule>
  </conditionalFormatting>
  <conditionalFormatting sqref="E2:E20">
    <cfRule type="expression" dxfId="13" priority="13">
      <formula>O2&lt;4</formula>
    </cfRule>
    <cfRule type="expression" dxfId="12" priority="14">
      <formula>O2&gt;6</formula>
    </cfRule>
  </conditionalFormatting>
  <conditionalFormatting sqref="F2:F20">
    <cfRule type="expression" dxfId="11" priority="9">
      <formula>O2&lt;4</formula>
    </cfRule>
    <cfRule type="expression" dxfId="10" priority="10">
      <formula>O2&gt;6</formula>
    </cfRule>
  </conditionalFormatting>
  <conditionalFormatting sqref="B2:B20">
    <cfRule type="cellIs" dxfId="9" priority="5" operator="equal">
      <formula>11405215</formula>
    </cfRule>
    <cfRule type="cellIs" dxfId="8" priority="6" operator="equal">
      <formula>11405115</formula>
    </cfRule>
  </conditionalFormatting>
  <conditionalFormatting sqref="H2:L2">
    <cfRule type="expression" dxfId="7" priority="3">
      <formula>H2&lt;=0</formula>
    </cfRule>
    <cfRule type="expression" dxfId="6" priority="4">
      <formula>H2&gt;0</formula>
    </cfRule>
  </conditionalFormatting>
  <conditionalFormatting sqref="H3:L20">
    <cfRule type="expression" dxfId="3" priority="1">
      <formula>H3&lt;=0</formula>
    </cfRule>
    <cfRule type="expression" dxfId="2" priority="2">
      <formula>H3&gt;0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I17" sqref="I17"/>
    </sheetView>
  </sheetViews>
  <sheetFormatPr defaultRowHeight="14.4"/>
  <cols>
    <col min="1" max="1" width="31.33203125" style="59" bestFit="1" customWidth="1"/>
    <col min="2" max="2" width="9.6640625" style="2" customWidth="1"/>
    <col min="3" max="27" width="9.109375" bestFit="1" customWidth="1"/>
    <col min="31" max="31" width="10.33203125" bestFit="1" customWidth="1"/>
    <col min="52" max="52" width="9.109375" style="27"/>
  </cols>
  <sheetData>
    <row r="1" spans="1:256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 s="30" customFormat="1">
      <c r="A2" s="14" t="s">
        <v>118</v>
      </c>
      <c r="B2" s="11">
        <v>0</v>
      </c>
      <c r="C2" s="11">
        <v>1</v>
      </c>
      <c r="D2" s="11">
        <v>2</v>
      </c>
      <c r="E2" s="11">
        <v>3</v>
      </c>
      <c r="F2" s="11">
        <v>4</v>
      </c>
      <c r="G2" s="11">
        <v>5</v>
      </c>
      <c r="H2" s="11">
        <v>6</v>
      </c>
      <c r="I2" s="11">
        <v>7</v>
      </c>
      <c r="J2" s="11">
        <v>8</v>
      </c>
      <c r="K2" s="11">
        <v>9</v>
      </c>
      <c r="L2" s="11">
        <v>10</v>
      </c>
      <c r="M2" s="11">
        <v>11</v>
      </c>
      <c r="N2" s="11">
        <v>12</v>
      </c>
      <c r="O2" s="11">
        <v>13</v>
      </c>
      <c r="P2" s="11">
        <v>14</v>
      </c>
      <c r="Q2" s="11">
        <v>15</v>
      </c>
      <c r="R2" s="11">
        <v>16</v>
      </c>
      <c r="S2" s="11">
        <v>17</v>
      </c>
      <c r="T2" s="11">
        <v>18</v>
      </c>
      <c r="U2" s="11">
        <v>19</v>
      </c>
      <c r="V2" s="11">
        <v>20</v>
      </c>
      <c r="W2" s="11">
        <v>21</v>
      </c>
      <c r="X2" s="11">
        <v>22</v>
      </c>
      <c r="Y2" s="11">
        <v>23</v>
      </c>
      <c r="Z2" s="11">
        <v>24</v>
      </c>
      <c r="AA2" s="11">
        <v>25</v>
      </c>
      <c r="AB2" s="11">
        <v>26</v>
      </c>
      <c r="AC2" s="11">
        <v>27</v>
      </c>
      <c r="AD2" s="11">
        <v>28</v>
      </c>
      <c r="AE2" s="11">
        <v>29</v>
      </c>
      <c r="AF2" s="11">
        <v>30</v>
      </c>
      <c r="AG2" s="11">
        <v>31</v>
      </c>
      <c r="AH2" s="11">
        <v>32</v>
      </c>
      <c r="AI2" s="11">
        <v>33</v>
      </c>
      <c r="AJ2" s="11">
        <v>34</v>
      </c>
      <c r="AK2" s="11">
        <v>35</v>
      </c>
      <c r="AL2" s="11">
        <v>36</v>
      </c>
      <c r="AM2" s="11">
        <v>37</v>
      </c>
      <c r="AN2" s="11">
        <v>38</v>
      </c>
      <c r="AO2" s="11">
        <v>39</v>
      </c>
      <c r="AP2" s="11">
        <v>40</v>
      </c>
      <c r="AQ2" s="11">
        <v>41</v>
      </c>
      <c r="AR2" s="11">
        <v>42</v>
      </c>
      <c r="AS2" s="11">
        <v>43</v>
      </c>
      <c r="AT2" s="11">
        <v>44</v>
      </c>
      <c r="AU2" s="11">
        <v>45</v>
      </c>
      <c r="AV2" s="11">
        <v>46</v>
      </c>
      <c r="AW2" s="11">
        <v>47</v>
      </c>
      <c r="AX2" s="11">
        <v>48</v>
      </c>
      <c r="AY2" s="11">
        <v>49</v>
      </c>
      <c r="AZ2" s="11">
        <v>50</v>
      </c>
      <c r="BA2" s="11">
        <v>51</v>
      </c>
      <c r="BB2" s="11">
        <v>52</v>
      </c>
      <c r="BC2" s="11">
        <v>53</v>
      </c>
      <c r="BD2" s="11">
        <v>54</v>
      </c>
      <c r="BE2" s="11">
        <v>55</v>
      </c>
      <c r="BF2" s="11">
        <v>56</v>
      </c>
      <c r="BG2" s="11">
        <v>57</v>
      </c>
      <c r="BH2" s="11">
        <v>58</v>
      </c>
      <c r="BI2" s="11">
        <v>59</v>
      </c>
      <c r="BJ2" s="11">
        <v>60</v>
      </c>
    </row>
    <row r="3" spans="1:256" s="27" customFormat="1">
      <c r="A3" s="59">
        <v>0</v>
      </c>
      <c r="B3" s="45">
        <v>0</v>
      </c>
      <c r="C3" s="45">
        <v>0</v>
      </c>
      <c r="D3" s="45">
        <v>0</v>
      </c>
      <c r="E3" s="45">
        <v>0</v>
      </c>
      <c r="F3" s="45">
        <v>0</v>
      </c>
      <c r="G3" s="45">
        <v>0</v>
      </c>
      <c r="H3" s="45">
        <v>0</v>
      </c>
      <c r="I3" s="45">
        <v>0</v>
      </c>
      <c r="J3" s="45">
        <v>0</v>
      </c>
      <c r="K3" s="45">
        <v>0</v>
      </c>
      <c r="L3" s="45">
        <v>0</v>
      </c>
      <c r="M3" s="45">
        <v>0</v>
      </c>
      <c r="N3" s="45">
        <v>0</v>
      </c>
      <c r="O3" s="45">
        <v>0</v>
      </c>
      <c r="P3" s="45">
        <v>0</v>
      </c>
      <c r="Q3" s="45">
        <v>0</v>
      </c>
      <c r="R3" s="45">
        <v>0</v>
      </c>
      <c r="S3" s="45">
        <v>0</v>
      </c>
      <c r="T3" s="45">
        <v>0</v>
      </c>
      <c r="U3" s="45">
        <v>0</v>
      </c>
      <c r="V3" s="45">
        <v>0</v>
      </c>
      <c r="W3" s="45">
        <v>0</v>
      </c>
      <c r="X3" s="45">
        <v>0</v>
      </c>
      <c r="Y3" s="45">
        <v>0</v>
      </c>
      <c r="Z3" s="45">
        <v>0</v>
      </c>
      <c r="AA3" s="45">
        <v>0</v>
      </c>
      <c r="AB3" s="45">
        <v>0</v>
      </c>
      <c r="AC3" s="45">
        <v>0</v>
      </c>
      <c r="AD3" s="45">
        <v>0</v>
      </c>
      <c r="AE3" s="45">
        <v>0</v>
      </c>
      <c r="AF3" s="45">
        <v>0</v>
      </c>
      <c r="AG3" s="45">
        <v>0</v>
      </c>
      <c r="AH3" s="45">
        <v>0</v>
      </c>
      <c r="AI3" s="45">
        <v>0</v>
      </c>
      <c r="AJ3" s="45">
        <v>0</v>
      </c>
      <c r="AK3" s="45">
        <v>0</v>
      </c>
      <c r="AL3" s="45">
        <v>0</v>
      </c>
      <c r="AM3" s="45">
        <v>0</v>
      </c>
      <c r="AN3" s="45">
        <v>0</v>
      </c>
      <c r="AO3" s="45">
        <v>0</v>
      </c>
      <c r="AP3" s="45">
        <v>0</v>
      </c>
      <c r="AQ3" s="45">
        <v>0</v>
      </c>
      <c r="AR3" s="45">
        <v>0</v>
      </c>
      <c r="AS3" s="45">
        <v>0</v>
      </c>
      <c r="AT3" s="45">
        <v>0</v>
      </c>
      <c r="AU3" s="45">
        <v>0</v>
      </c>
      <c r="AV3" s="45">
        <v>0</v>
      </c>
      <c r="AW3" s="45">
        <v>0</v>
      </c>
      <c r="AX3" s="45">
        <v>0</v>
      </c>
      <c r="AY3" s="45">
        <v>0</v>
      </c>
      <c r="AZ3" s="45">
        <v>0</v>
      </c>
      <c r="BA3" s="45">
        <v>0</v>
      </c>
      <c r="BB3" s="45">
        <v>0</v>
      </c>
      <c r="BC3" s="45">
        <v>0</v>
      </c>
      <c r="BD3" s="45">
        <v>0</v>
      </c>
      <c r="BE3" s="45">
        <v>0</v>
      </c>
      <c r="BF3" s="45">
        <v>0</v>
      </c>
      <c r="BG3" s="45">
        <v>0</v>
      </c>
      <c r="BH3" s="45">
        <v>0</v>
      </c>
      <c r="BI3" s="45">
        <v>0</v>
      </c>
      <c r="BJ3" s="45">
        <v>0</v>
      </c>
    </row>
    <row r="4" spans="1:256">
      <c r="A4" s="59">
        <v>1</v>
      </c>
      <c r="B4" s="2">
        <v>0</v>
      </c>
      <c r="C4" s="25">
        <f t="shared" ref="C4:L13" si="0">(C$2/(C$2+$A4)+1.96*1.96/(2*(C$2+$A4))-1.96*SQRT((C$2/(C$2+$A4)*(1-C$2/(C$2+$A4))+1.96*1.96/(4*(C$2+$A4)))/(C$2+$A4)))/(1+1.96*1.96/(C$2+$A4))</f>
        <v>9.4528654800866113E-2</v>
      </c>
      <c r="D4" s="25">
        <f t="shared" si="0"/>
        <v>0.20765495512648788</v>
      </c>
      <c r="E4" s="25">
        <f t="shared" si="0"/>
        <v>0.30063605244263664</v>
      </c>
      <c r="F4" s="25">
        <f t="shared" si="0"/>
        <v>0.37552826411853885</v>
      </c>
      <c r="G4" s="25">
        <f t="shared" si="0"/>
        <v>0.4364905634363539</v>
      </c>
      <c r="H4" s="25">
        <f t="shared" si="0"/>
        <v>0.48686549668097018</v>
      </c>
      <c r="I4" s="25">
        <f t="shared" si="0"/>
        <v>0.52910519423013846</v>
      </c>
      <c r="J4" s="25">
        <f t="shared" si="0"/>
        <v>0.56499378523193977</v>
      </c>
      <c r="K4" s="25">
        <f t="shared" si="0"/>
        <v>0.59584361450242773</v>
      </c>
      <c r="L4" s="25">
        <f t="shared" si="0"/>
        <v>0.62263537451379625</v>
      </c>
      <c r="M4" s="25">
        <f t="shared" ref="M4:AB13" si="1">(M$2/(M$2+$A4)+1.96*1.96/(2*(M$2+$A4))-1.96*SQRT((M$2/(M$2+$A4)*(1-M$2/(M$2+$A4))+1.96*1.96/(4*(M$2+$A4)))/(M$2+$A4)))/(1+1.96*1.96/(M$2+$A4))</f>
        <v>0.64611407820140465</v>
      </c>
      <c r="N4" s="25">
        <f t="shared" si="1"/>
        <v>0.66685466071752653</v>
      </c>
      <c r="O4" s="25">
        <f t="shared" si="1"/>
        <v>0.68530730446042187</v>
      </c>
      <c r="P4" s="25">
        <f t="shared" si="1"/>
        <v>0.70182922447576013</v>
      </c>
      <c r="Q4" s="25">
        <f t="shared" si="1"/>
        <v>0.7167073163197013</v>
      </c>
      <c r="R4" s="25">
        <f t="shared" si="1"/>
        <v>0.73017454796437198</v>
      </c>
      <c r="S4" s="25">
        <f t="shared" si="1"/>
        <v>0.7424220019799247</v>
      </c>
      <c r="T4" s="25">
        <f t="shared" si="1"/>
        <v>0.75360784663454794</v>
      </c>
      <c r="U4" s="25">
        <f t="shared" si="1"/>
        <v>0.76386410648743308</v>
      </c>
      <c r="V4" s="25">
        <f t="shared" si="1"/>
        <v>0.77330183413764508</v>
      </c>
      <c r="W4" s="25">
        <f t="shared" si="1"/>
        <v>0.78201510500481963</v>
      </c>
      <c r="X4" s="25">
        <f t="shared" si="1"/>
        <v>0.79008413505940878</v>
      </c>
      <c r="Y4" s="25">
        <f t="shared" si="1"/>
        <v>0.79757773751157779</v>
      </c>
      <c r="Z4" s="25">
        <f t="shared" si="1"/>
        <v>0.80455527594977472</v>
      </c>
      <c r="AA4" s="25">
        <f t="shared" si="1"/>
        <v>0.81106823008041606</v>
      </c>
      <c r="AB4" s="25">
        <f t="shared" si="1"/>
        <v>0.81716146065843487</v>
      </c>
      <c r="AC4" s="25">
        <f t="shared" ref="AB4:AZ14" si="2">(AC$2/(AC$2+$A4)+1.96*1.96/(2*(AC$2+$A4))-1.96*SQRT((AC$2/(AC$2+$A4)*(1-AC$2/(AC$2+$A4))+1.96*1.96/(4*(AC$2+$A4)))/(AC$2+$A4)))/(1+1.96*1.96/(AC$2+$A4))</f>
        <v>0.82287423881501343</v>
      </c>
      <c r="AD4" s="25">
        <f t="shared" si="2"/>
        <v>0.82824108935299767</v>
      </c>
      <c r="AE4" s="25">
        <f t="shared" si="2"/>
        <v>0.83329248603041117</v>
      </c>
      <c r="AF4" s="25">
        <f t="shared" si="2"/>
        <v>0.8380554282383037</v>
      </c>
      <c r="AG4" s="25">
        <f t="shared" si="2"/>
        <v>0.84255392199627266</v>
      </c>
      <c r="AH4" s="25">
        <f t="shared" si="2"/>
        <v>0.84680938326831934</v>
      </c>
      <c r="AI4" s="25">
        <f t="shared" si="2"/>
        <v>0.85084097783655188</v>
      </c>
      <c r="AJ4" s="25">
        <f t="shared" si="2"/>
        <v>0.85466590906728668</v>
      </c>
      <c r="AK4" s="25">
        <f t="shared" si="2"/>
        <v>0.85829966264969182</v>
      </c>
      <c r="AL4" s="25">
        <f t="shared" si="2"/>
        <v>0.86175621562436655</v>
      </c>
      <c r="AM4" s="25">
        <f t="shared" si="2"/>
        <v>0.8650482156319973</v>
      </c>
      <c r="AN4" s="25">
        <f t="shared" si="2"/>
        <v>0.86818713521372859</v>
      </c>
      <c r="AO4" s="25">
        <f t="shared" si="2"/>
        <v>0.87118340511992232</v>
      </c>
      <c r="AP4" s="25">
        <f t="shared" si="2"/>
        <v>0.87404652988321907</v>
      </c>
      <c r="AQ4" s="25">
        <f t="shared" si="2"/>
        <v>0.87678518834751751</v>
      </c>
      <c r="AR4" s="25">
        <f t="shared" si="2"/>
        <v>0.87940732138783118</v>
      </c>
      <c r="AS4" s="25">
        <f t="shared" si="2"/>
        <v>0.88192020868462351</v>
      </c>
      <c r="AT4" s="25">
        <f t="shared" si="2"/>
        <v>0.88433053611281176</v>
      </c>
      <c r="AU4" s="25">
        <f t="shared" si="2"/>
        <v>0.88664445505666956</v>
      </c>
      <c r="AV4" s="25">
        <f t="shared" si="2"/>
        <v>0.88886763475668862</v>
      </c>
      <c r="AW4" s="25">
        <f t="shared" si="2"/>
        <v>0.8910053086246883</v>
      </c>
      <c r="AX4" s="25">
        <f t="shared" si="2"/>
        <v>0.89306231532245828</v>
      </c>
      <c r="AY4" s="25">
        <f t="shared" si="2"/>
        <v>0.89504313528163038</v>
      </c>
      <c r="AZ4" s="25">
        <f t="shared" ref="AZ4:BJ19" si="3">(AZ$2/(AZ$2+$A4)+1.96*1.96/(2*(AZ$2+$A4))-1.96*SQRT((AZ$2/(AZ$2+$A4)*(1-AZ$2/(AZ$2+$A4))+1.96*1.96/(4*(AZ$2+$A4)))/(AZ$2+$A4)))/(1+1.96*1.96/(AZ$2+$A4))</f>
        <v>0.89695192324410611</v>
      </c>
      <c r="BA4" s="25">
        <f t="shared" si="3"/>
        <v>0.89879253731975561</v>
      </c>
      <c r="BB4" s="25">
        <f t="shared" si="3"/>
        <v>0.90056856498850579</v>
      </c>
      <c r="BC4" s="25">
        <f t="shared" si="3"/>
        <v>0.90228334641512797</v>
      </c>
      <c r="BD4" s="25">
        <f t="shared" si="3"/>
        <v>0.90393999539516778</v>
      </c>
      <c r="BE4" s="25">
        <f t="shared" si="3"/>
        <v>0.90554141820806711</v>
      </c>
      <c r="BF4" s="25">
        <f t="shared" si="3"/>
        <v>0.90709033061737265</v>
      </c>
      <c r="BG4" s="25">
        <f t="shared" si="3"/>
        <v>0.90858927322701655</v>
      </c>
      <c r="BH4" s="25">
        <f t="shared" si="3"/>
        <v>0.91004062537614705</v>
      </c>
      <c r="BI4" s="25">
        <f t="shared" si="3"/>
        <v>0.91144661773220503</v>
      </c>
      <c r="BJ4" s="25">
        <f t="shared" si="3"/>
        <v>0.91280934372231937</v>
      </c>
    </row>
    <row r="5" spans="1:256">
      <c r="A5" s="59">
        <f>A4+1</f>
        <v>2</v>
      </c>
      <c r="B5" s="2">
        <v>0</v>
      </c>
      <c r="C5" s="25">
        <f t="shared" si="0"/>
        <v>6.1490315276160515E-2</v>
      </c>
      <c r="D5" s="25">
        <f t="shared" si="0"/>
        <v>0.15003570882017145</v>
      </c>
      <c r="E5" s="25">
        <f t="shared" si="0"/>
        <v>0.23071993220883702</v>
      </c>
      <c r="F5" s="25">
        <f t="shared" si="0"/>
        <v>0.29998832134152859</v>
      </c>
      <c r="G5" s="25">
        <f t="shared" si="0"/>
        <v>0.35892909014821267</v>
      </c>
      <c r="H5" s="25">
        <f t="shared" si="0"/>
        <v>0.40926987910258916</v>
      </c>
      <c r="I5" s="25">
        <f t="shared" si="0"/>
        <v>0.45258334367280539</v>
      </c>
      <c r="J5" s="25">
        <f t="shared" si="0"/>
        <v>0.49015684672072346</v>
      </c>
      <c r="K5" s="25">
        <f t="shared" si="0"/>
        <v>0.52301386242175529</v>
      </c>
      <c r="L5" s="25">
        <f t="shared" si="0"/>
        <v>0.55196364261532738</v>
      </c>
      <c r="M5" s="25">
        <f t="shared" si="1"/>
        <v>0.57764829491368985</v>
      </c>
      <c r="N5" s="25">
        <f t="shared" si="1"/>
        <v>0.60058092236136296</v>
      </c>
      <c r="O5" s="25">
        <f t="shared" si="1"/>
        <v>0.6211750079348376</v>
      </c>
      <c r="P5" s="25">
        <f t="shared" si="1"/>
        <v>0.63976668563251715</v>
      </c>
      <c r="Q5" s="25">
        <f t="shared" si="1"/>
        <v>0.65663157502290093</v>
      </c>
      <c r="R5" s="25">
        <f t="shared" si="1"/>
        <v>0.67199755133395778</v>
      </c>
      <c r="S5" s="25">
        <f t="shared" si="1"/>
        <v>0.68605449505158311</v>
      </c>
      <c r="T5" s="25">
        <f t="shared" si="1"/>
        <v>0.69896179358820665</v>
      </c>
      <c r="U5" s="25">
        <f t="shared" si="1"/>
        <v>0.71085416139259328</v>
      </c>
      <c r="V5" s="25">
        <f t="shared" si="1"/>
        <v>0.72184619341614209</v>
      </c>
      <c r="W5" s="25">
        <f t="shared" si="1"/>
        <v>0.73203595701905977</v>
      </c>
      <c r="X5" s="25">
        <f t="shared" si="1"/>
        <v>0.74150784798549396</v>
      </c>
      <c r="Y5" s="25">
        <f t="shared" si="1"/>
        <v>0.75033487877042182</v>
      </c>
      <c r="Z5" s="25">
        <f t="shared" si="1"/>
        <v>0.75858052519484953</v>
      </c>
      <c r="AA5" s="25">
        <f t="shared" si="1"/>
        <v>0.76630022709269385</v>
      </c>
      <c r="AB5" s="25">
        <f t="shared" si="2"/>
        <v>0.7735426157408215</v>
      </c>
      <c r="AC5" s="25">
        <f t="shared" si="2"/>
        <v>0.78035052404148075</v>
      </c>
      <c r="AD5" s="25">
        <f t="shared" si="2"/>
        <v>0.78676182278927909</v>
      </c>
      <c r="AE5" s="25">
        <f t="shared" si="2"/>
        <v>0.79281011681253555</v>
      </c>
      <c r="AF5" s="25">
        <f t="shared" si="2"/>
        <v>0.79852532751996419</v>
      </c>
      <c r="AG5" s="25">
        <f t="shared" si="2"/>
        <v>0.80393418282201823</v>
      </c>
      <c r="AH5" s="25">
        <f t="shared" si="2"/>
        <v>0.80906063110536286</v>
      </c>
      <c r="AI5" s="25">
        <f t="shared" si="2"/>
        <v>0.81392619260629961</v>
      </c>
      <c r="AJ5" s="25">
        <f t="shared" si="2"/>
        <v>0.81855025892388789</v>
      </c>
      <c r="AK5" s="25">
        <f t="shared" si="2"/>
        <v>0.82295034936460099</v>
      </c>
      <c r="AL5" s="25">
        <f t="shared" si="2"/>
        <v>0.82714233118931146</v>
      </c>
      <c r="AM5" s="25">
        <f t="shared" si="2"/>
        <v>0.83114060954362079</v>
      </c>
      <c r="AN5" s="25">
        <f t="shared" si="2"/>
        <v>0.83495829182074799</v>
      </c>
      <c r="AO5" s="25">
        <f t="shared" si="2"/>
        <v>0.83860733037648638</v>
      </c>
      <c r="AP5" s="25">
        <f t="shared" si="2"/>
        <v>0.84209864684520264</v>
      </c>
      <c r="AQ5" s="25">
        <f t="shared" si="2"/>
        <v>0.84544224076136953</v>
      </c>
      <c r="AR5" s="25">
        <f t="shared" si="2"/>
        <v>0.84864728474696838</v>
      </c>
      <c r="AS5" s="25">
        <f t="shared" si="2"/>
        <v>0.85172220816119393</v>
      </c>
      <c r="AT5" s="25">
        <f t="shared" si="2"/>
        <v>0.85467477080946586</v>
      </c>
      <c r="AU5" s="25">
        <f t="shared" si="2"/>
        <v>0.85751212806140564</v>
      </c>
      <c r="AV5" s="25">
        <f t="shared" si="2"/>
        <v>0.86024088852228531</v>
      </c>
      <c r="AW5" s="25">
        <f t="shared" si="2"/>
        <v>0.86286716523168883</v>
      </c>
      <c r="AX5" s="25">
        <f t="shared" si="2"/>
        <v>0.86539662122045324</v>
      </c>
      <c r="AY5" s="25">
        <f t="shared" si="2"/>
        <v>0.86783451013734736</v>
      </c>
      <c r="AZ5" s="25">
        <f t="shared" si="3"/>
        <v>0.87018571255634025</v>
      </c>
      <c r="BA5" s="25">
        <f t="shared" si="3"/>
        <v>0.87245476849040871</v>
      </c>
      <c r="BB5" s="25">
        <f t="shared" si="3"/>
        <v>0.87464590656596675</v>
      </c>
      <c r="BC5" s="25">
        <f t="shared" si="3"/>
        <v>0.87676307025098266</v>
      </c>
      <c r="BD5" s="25">
        <f t="shared" si="3"/>
        <v>0.87880994147789926</v>
      </c>
      <c r="BE5" s="25">
        <f t="shared" si="3"/>
        <v>0.88078996195810499</v>
      </c>
      <c r="BF5" s="25">
        <f t="shared" si="3"/>
        <v>0.88270635244672946</v>
      </c>
      <c r="BG5" s="25">
        <f t="shared" si="3"/>
        <v>0.88456213018392416</v>
      </c>
      <c r="BH5" s="25">
        <f t="shared" si="3"/>
        <v>0.88636012471074621</v>
      </c>
      <c r="BI5" s="25">
        <f t="shared" si="3"/>
        <v>0.88810299223354305</v>
      </c>
      <c r="BJ5" s="25">
        <f t="shared" si="3"/>
        <v>0.88979322868981781</v>
      </c>
    </row>
    <row r="6" spans="1:256">
      <c r="A6" s="59">
        <f t="shared" ref="A6:A69" si="4">A5+1</f>
        <v>3</v>
      </c>
      <c r="B6" s="2">
        <v>0</v>
      </c>
      <c r="C6" s="25">
        <f t="shared" si="0"/>
        <v>4.5586062644636216E-2</v>
      </c>
      <c r="D6" s="25">
        <f t="shared" si="0"/>
        <v>0.11761823115925325</v>
      </c>
      <c r="E6" s="25">
        <f t="shared" si="0"/>
        <v>0.18761280689940871</v>
      </c>
      <c r="F6" s="25">
        <f t="shared" si="0"/>
        <v>0.25045423040902581</v>
      </c>
      <c r="G6" s="25">
        <f t="shared" si="0"/>
        <v>0.30573785458380182</v>
      </c>
      <c r="H6" s="25">
        <f t="shared" si="0"/>
        <v>0.35419734749908977</v>
      </c>
      <c r="I6" s="25">
        <f t="shared" si="0"/>
        <v>0.39677321997956522</v>
      </c>
      <c r="J6" s="25">
        <f t="shared" si="0"/>
        <v>0.43434970698975378</v>
      </c>
      <c r="K6" s="25">
        <f t="shared" si="0"/>
        <v>0.46768966087934011</v>
      </c>
      <c r="L6" s="25">
        <f t="shared" si="0"/>
        <v>0.49743126004873084</v>
      </c>
      <c r="M6" s="25">
        <f t="shared" si="1"/>
        <v>0.52410276226791719</v>
      </c>
      <c r="N6" s="25">
        <f t="shared" si="1"/>
        <v>0.54814064665349549</v>
      </c>
      <c r="O6" s="25">
        <f t="shared" si="1"/>
        <v>0.5699064013154177</v>
      </c>
      <c r="P6" s="25">
        <f t="shared" si="1"/>
        <v>0.58970070982624223</v>
      </c>
      <c r="Q6" s="25">
        <f t="shared" si="1"/>
        <v>0.60777500361640768</v>
      </c>
      <c r="R6" s="25">
        <f t="shared" si="1"/>
        <v>0.62434072356823311</v>
      </c>
      <c r="S6" s="25">
        <f t="shared" si="1"/>
        <v>0.63957670411304257</v>
      </c>
      <c r="T6" s="25">
        <f t="shared" si="1"/>
        <v>0.65363505850770487</v>
      </c>
      <c r="U6" s="25">
        <f t="shared" si="1"/>
        <v>0.66664588120529999</v>
      </c>
      <c r="V6" s="25">
        <f t="shared" si="1"/>
        <v>0.67872102026981795</v>
      </c>
      <c r="W6" s="25">
        <f t="shared" si="1"/>
        <v>0.68995711852142438</v>
      </c>
      <c r="X6" s="25">
        <f t="shared" si="1"/>
        <v>0.70043807816626513</v>
      </c>
      <c r="Y6" s="25">
        <f t="shared" si="1"/>
        <v>0.7102370691310167</v>
      </c>
      <c r="Z6" s="25">
        <f t="shared" si="1"/>
        <v>0.71941817456027035</v>
      </c>
      <c r="AA6" s="25">
        <f t="shared" si="1"/>
        <v>0.72803774632342921</v>
      </c>
      <c r="AB6" s="25">
        <f t="shared" si="2"/>
        <v>0.73614552752930851</v>
      </c>
      <c r="AC6" s="25">
        <f t="shared" si="2"/>
        <v>0.74378558684733376</v>
      </c>
      <c r="AD6" s="25">
        <f t="shared" si="2"/>
        <v>0.75099710001822961</v>
      </c>
      <c r="AE6" s="25">
        <f t="shared" si="2"/>
        <v>0.75781500664221169</v>
      </c>
      <c r="AF6" s="25">
        <f t="shared" si="2"/>
        <v>0.76427056465648957</v>
      </c>
      <c r="AG6" s="25">
        <f t="shared" si="2"/>
        <v>0.77039182047639587</v>
      </c>
      <c r="AH6" s="25">
        <f t="shared" si="2"/>
        <v>0.77620400928837485</v>
      </c>
      <c r="AI6" s="25">
        <f t="shared" si="2"/>
        <v>0.78172989723081143</v>
      </c>
      <c r="AJ6" s="25">
        <f t="shared" si="2"/>
        <v>0.78699007501498475</v>
      </c>
      <c r="AK6" s="25">
        <f t="shared" si="2"/>
        <v>0.79200321079734703</v>
      </c>
      <c r="AL6" s="25">
        <f t="shared" si="2"/>
        <v>0.79678626871944735</v>
      </c>
      <c r="AM6" s="25">
        <f t="shared" si="2"/>
        <v>0.80135469840902485</v>
      </c>
      <c r="AN6" s="25">
        <f t="shared" si="2"/>
        <v>0.80572259982788708</v>
      </c>
      <c r="AO6" s="25">
        <f t="shared" si="2"/>
        <v>0.80990286711474846</v>
      </c>
      <c r="AP6" s="25">
        <f t="shared" si="2"/>
        <v>0.8139073144696507</v>
      </c>
      <c r="AQ6" s="25">
        <f t="shared" si="2"/>
        <v>0.81774678663382805</v>
      </c>
      <c r="AR6" s="25">
        <f t="shared" si="2"/>
        <v>0.8214312561135918</v>
      </c>
      <c r="AS6" s="25">
        <f t="shared" si="2"/>
        <v>0.82496990896218636</v>
      </c>
      <c r="AT6" s="25">
        <f t="shared" si="2"/>
        <v>0.82837122065622093</v>
      </c>
      <c r="AU6" s="25">
        <f t="shared" si="2"/>
        <v>0.83164302337257778</v>
      </c>
      <c r="AV6" s="25">
        <f t="shared" si="2"/>
        <v>0.83479256577912275</v>
      </c>
      <c r="AW6" s="25">
        <f t="shared" si="2"/>
        <v>0.83782656629122987</v>
      </c>
      <c r="AX6" s="25">
        <f t="shared" si="2"/>
        <v>0.84075126061058025</v>
      </c>
      <c r="AY6" s="25">
        <f t="shared" si="2"/>
        <v>0.84357244424840816</v>
      </c>
      <c r="AZ6" s="25">
        <f t="shared" si="3"/>
        <v>0.84629551063873676</v>
      </c>
      <c r="BA6" s="25">
        <f t="shared" si="3"/>
        <v>0.84892548536517054</v>
      </c>
      <c r="BB6" s="25">
        <f t="shared" si="3"/>
        <v>0.85146705695510072</v>
      </c>
      <c r="BC6" s="25">
        <f t="shared" si="3"/>
        <v>0.85392460463570785</v>
      </c>
      <c r="BD6" s="25">
        <f t="shared" si="3"/>
        <v>0.85630222339528694</v>
      </c>
      <c r="BE6" s="25">
        <f t="shared" si="3"/>
        <v>0.8586037466498081</v>
      </c>
      <c r="BF6" s="25">
        <f t="shared" si="3"/>
        <v>0.86083276677713338</v>
      </c>
      <c r="BG6" s="25">
        <f t="shared" si="3"/>
        <v>0.86299265374900158</v>
      </c>
      <c r="BH6" s="25">
        <f t="shared" si="3"/>
        <v>0.86508657206298556</v>
      </c>
      <c r="BI6" s="25">
        <f t="shared" si="3"/>
        <v>0.86711749615245859</v>
      </c>
      <c r="BJ6" s="25">
        <f t="shared" si="3"/>
        <v>0.86908822443164169</v>
      </c>
    </row>
    <row r="7" spans="1:256">
      <c r="A7" s="59">
        <f t="shared" si="4"/>
        <v>4</v>
      </c>
      <c r="B7" s="2">
        <v>0</v>
      </c>
      <c r="C7" s="25">
        <f t="shared" si="0"/>
        <v>3.6223160969787456E-2</v>
      </c>
      <c r="D7" s="25">
        <f t="shared" si="0"/>
        <v>9.6769332559216839E-2</v>
      </c>
      <c r="E7" s="25">
        <f t="shared" si="0"/>
        <v>0.15821692226262685</v>
      </c>
      <c r="F7" s="25">
        <f t="shared" si="0"/>
        <v>0.21521252682444189</v>
      </c>
      <c r="G7" s="25">
        <f t="shared" si="0"/>
        <v>0.26664734574402965</v>
      </c>
      <c r="H7" s="25">
        <f t="shared" si="0"/>
        <v>0.31266954745018632</v>
      </c>
      <c r="I7" s="25">
        <f t="shared" si="0"/>
        <v>0.35379677689163724</v>
      </c>
      <c r="J7" s="25">
        <f t="shared" si="0"/>
        <v>0.39061758739761387</v>
      </c>
      <c r="K7" s="25">
        <f t="shared" si="0"/>
        <v>0.42368887813337641</v>
      </c>
      <c r="L7" s="25">
        <f t="shared" si="0"/>
        <v>0.45350458827515611</v>
      </c>
      <c r="M7" s="25">
        <f t="shared" si="1"/>
        <v>0.48049110342313245</v>
      </c>
      <c r="N7" s="25">
        <f t="shared" si="1"/>
        <v>0.50501231070601349</v>
      </c>
      <c r="O7" s="25">
        <f t="shared" si="1"/>
        <v>0.52737754110828394</v>
      </c>
      <c r="P7" s="25">
        <f t="shared" si="1"/>
        <v>0.54784973547694504</v>
      </c>
      <c r="Q7" s="25">
        <f t="shared" si="1"/>
        <v>0.56665285759733908</v>
      </c>
      <c r="R7" s="25">
        <f t="shared" si="1"/>
        <v>0.58397827797424018</v>
      </c>
      <c r="S7" s="25">
        <f t="shared" si="1"/>
        <v>0.59999013460726702</v>
      </c>
      <c r="T7" s="25">
        <f t="shared" si="1"/>
        <v>0.61482978023362145</v>
      </c>
      <c r="U7" s="25">
        <f t="shared" si="1"/>
        <v>0.6286194521470434</v>
      </c>
      <c r="V7" s="25">
        <f t="shared" si="1"/>
        <v>0.64146529612130576</v>
      </c>
      <c r="W7" s="25">
        <f t="shared" si="1"/>
        <v>0.65345986019761837</v>
      </c>
      <c r="X7" s="25">
        <f t="shared" si="1"/>
        <v>0.66468415581686435</v>
      </c>
      <c r="Y7" s="25">
        <f t="shared" si="1"/>
        <v>0.67520936653170527</v>
      </c>
      <c r="Z7" s="25">
        <f t="shared" si="1"/>
        <v>0.68509826955122666</v>
      </c>
      <c r="AA7" s="25">
        <f t="shared" si="1"/>
        <v>0.69440642287300669</v>
      </c>
      <c r="AB7" s="25">
        <f t="shared" si="2"/>
        <v>0.70318316055583063</v>
      </c>
      <c r="AC7" s="25">
        <f t="shared" si="2"/>
        <v>0.71147243045614639</v>
      </c>
      <c r="AD7" s="25">
        <f t="shared" si="2"/>
        <v>0.71931350215172041</v>
      </c>
      <c r="AE7" s="25">
        <f t="shared" si="2"/>
        <v>0.72674156749734842</v>
      </c>
      <c r="AF7" s="25">
        <f t="shared" si="2"/>
        <v>0.73378825203701226</v>
      </c>
      <c r="AG7" s="25">
        <f t="shared" si="2"/>
        <v>0.74048205211879758</v>
      </c>
      <c r="AH7" s="25">
        <f t="shared" si="2"/>
        <v>0.74684870984963658</v>
      </c>
      <c r="AI7" s="25">
        <f t="shared" si="2"/>
        <v>0.75291153584832848</v>
      </c>
      <c r="AJ7" s="25">
        <f t="shared" si="2"/>
        <v>0.75869168799805531</v>
      </c>
      <c r="AK7" s="25">
        <f t="shared" si="2"/>
        <v>0.76420841297755171</v>
      </c>
      <c r="AL7" s="25">
        <f t="shared" si="2"/>
        <v>0.76947925619526114</v>
      </c>
      <c r="AM7" s="25">
        <f t="shared" si="2"/>
        <v>0.7745202448096945</v>
      </c>
      <c r="AN7" s="25">
        <f t="shared" si="2"/>
        <v>0.77934604774946681</v>
      </c>
      <c r="AO7" s="25">
        <f t="shared" si="2"/>
        <v>0.78397011601467315</v>
      </c>
      <c r="AP7" s="25">
        <f t="shared" si="2"/>
        <v>0.78840480602082508</v>
      </c>
      <c r="AQ7" s="25">
        <f t="shared" si="2"/>
        <v>0.79266148831634298</v>
      </c>
      <c r="AR7" s="25">
        <f t="shared" si="2"/>
        <v>0.79675064364775816</v>
      </c>
      <c r="AS7" s="25">
        <f t="shared" si="2"/>
        <v>0.80068194804977355</v>
      </c>
      <c r="AT7" s="25">
        <f t="shared" si="2"/>
        <v>0.804464348389337</v>
      </c>
      <c r="AU7" s="25">
        <f t="shared" si="2"/>
        <v>0.80810612958513861</v>
      </c>
      <c r="AV7" s="25">
        <f t="shared" si="2"/>
        <v>0.81161497454936304</v>
      </c>
      <c r="AW7" s="25">
        <f t="shared" si="2"/>
        <v>0.81499801775139169</v>
      </c>
      <c r="AX7" s="25">
        <f t="shared" si="2"/>
        <v>0.81826189317875342</v>
      </c>
      <c r="AY7" s="25">
        <f t="shared" si="2"/>
        <v>0.8214127773651575</v>
      </c>
      <c r="AZ7" s="46">
        <f t="shared" si="2"/>
        <v>0.82445642806579367</v>
      </c>
      <c r="BA7" s="46">
        <f t="shared" si="3"/>
        <v>0.82739821908363198</v>
      </c>
      <c r="BB7" s="46">
        <f t="shared" si="3"/>
        <v>0.83024317168513806</v>
      </c>
      <c r="BC7" s="46">
        <f t="shared" si="3"/>
        <v>0.83299598298782151</v>
      </c>
      <c r="BD7" s="46">
        <f t="shared" si="3"/>
        <v>0.83566105165394944</v>
      </c>
      <c r="BE7" s="46">
        <f t="shared" si="3"/>
        <v>0.83824250118332888</v>
      </c>
      <c r="BF7" s="46">
        <f t="shared" si="3"/>
        <v>0.84074420106232284</v>
      </c>
      <c r="BG7" s="46">
        <f t="shared" si="3"/>
        <v>0.84316978599532777</v>
      </c>
      <c r="BH7" s="46">
        <f t="shared" si="3"/>
        <v>0.84552267341812737</v>
      </c>
      <c r="BI7" s="46">
        <f t="shared" si="3"/>
        <v>0.84780607946923259</v>
      </c>
      <c r="BJ7" s="46">
        <f t="shared" si="3"/>
        <v>0.85002303357503117</v>
      </c>
    </row>
    <row r="8" spans="1:256">
      <c r="A8" s="59">
        <f t="shared" si="4"/>
        <v>5</v>
      </c>
      <c r="B8" s="2">
        <v>0</v>
      </c>
      <c r="C8" s="25">
        <f t="shared" si="0"/>
        <v>3.0052585871730285E-2</v>
      </c>
      <c r="D8" s="25">
        <f t="shared" si="0"/>
        <v>8.2217165709015522E-2</v>
      </c>
      <c r="E8" s="25">
        <f t="shared" si="0"/>
        <v>0.13684175946152105</v>
      </c>
      <c r="F8" s="25">
        <f t="shared" si="0"/>
        <v>0.188775429471914</v>
      </c>
      <c r="G8" s="25">
        <f t="shared" si="0"/>
        <v>0.23658959361548729</v>
      </c>
      <c r="H8" s="25">
        <f t="shared" si="0"/>
        <v>0.28008775568998823</v>
      </c>
      <c r="I8" s="25">
        <f t="shared" si="0"/>
        <v>0.31950733565537281</v>
      </c>
      <c r="J8" s="25">
        <f t="shared" si="0"/>
        <v>0.3552248097226855</v>
      </c>
      <c r="K8" s="25">
        <f t="shared" si="0"/>
        <v>0.38764004682140413</v>
      </c>
      <c r="L8" s="25">
        <f t="shared" si="0"/>
        <v>0.41713125151212982</v>
      </c>
      <c r="M8" s="25">
        <f t="shared" si="1"/>
        <v>0.44403931866734059</v>
      </c>
      <c r="N8" s="25">
        <f t="shared" si="1"/>
        <v>0.468664666737861</v>
      </c>
      <c r="O8" s="25">
        <f t="shared" si="1"/>
        <v>0.49126922453805477</v>
      </c>
      <c r="P8" s="25">
        <f t="shared" si="1"/>
        <v>0.51208031558929346</v>
      </c>
      <c r="Q8" s="25">
        <f t="shared" si="1"/>
        <v>0.53129499004193648</v>
      </c>
      <c r="R8" s="25">
        <f t="shared" si="1"/>
        <v>0.5490841802765406</v>
      </c>
      <c r="S8" s="25">
        <f t="shared" si="1"/>
        <v>0.56559643937040649</v>
      </c>
      <c r="T8" s="25">
        <f t="shared" si="1"/>
        <v>0.58096119817265079</v>
      </c>
      <c r="U8" s="25">
        <f t="shared" si="1"/>
        <v>0.59529155514764531</v>
      </c>
      <c r="V8" s="25">
        <f t="shared" si="1"/>
        <v>0.60868664463461764</v>
      </c>
      <c r="W8" s="25">
        <f t="shared" si="1"/>
        <v>0.6212336384535001</v>
      </c>
      <c r="X8" s="25">
        <f t="shared" si="1"/>
        <v>0.63300943494808248</v>
      </c>
      <c r="Y8" s="25">
        <f t="shared" si="1"/>
        <v>0.64408208451408899</v>
      </c>
      <c r="Z8" s="25">
        <f t="shared" si="1"/>
        <v>0.65451199427184892</v>
      </c>
      <c r="AA8" s="25">
        <f t="shared" si="1"/>
        <v>0.66435294814319823</v>
      </c>
      <c r="AB8" s="25">
        <f t="shared" si="2"/>
        <v>0.6736529727502113</v>
      </c>
      <c r="AC8" s="25">
        <f t="shared" si="2"/>
        <v>0.68245507446433473</v>
      </c>
      <c r="AD8" s="25">
        <f t="shared" si="2"/>
        <v>0.69079786861539527</v>
      </c>
      <c r="AE8" s="25">
        <f t="shared" si="2"/>
        <v>0.69871611825948043</v>
      </c>
      <c r="AF8" s="25">
        <f t="shared" si="2"/>
        <v>0.70624119691325726</v>
      </c>
      <c r="AG8" s="25">
        <f t="shared" si="2"/>
        <v>0.71340148719606811</v>
      </c>
      <c r="AH8" s="25">
        <f t="shared" si="2"/>
        <v>0.7202227252929444</v>
      </c>
      <c r="AI8" s="25">
        <f t="shared" si="2"/>
        <v>0.72672829948501128</v>
      </c>
      <c r="AJ8" s="25">
        <f t="shared" si="2"/>
        <v>0.73293950962369525</v>
      </c>
      <c r="AK8" s="25">
        <f t="shared" si="2"/>
        <v>0.73887579329761854</v>
      </c>
      <c r="AL8" s="25">
        <f t="shared" si="2"/>
        <v>0.74455492351155139</v>
      </c>
      <c r="AM8" s="25">
        <f t="shared" si="2"/>
        <v>0.74999318192892461</v>
      </c>
      <c r="AN8" s="25">
        <f t="shared" si="2"/>
        <v>0.75520551109358602</v>
      </c>
      <c r="AO8" s="25">
        <f t="shared" si="2"/>
        <v>0.76020564851866412</v>
      </c>
      <c r="AP8" s="25">
        <f t="shared" si="2"/>
        <v>0.7650062450910905</v>
      </c>
      <c r="AQ8" s="25">
        <f t="shared" si="2"/>
        <v>0.76961896987368539</v>
      </c>
      <c r="AR8" s="25">
        <f t="shared" si="2"/>
        <v>0.77405460307987206</v>
      </c>
      <c r="AS8" s="25">
        <f t="shared" si="2"/>
        <v>0.77832311873859072</v>
      </c>
      <c r="AT8" s="25">
        <f t="shared" si="2"/>
        <v>0.78243375835029905</v>
      </c>
      <c r="AU8" s="25">
        <f t="shared" si="2"/>
        <v>0.78639509665211615</v>
      </c>
      <c r="AV8" s="25">
        <f t="shared" si="2"/>
        <v>0.79021510045546928</v>
      </c>
      <c r="AW8" s="25">
        <f t="shared" si="2"/>
        <v>0.79390118138839005</v>
      </c>
      <c r="AX8" s="25">
        <f t="shared" si="2"/>
        <v>0.7974602432629857</v>
      </c>
      <c r="AY8" s="25">
        <f t="shared" si="2"/>
        <v>0.80089872469345469</v>
      </c>
      <c r="AZ8" s="46">
        <f t="shared" si="2"/>
        <v>0.80422263750866019</v>
      </c>
      <c r="BA8" s="46">
        <f t="shared" si="3"/>
        <v>0.80743760143356502</v>
      </c>
      <c r="BB8" s="46">
        <f t="shared" si="3"/>
        <v>0.81054887545395737</v>
      </c>
      <c r="BC8" s="46">
        <f t="shared" si="3"/>
        <v>0.81356138622734342</v>
      </c>
      <c r="BD8" s="46">
        <f t="shared" si="3"/>
        <v>0.81647975385839444</v>
      </c>
      <c r="BE8" s="46">
        <f t="shared" si="3"/>
        <v>0.81930831531887516</v>
      </c>
      <c r="BF8" s="46">
        <f t="shared" si="3"/>
        <v>0.82205114575862093</v>
      </c>
      <c r="BG8" s="46">
        <f t="shared" si="3"/>
        <v>0.82471207792518808</v>
      </c>
      <c r="BH8" s="46">
        <f t="shared" si="3"/>
        <v>0.82729471988458525</v>
      </c>
      <c r="BI8" s="46">
        <f t="shared" si="3"/>
        <v>0.82980247121352224</v>
      </c>
      <c r="BJ8" s="46">
        <f t="shared" si="3"/>
        <v>0.83223853781440393</v>
      </c>
    </row>
    <row r="9" spans="1:256">
      <c r="A9" s="59">
        <f t="shared" si="4"/>
        <v>6</v>
      </c>
      <c r="B9" s="2">
        <v>0</v>
      </c>
      <c r="C9" s="25">
        <f t="shared" si="0"/>
        <v>2.5678955948974791E-2</v>
      </c>
      <c r="D9" s="25">
        <f t="shared" si="0"/>
        <v>7.1477688858027646E-2</v>
      </c>
      <c r="E9" s="25">
        <f t="shared" si="0"/>
        <v>0.12058159868274292</v>
      </c>
      <c r="F9" s="25">
        <f t="shared" si="0"/>
        <v>0.16817758120350967</v>
      </c>
      <c r="G9" s="25">
        <f t="shared" si="0"/>
        <v>0.21270957543988048</v>
      </c>
      <c r="H9" s="25">
        <f t="shared" si="0"/>
        <v>0.25377817039342221</v>
      </c>
      <c r="I9" s="25">
        <f t="shared" si="0"/>
        <v>0.29143432431832045</v>
      </c>
      <c r="J9" s="25">
        <f t="shared" si="0"/>
        <v>0.32590266902869358</v>
      </c>
      <c r="K9" s="25">
        <f t="shared" si="0"/>
        <v>0.35746442756507701</v>
      </c>
      <c r="L9" s="25">
        <f t="shared" si="0"/>
        <v>0.38640647097934805</v>
      </c>
      <c r="M9" s="25">
        <f t="shared" si="1"/>
        <v>0.41299966721211828</v>
      </c>
      <c r="N9" s="25">
        <f t="shared" si="1"/>
        <v>0.43749069344250358</v>
      </c>
      <c r="O9" s="25">
        <f t="shared" si="1"/>
        <v>0.46010010175064631</v>
      </c>
      <c r="P9" s="25">
        <f t="shared" si="1"/>
        <v>0.48102322377102052</v>
      </c>
      <c r="Q9" s="25">
        <f t="shared" si="1"/>
        <v>0.50043226177162414</v>
      </c>
      <c r="R9" s="25">
        <f t="shared" si="1"/>
        <v>0.5184787630099803</v>
      </c>
      <c r="S9" s="25">
        <f t="shared" si="1"/>
        <v>0.53529609456249438</v>
      </c>
      <c r="T9" s="25">
        <f t="shared" si="1"/>
        <v>0.55100174687893566</v>
      </c>
      <c r="U9" s="25">
        <f t="shared" si="1"/>
        <v>0.56569940044761435</v>
      </c>
      <c r="V9" s="25">
        <f t="shared" si="1"/>
        <v>0.57948074248043213</v>
      </c>
      <c r="W9" s="25">
        <f t="shared" si="1"/>
        <v>0.59242704536929192</v>
      </c>
      <c r="X9" s="25">
        <f t="shared" si="1"/>
        <v>0.60461052920726122</v>
      </c>
      <c r="Y9" s="25">
        <f t="shared" si="1"/>
        <v>0.61609553391742289</v>
      </c>
      <c r="Z9" s="25">
        <f t="shared" si="1"/>
        <v>0.6269395261897257</v>
      </c>
      <c r="AA9" s="25">
        <f t="shared" si="1"/>
        <v>0.63719396444540122</v>
      </c>
      <c r="AB9" s="25">
        <f t="shared" si="2"/>
        <v>0.64690504245077562</v>
      </c>
      <c r="AC9" s="25">
        <f t="shared" si="2"/>
        <v>0.65611432950704784</v>
      </c>
      <c r="AD9" s="25">
        <f t="shared" si="2"/>
        <v>0.66485932259947844</v>
      </c>
      <c r="AE9" s="25">
        <f t="shared" si="2"/>
        <v>0.67317392360411188</v>
      </c>
      <c r="AF9" s="25">
        <f t="shared" si="2"/>
        <v>0.6810888526532568</v>
      </c>
      <c r="AG9" s="25">
        <f t="shared" si="2"/>
        <v>0.68863200704544147</v>
      </c>
      <c r="AH9" s="25">
        <f t="shared" si="2"/>
        <v>0.69582877362723106</v>
      </c>
      <c r="AI9" s="25">
        <f t="shared" si="2"/>
        <v>0.70270230134265688</v>
      </c>
      <c r="AJ9" s="25">
        <f t="shared" si="2"/>
        <v>0.70927373960979967</v>
      </c>
      <c r="AK9" s="25">
        <f t="shared" si="2"/>
        <v>0.71556244731410745</v>
      </c>
      <c r="AL9" s="25">
        <f t="shared" si="2"/>
        <v>0.72158617647821222</v>
      </c>
      <c r="AM9" s="25">
        <f t="shared" si="2"/>
        <v>0.72736123405574304</v>
      </c>
      <c r="AN9" s="25">
        <f t="shared" si="2"/>
        <v>0.73290262478259038</v>
      </c>
      <c r="AO9" s="25">
        <f t="shared" si="2"/>
        <v>0.73822417758702696</v>
      </c>
      <c r="AP9" s="25">
        <f t="shared" si="2"/>
        <v>0.74333865769638663</v>
      </c>
      <c r="AQ9" s="25">
        <f t="shared" si="2"/>
        <v>0.74825786627130986</v>
      </c>
      <c r="AR9" s="25">
        <f t="shared" si="2"/>
        <v>0.75299272913945181</v>
      </c>
      <c r="AS9" s="25">
        <f t="shared" si="2"/>
        <v>0.75755337598119032</v>
      </c>
      <c r="AT9" s="25">
        <f t="shared" si="2"/>
        <v>0.76194921113376424</v>
      </c>
      <c r="AU9" s="25">
        <f t="shared" si="2"/>
        <v>0.76618897702205202</v>
      </c>
      <c r="AV9" s="25">
        <f t="shared" si="2"/>
        <v>0.7702808110893794</v>
      </c>
      <c r="AW9" s="25">
        <f t="shared" si="2"/>
        <v>0.77423229698660856</v>
      </c>
      <c r="AX9" s="25">
        <f t="shared" si="2"/>
        <v>0.7780505106792327</v>
      </c>
      <c r="AY9" s="25">
        <f t="shared" si="2"/>
        <v>0.78174206204768037</v>
      </c>
      <c r="AZ9" s="46">
        <f t="shared" si="2"/>
        <v>0.78531313248338608</v>
      </c>
      <c r="BA9" s="46">
        <f t="shared" si="3"/>
        <v>0.78876950892060271</v>
      </c>
      <c r="BB9" s="46">
        <f t="shared" si="3"/>
        <v>0.79211661468991024</v>
      </c>
      <c r="BC9" s="46">
        <f t="shared" si="3"/>
        <v>0.79535953753263466</v>
      </c>
      <c r="BD9" s="46">
        <f t="shared" si="3"/>
        <v>0.79850305507488961</v>
      </c>
      <c r="BE9" s="46">
        <f t="shared" si="3"/>
        <v>0.80155165802476425</v>
      </c>
      <c r="BF9" s="46">
        <f t="shared" si="3"/>
        <v>0.80450957132555856</v>
      </c>
      <c r="BG9" s="46">
        <f t="shared" si="3"/>
        <v>0.80738077347127191</v>
      </c>
      <c r="BH9" s="46">
        <f t="shared" si="3"/>
        <v>0.81016901416722331</v>
      </c>
      <c r="BI9" s="46">
        <f t="shared" si="3"/>
        <v>0.81287783049826712</v>
      </c>
      <c r="BJ9" s="46">
        <f t="shared" si="3"/>
        <v>0.8155105617491718</v>
      </c>
    </row>
    <row r="10" spans="1:256">
      <c r="A10" s="59">
        <f t="shared" si="4"/>
        <v>7</v>
      </c>
      <c r="B10" s="2">
        <v>0</v>
      </c>
      <c r="C10" s="25">
        <f t="shared" si="0"/>
        <v>2.241690886329618E-2</v>
      </c>
      <c r="D10" s="25">
        <f t="shared" si="0"/>
        <v>6.3223762312227205E-2</v>
      </c>
      <c r="E10" s="25">
        <f t="shared" si="0"/>
        <v>0.10778928748621182</v>
      </c>
      <c r="F10" s="25">
        <f t="shared" si="0"/>
        <v>0.15166223614131386</v>
      </c>
      <c r="G10" s="25">
        <f t="shared" si="0"/>
        <v>0.19325746190524654</v>
      </c>
      <c r="H10" s="25">
        <f t="shared" si="0"/>
        <v>0.23205754301488138</v>
      </c>
      <c r="I10" s="25">
        <f t="shared" si="0"/>
        <v>0.26798867919475278</v>
      </c>
      <c r="J10" s="25">
        <f t="shared" si="0"/>
        <v>0.30116630151050788</v>
      </c>
      <c r="K10" s="25">
        <f t="shared" si="0"/>
        <v>0.33178195606776523</v>
      </c>
      <c r="L10" s="25">
        <f t="shared" si="0"/>
        <v>0.3600507438551554</v>
      </c>
      <c r="M10" s="25">
        <f t="shared" si="1"/>
        <v>0.38618668580656168</v>
      </c>
      <c r="N10" s="25">
        <f t="shared" si="1"/>
        <v>0.41039157498156714</v>
      </c>
      <c r="O10" s="25">
        <f t="shared" si="1"/>
        <v>0.43285051021946475</v>
      </c>
      <c r="P10" s="25">
        <f t="shared" si="1"/>
        <v>0.45373075657210293</v>
      </c>
      <c r="Q10" s="25">
        <f t="shared" si="1"/>
        <v>0.47318222782839342</v>
      </c>
      <c r="R10" s="25">
        <f t="shared" si="1"/>
        <v>0.49133870939427388</v>
      </c>
      <c r="S10" s="25">
        <f t="shared" si="1"/>
        <v>0.50831936341290307</v>
      </c>
      <c r="T10" s="25">
        <f t="shared" si="1"/>
        <v>0.52423028103441704</v>
      </c>
      <c r="U10" s="25">
        <f t="shared" si="1"/>
        <v>0.53916596580238685</v>
      </c>
      <c r="V10" s="25">
        <f t="shared" si="1"/>
        <v>0.5532106959738432</v>
      </c>
      <c r="W10" s="25">
        <f t="shared" si="1"/>
        <v>0.56643974759295401</v>
      </c>
      <c r="X10" s="25">
        <f t="shared" si="1"/>
        <v>0.57892047781671307</v>
      </c>
      <c r="Y10" s="25">
        <f t="shared" si="1"/>
        <v>0.59071327669675733</v>
      </c>
      <c r="Z10" s="25">
        <f t="shared" si="1"/>
        <v>0.60187239941302617</v>
      </c>
      <c r="AA10" s="25">
        <f t="shared" si="1"/>
        <v>0.61244669209555158</v>
      </c>
      <c r="AB10" s="25">
        <f t="shared" si="2"/>
        <v>0.62248022412870641</v>
      </c>
      <c r="AC10" s="25">
        <f t="shared" si="2"/>
        <v>0.6320128389178602</v>
      </c>
      <c r="AD10" s="25">
        <f t="shared" si="2"/>
        <v>0.64108063390537484</v>
      </c>
      <c r="AE10" s="25">
        <f t="shared" si="2"/>
        <v>0.64971637936484794</v>
      </c>
      <c r="AF10" s="25">
        <f t="shared" si="2"/>
        <v>0.6579498842904441</v>
      </c>
      <c r="AG10" s="25">
        <f t="shared" si="2"/>
        <v>0.66580831658488648</v>
      </c>
      <c r="AH10" s="25">
        <f t="shared" si="2"/>
        <v>0.6733164837555724</v>
      </c>
      <c r="AI10" s="25">
        <f t="shared" si="2"/>
        <v>0.68049707945607563</v>
      </c>
      <c r="AJ10" s="25">
        <f t="shared" si="2"/>
        <v>0.6873709004537023</v>
      </c>
      <c r="AK10" s="25">
        <f t="shared" si="2"/>
        <v>0.69395703795225716</v>
      </c>
      <c r="AL10" s="25">
        <f t="shared" si="2"/>
        <v>0.70027304664081758</v>
      </c>
      <c r="AM10" s="25">
        <f t="shared" si="2"/>
        <v>0.70633509436217456</v>
      </c>
      <c r="AN10" s="25">
        <f t="shared" si="2"/>
        <v>0.71215809488751203</v>
      </c>
      <c r="AO10" s="25">
        <f t="shared" si="2"/>
        <v>0.71775582593684906</v>
      </c>
      <c r="AP10" s="25">
        <f t="shared" si="2"/>
        <v>0.72314103428887233</v>
      </c>
      <c r="AQ10" s="25">
        <f t="shared" si="2"/>
        <v>0.72832552957141383</v>
      </c>
      <c r="AR10" s="25">
        <f t="shared" si="2"/>
        <v>0.73332026810837081</v>
      </c>
      <c r="AS10" s="25">
        <f t="shared" si="2"/>
        <v>0.7381354280147191</v>
      </c>
      <c r="AT10" s="25">
        <f t="shared" si="2"/>
        <v>0.74278047657368385</v>
      </c>
      <c r="AU10" s="25">
        <f t="shared" si="2"/>
        <v>0.74726423079505089</v>
      </c>
      <c r="AV10" s="25">
        <f t="shared" si="2"/>
        <v>0.7515949119376506</v>
      </c>
      <c r="AW10" s="25">
        <f t="shared" si="2"/>
        <v>0.75578019467932278</v>
      </c>
      <c r="AX10" s="25">
        <f t="shared" si="2"/>
        <v>0.75982725153177388</v>
      </c>
      <c r="AY10" s="25">
        <f t="shared" si="2"/>
        <v>0.76374279302360604</v>
      </c>
      <c r="AZ10" s="46">
        <f t="shared" si="2"/>
        <v>0.76753310411070741</v>
      </c>
      <c r="BA10" s="46">
        <f t="shared" si="3"/>
        <v>0.77120407721768414</v>
      </c>
      <c r="BB10" s="46">
        <f t="shared" si="3"/>
        <v>0.77476124226584953</v>
      </c>
      <c r="BC10" s="46">
        <f t="shared" si="3"/>
        <v>0.77820979400141854</v>
      </c>
      <c r="BD10" s="46">
        <f t="shared" si="3"/>
        <v>0.7815546169010974</v>
      </c>
      <c r="BE10" s="46">
        <f t="shared" si="3"/>
        <v>0.78480030790044553</v>
      </c>
      <c r="BF10" s="46">
        <f t="shared" si="3"/>
        <v>0.78795119716260065</v>
      </c>
      <c r="BG10" s="46">
        <f t="shared" si="3"/>
        <v>0.7910113670806147</v>
      </c>
      <c r="BH10" s="46">
        <f t="shared" si="3"/>
        <v>0.79398466968531389</v>
      </c>
      <c r="BI10" s="46">
        <f t="shared" si="3"/>
        <v>0.79687474261185387</v>
      </c>
      <c r="BJ10" s="46">
        <f t="shared" si="3"/>
        <v>0.79968502376164385</v>
      </c>
    </row>
    <row r="11" spans="1:256">
      <c r="A11" s="59">
        <f t="shared" si="4"/>
        <v>8</v>
      </c>
      <c r="B11" s="2">
        <v>0</v>
      </c>
      <c r="C11" s="25">
        <f t="shared" si="0"/>
        <v>1.9890371327130518E-2</v>
      </c>
      <c r="D11" s="25">
        <f t="shared" si="0"/>
        <v>5.6680947980693279E-2</v>
      </c>
      <c r="E11" s="25">
        <f t="shared" si="0"/>
        <v>9.7458805739214685E-2</v>
      </c>
      <c r="F11" s="25">
        <f t="shared" si="0"/>
        <v>0.13811783989736134</v>
      </c>
      <c r="G11" s="25">
        <f t="shared" si="0"/>
        <v>0.17709446581236818</v>
      </c>
      <c r="H11" s="25">
        <f t="shared" si="0"/>
        <v>0.21380509930400526</v>
      </c>
      <c r="I11" s="25">
        <f t="shared" si="0"/>
        <v>0.24809225259746442</v>
      </c>
      <c r="J11" s="25">
        <f t="shared" si="0"/>
        <v>0.2799923761135083</v>
      </c>
      <c r="K11" s="25">
        <f t="shared" si="0"/>
        <v>0.30962897311549492</v>
      </c>
      <c r="L11" s="25">
        <f t="shared" si="0"/>
        <v>0.33716069428251627</v>
      </c>
      <c r="M11" s="25">
        <f t="shared" si="1"/>
        <v>0.36275551465160111</v>
      </c>
      <c r="N11" s="25">
        <f t="shared" si="1"/>
        <v>0.38657794231520604</v>
      </c>
      <c r="O11" s="25">
        <f t="shared" si="1"/>
        <v>0.40878295815501514</v>
      </c>
      <c r="P11" s="25">
        <f t="shared" si="1"/>
        <v>0.42951349343718043</v>
      </c>
      <c r="Q11" s="25">
        <f t="shared" si="1"/>
        <v>0.44889976906891632</v>
      </c>
      <c r="R11" s="25">
        <f t="shared" si="1"/>
        <v>0.46705959494080457</v>
      </c>
      <c r="S11" s="25">
        <f t="shared" si="1"/>
        <v>0.48409913734576715</v>
      </c>
      <c r="T11" s="25">
        <f t="shared" si="1"/>
        <v>0.5001138848576876</v>
      </c>
      <c r="U11" s="25">
        <f t="shared" si="1"/>
        <v>0.51518966619162399</v>
      </c>
      <c r="V11" s="25">
        <f t="shared" si="1"/>
        <v>0.52940364262982498</v>
      </c>
      <c r="W11" s="25">
        <f t="shared" si="1"/>
        <v>0.5428252365556403</v>
      </c>
      <c r="X11" s="25">
        <f t="shared" si="1"/>
        <v>0.55551697955688306</v>
      </c>
      <c r="Y11" s="25">
        <f t="shared" si="1"/>
        <v>0.56753527572284901</v>
      </c>
      <c r="Z11" s="25">
        <f t="shared" si="1"/>
        <v>0.57893108229753376</v>
      </c>
      <c r="AA11" s="25">
        <f t="shared" si="1"/>
        <v>0.58975051314509719</v>
      </c>
      <c r="AB11" s="25">
        <f t="shared" si="2"/>
        <v>0.60003537191735568</v>
      </c>
      <c r="AC11" s="25">
        <f t="shared" si="2"/>
        <v>0.60982362219898001</v>
      </c>
      <c r="AD11" s="25">
        <f t="shared" si="2"/>
        <v>0.6191498017214091</v>
      </c>
      <c r="AE11" s="25">
        <f t="shared" si="2"/>
        <v>0.62804538726123094</v>
      </c>
      <c r="AF11" s="25">
        <f t="shared" si="2"/>
        <v>0.63653911623557835</v>
      </c>
      <c r="AG11" s="25">
        <f t="shared" si="2"/>
        <v>0.64465727036871368</v>
      </c>
      <c r="AH11" s="25">
        <f t="shared" si="2"/>
        <v>0.65242392618143341</v>
      </c>
      <c r="AI11" s="25">
        <f t="shared" si="2"/>
        <v>0.65986117647443288</v>
      </c>
      <c r="AJ11" s="25">
        <f t="shared" si="2"/>
        <v>0.66698932645003561</v>
      </c>
      <c r="AK11" s="25">
        <f t="shared" si="2"/>
        <v>0.67382706764694034</v>
      </c>
      <c r="AL11" s="25">
        <f t="shared" si="2"/>
        <v>0.6803916324485767</v>
      </c>
      <c r="AM11" s="25">
        <f t="shared" si="2"/>
        <v>0.68669893156345863</v>
      </c>
      <c r="AN11" s="25">
        <f t="shared" si="2"/>
        <v>0.69276367656077475</v>
      </c>
      <c r="AO11" s="25">
        <f t="shared" si="2"/>
        <v>0.69859948927114879</v>
      </c>
      <c r="AP11" s="25">
        <f t="shared" si="2"/>
        <v>0.70421899962603751</v>
      </c>
      <c r="AQ11" s="25">
        <f t="shared" si="2"/>
        <v>0.70963393330484759</v>
      </c>
      <c r="AR11" s="25">
        <f t="shared" si="2"/>
        <v>0.71485519038234013</v>
      </c>
      <c r="AS11" s="25">
        <f t="shared" si="2"/>
        <v>0.71989291601640182</v>
      </c>
      <c r="AT11" s="25">
        <f t="shared" si="2"/>
        <v>0.72475656408452338</v>
      </c>
      <c r="AU11" s="25">
        <f t="shared" si="2"/>
        <v>0.72945495456340448</v>
      </c>
      <c r="AV11" s="25">
        <f t="shared" si="2"/>
        <v>0.73399632534751502</v>
      </c>
      <c r="AW11" s="25">
        <f t="shared" si="2"/>
        <v>0.73838837911703248</v>
      </c>
      <c r="AX11" s="25">
        <f t="shared" si="2"/>
        <v>0.7426383257914847</v>
      </c>
      <c r="AY11" s="25">
        <f t="shared" si="2"/>
        <v>0.74675292104107194</v>
      </c>
      <c r="AZ11" s="46">
        <f t="shared" si="2"/>
        <v>0.75073850127167796</v>
      </c>
      <c r="BA11" s="46">
        <f t="shared" si="3"/>
        <v>0.75460101545082259</v>
      </c>
      <c r="BB11" s="46">
        <f t="shared" si="3"/>
        <v>0.75834605409927902</v>
      </c>
      <c r="BC11" s="46">
        <f t="shared" si="3"/>
        <v>0.76197887573593504</v>
      </c>
      <c r="BD11" s="46">
        <f t="shared" si="3"/>
        <v>0.76550443103095489</v>
      </c>
      <c r="BE11" s="46">
        <f t="shared" si="3"/>
        <v>0.76892738489382251</v>
      </c>
      <c r="BF11" s="46">
        <f t="shared" si="3"/>
        <v>0.77225213669784076</v>
      </c>
      <c r="BG11" s="46">
        <f t="shared" si="3"/>
        <v>0.77548283882068358</v>
      </c>
      <c r="BH11" s="46">
        <f t="shared" si="3"/>
        <v>0.77862341366125154</v>
      </c>
      <c r="BI11" s="46">
        <f t="shared" si="3"/>
        <v>0.78167756927602616</v>
      </c>
      <c r="BJ11" s="46">
        <f t="shared" si="3"/>
        <v>0.78464881376305662</v>
      </c>
    </row>
    <row r="12" spans="1:256">
      <c r="A12" s="59">
        <f t="shared" si="4"/>
        <v>9</v>
      </c>
      <c r="B12" s="2">
        <v>0</v>
      </c>
      <c r="C12" s="25">
        <f t="shared" si="0"/>
        <v>1.7875749515721129E-2</v>
      </c>
      <c r="D12" s="25">
        <f t="shared" si="0"/>
        <v>5.1366600671000621E-2</v>
      </c>
      <c r="E12" s="25">
        <f t="shared" si="0"/>
        <v>8.8940039628961368E-2</v>
      </c>
      <c r="F12" s="25">
        <f t="shared" si="0"/>
        <v>0.1268049716161809</v>
      </c>
      <c r="G12" s="25">
        <f t="shared" si="0"/>
        <v>0.16344490737202735</v>
      </c>
      <c r="H12" s="25">
        <f t="shared" si="0"/>
        <v>0.19824228082594664</v>
      </c>
      <c r="I12" s="25">
        <f t="shared" si="0"/>
        <v>0.23098363335185521</v>
      </c>
      <c r="J12" s="25">
        <f t="shared" si="0"/>
        <v>0.26164801196088106</v>
      </c>
      <c r="K12" s="25">
        <f t="shared" si="0"/>
        <v>0.29030703958979992</v>
      </c>
      <c r="L12" s="25">
        <f t="shared" si="0"/>
        <v>0.31707482511825114</v>
      </c>
      <c r="M12" s="25">
        <f t="shared" si="1"/>
        <v>0.34208200830759966</v>
      </c>
      <c r="N12" s="25">
        <f t="shared" si="1"/>
        <v>0.36546216297032452</v>
      </c>
      <c r="O12" s="25">
        <f t="shared" si="1"/>
        <v>0.38734477382893812</v>
      </c>
      <c r="P12" s="25">
        <f t="shared" si="1"/>
        <v>0.40785179603745997</v>
      </c>
      <c r="Q12" s="25">
        <f t="shared" si="1"/>
        <v>0.42709619037907065</v>
      </c>
      <c r="R12" s="25">
        <f t="shared" si="1"/>
        <v>0.44518154601046633</v>
      </c>
      <c r="S12" s="25">
        <f t="shared" si="1"/>
        <v>0.46220229009632996</v>
      </c>
      <c r="T12" s="25">
        <f t="shared" si="1"/>
        <v>0.47824419872105484</v>
      </c>
      <c r="U12" s="25">
        <f t="shared" si="1"/>
        <v>0.4933850455563118</v>
      </c>
      <c r="V12" s="25">
        <f t="shared" si="1"/>
        <v>0.50769529527281465</v>
      </c>
      <c r="W12" s="25">
        <f t="shared" si="1"/>
        <v>0.52123878988339811</v>
      </c>
      <c r="X12" s="25">
        <f t="shared" si="1"/>
        <v>0.53407340042459328</v>
      </c>
      <c r="Y12" s="25">
        <f t="shared" si="1"/>
        <v>0.54625163061888216</v>
      </c>
      <c r="Z12" s="25">
        <f t="shared" si="1"/>
        <v>0.55782116745613186</v>
      </c>
      <c r="AA12" s="25">
        <f t="shared" si="1"/>
        <v>0.56882537837101554</v>
      </c>
      <c r="AB12" s="25">
        <f t="shared" si="2"/>
        <v>0.57930375729351258</v>
      </c>
      <c r="AC12" s="25">
        <f t="shared" si="2"/>
        <v>0.58929232316796576</v>
      </c>
      <c r="AD12" s="25">
        <f t="shared" si="2"/>
        <v>0.59882397509291063</v>
      </c>
      <c r="AE12" s="25">
        <f t="shared" si="2"/>
        <v>0.60792880834662144</v>
      </c>
      <c r="AF12" s="25">
        <f t="shared" si="2"/>
        <v>0.61663439542617049</v>
      </c>
      <c r="AG12" s="25">
        <f t="shared" si="2"/>
        <v>0.62496603595906952</v>
      </c>
      <c r="AH12" s="25">
        <f t="shared" si="2"/>
        <v>0.63294697901764718</v>
      </c>
      <c r="AI12" s="25">
        <f t="shared" si="2"/>
        <v>0.64059862101956266</v>
      </c>
      <c r="AJ12" s="25">
        <f t="shared" si="2"/>
        <v>0.64794068205763367</v>
      </c>
      <c r="AK12" s="25">
        <f t="shared" si="2"/>
        <v>0.65499136318166762</v>
      </c>
      <c r="AL12" s="25">
        <f t="shared" si="2"/>
        <v>0.66176748686070563</v>
      </c>
      <c r="AM12" s="25">
        <f t="shared" si="2"/>
        <v>0.66828462258830801</v>
      </c>
      <c r="AN12" s="25">
        <f t="shared" si="2"/>
        <v>0.67455719935622305</v>
      </c>
      <c r="AO12" s="25">
        <f t="shared" si="2"/>
        <v>0.68059860651153781</v>
      </c>
      <c r="AP12" s="25">
        <f t="shared" si="2"/>
        <v>0.68642128432717431</v>
      </c>
      <c r="AQ12" s="25">
        <f t="shared" si="2"/>
        <v>0.69203680545297386</v>
      </c>
      <c r="AR12" s="25">
        <f t="shared" si="2"/>
        <v>0.69745594827221957</v>
      </c>
      <c r="AS12" s="25">
        <f t="shared" si="2"/>
        <v>0.70268876306394712</v>
      </c>
      <c r="AT12" s="25">
        <f t="shared" si="2"/>
        <v>0.70774463176265867</v>
      </c>
      <c r="AU12" s="25">
        <f t="shared" si="2"/>
        <v>0.71263232201210269</v>
      </c>
      <c r="AV12" s="25">
        <f t="shared" si="2"/>
        <v>0.71736003612688215</v>
      </c>
      <c r="AW12" s="25">
        <f t="shared" si="2"/>
        <v>0.72193545550324301</v>
      </c>
      <c r="AX12" s="25">
        <f t="shared" si="2"/>
        <v>0.72636578095711413</v>
      </c>
      <c r="AY12" s="25">
        <f t="shared" si="2"/>
        <v>0.73065776941212701</v>
      </c>
      <c r="AZ12" s="46">
        <f t="shared" si="2"/>
        <v>0.73481776731189774</v>
      </c>
      <c r="BA12" s="46">
        <f t="shared" si="3"/>
        <v>0.7388517410884039</v>
      </c>
      <c r="BB12" s="46">
        <f t="shared" si="3"/>
        <v>0.74276530498104898</v>
      </c>
      <c r="BC12" s="46">
        <f t="shared" si="3"/>
        <v>0.74656374646830848</v>
      </c>
      <c r="BD12" s="46">
        <f t="shared" si="3"/>
        <v>0.75025204954508928</v>
      </c>
      <c r="BE12" s="46">
        <f t="shared" si="3"/>
        <v>0.75383491605362574</v>
      </c>
      <c r="BF12" s="46">
        <f t="shared" si="3"/>
        <v>0.7573167852534054</v>
      </c>
      <c r="BG12" s="46">
        <f t="shared" si="3"/>
        <v>0.76070185179593486</v>
      </c>
      <c r="BH12" s="46">
        <f t="shared" si="3"/>
        <v>0.7639940822527298</v>
      </c>
      <c r="BI12" s="46">
        <f t="shared" si="3"/>
        <v>0.7671972303295147</v>
      </c>
      <c r="BJ12" s="46">
        <f t="shared" si="3"/>
        <v>0.77031485088595719</v>
      </c>
    </row>
    <row r="13" spans="1:256">
      <c r="A13" s="59">
        <f t="shared" si="4"/>
        <v>10</v>
      </c>
      <c r="B13" s="2">
        <v>0</v>
      </c>
      <c r="C13" s="25">
        <f t="shared" si="0"/>
        <v>1.6231752262825985E-2</v>
      </c>
      <c r="D13" s="25">
        <f t="shared" si="0"/>
        <v>4.6964147614822246E-2</v>
      </c>
      <c r="E13" s="25">
        <f t="shared" si="0"/>
        <v>8.1793790924657078E-2</v>
      </c>
      <c r="F13" s="25">
        <f t="shared" si="0"/>
        <v>0.11721187910109102</v>
      </c>
      <c r="G13" s="25">
        <f t="shared" si="0"/>
        <v>0.15176100694691236</v>
      </c>
      <c r="H13" s="25">
        <f t="shared" si="0"/>
        <v>0.18480982554752803</v>
      </c>
      <c r="I13" s="25">
        <f t="shared" si="0"/>
        <v>0.21610786039131383</v>
      </c>
      <c r="J13" s="25">
        <f t="shared" si="0"/>
        <v>0.24559231101389123</v>
      </c>
      <c r="K13" s="25">
        <f t="shared" si="0"/>
        <v>0.27329505487448541</v>
      </c>
      <c r="L13" s="25">
        <f t="shared" si="0"/>
        <v>0.29929491442981992</v>
      </c>
      <c r="M13" s="25">
        <f t="shared" si="1"/>
        <v>0.3236921790026675</v>
      </c>
      <c r="N13" s="25">
        <f t="shared" si="1"/>
        <v>0.34659473289041559</v>
      </c>
      <c r="O13" s="25">
        <f t="shared" si="1"/>
        <v>0.36811049305016963</v>
      </c>
      <c r="P13" s="25">
        <f t="shared" si="1"/>
        <v>0.38834337649388639</v>
      </c>
      <c r="Q13" s="25">
        <f t="shared" si="1"/>
        <v>0.40739127785127338</v>
      </c>
      <c r="R13" s="25">
        <f t="shared" si="1"/>
        <v>0.42534520039420087</v>
      </c>
      <c r="S13" s="25">
        <f t="shared" si="1"/>
        <v>0.44228904623446302</v>
      </c>
      <c r="T13" s="25">
        <f t="shared" si="1"/>
        <v>0.45829977582227238</v>
      </c>
      <c r="U13" s="25">
        <f t="shared" si="1"/>
        <v>0.47344776507155995</v>
      </c>
      <c r="V13" s="25">
        <f t="shared" si="1"/>
        <v>0.4877972581383026</v>
      </c>
      <c r="W13" s="25">
        <f t="shared" si="1"/>
        <v>0.50140685559950804</v>
      </c>
      <c r="X13" s="25">
        <f t="shared" si="1"/>
        <v>0.51433000301967613</v>
      </c>
      <c r="Y13" s="25">
        <f t="shared" si="1"/>
        <v>0.52661546025265549</v>
      </c>
      <c r="Z13" s="25">
        <f t="shared" si="1"/>
        <v>0.53830774118536251</v>
      </c>
      <c r="AA13" s="25">
        <f t="shared" si="1"/>
        <v>0.54944751930178914</v>
      </c>
      <c r="AB13" s="25">
        <f t="shared" si="2"/>
        <v>0.56007199783654849</v>
      </c>
      <c r="AC13" s="25">
        <f t="shared" si="2"/>
        <v>0.57021524526078671</v>
      </c>
      <c r="AD13" s="25">
        <f t="shared" si="2"/>
        <v>0.57990849793624666</v>
      </c>
      <c r="AE13" s="25">
        <f t="shared" si="2"/>
        <v>0.58918043232158501</v>
      </c>
      <c r="AF13" s="25">
        <f t="shared" si="2"/>
        <v>0.59805740933029894</v>
      </c>
      <c r="AG13" s="25">
        <f t="shared" si="2"/>
        <v>0.60656369345541816</v>
      </c>
      <c r="AH13" s="25">
        <f t="shared" si="2"/>
        <v>0.61472164917681116</v>
      </c>
      <c r="AI13" s="25">
        <f t="shared" si="2"/>
        <v>0.62255191700560586</v>
      </c>
      <c r="AJ13" s="25">
        <f t="shared" si="2"/>
        <v>0.63007357132984321</v>
      </c>
      <c r="AK13" s="25">
        <f t="shared" si="2"/>
        <v>0.63730426202636703</v>
      </c>
      <c r="AL13" s="25">
        <f t="shared" si="2"/>
        <v>0.64426034160810541</v>
      </c>
      <c r="AM13" s="25">
        <f t="shared" si="2"/>
        <v>0.65095697949020737</v>
      </c>
      <c r="AN13" s="25">
        <f t="shared" si="2"/>
        <v>0.65740826478646519</v>
      </c>
      <c r="AO13" s="25">
        <f t="shared" si="2"/>
        <v>0.66362729889056171</v>
      </c>
      <c r="AP13" s="25">
        <f t="shared" si="2"/>
        <v>0.6696262789551477</v>
      </c>
      <c r="AQ13" s="25">
        <f t="shared" si="2"/>
        <v>0.67541657325504545</v>
      </c>
      <c r="AR13" s="25">
        <f t="shared" si="2"/>
        <v>0.68100878930805253</v>
      </c>
      <c r="AS13" s="25">
        <f t="shared" si="2"/>
        <v>0.68641283552674981</v>
      </c>
      <c r="AT13" s="25">
        <f t="shared" si="2"/>
        <v>0.69163797708620622</v>
      </c>
      <c r="AU13" s="25">
        <f t="shared" si="2"/>
        <v>0.69669288661430762</v>
      </c>
      <c r="AV13" s="25">
        <f t="shared" si="2"/>
        <v>0.7015856902425105</v>
      </c>
      <c r="AW13" s="25">
        <f t="shared" si="2"/>
        <v>0.70632400949406837</v>
      </c>
      <c r="AX13" s="25">
        <f t="shared" si="2"/>
        <v>0.71091499943324477</v>
      </c>
      <c r="AY13" s="25">
        <f t="shared" si="2"/>
        <v>0.71536538345185785</v>
      </c>
      <c r="AZ13" s="46">
        <f t="shared" si="2"/>
        <v>0.71968148502792184</v>
      </c>
      <c r="BA13" s="46">
        <f t="shared" si="3"/>
        <v>0.72386925675448333</v>
      </c>
      <c r="BB13" s="46">
        <f t="shared" si="3"/>
        <v>0.72793430690439365</v>
      </c>
      <c r="BC13" s="46">
        <f t="shared" si="3"/>
        <v>0.73188192376818306</v>
      </c>
      <c r="BD13" s="46">
        <f t="shared" si="3"/>
        <v>0.73571709797694673</v>
      </c>
      <c r="BE13" s="46">
        <f t="shared" si="3"/>
        <v>0.73944454299980544</v>
      </c>
      <c r="BF13" s="46">
        <f t="shared" si="3"/>
        <v>0.7430687139857185</v>
      </c>
      <c r="BG13" s="46">
        <f t="shared" si="3"/>
        <v>0.74659382510187988</v>
      </c>
      <c r="BH13" s="46">
        <f t="shared" si="3"/>
        <v>0.7500238655053636</v>
      </c>
      <c r="BI13" s="46">
        <f t="shared" si="3"/>
        <v>0.75336261407084759</v>
      </c>
      <c r="BJ13" s="46">
        <f t="shared" si="3"/>
        <v>0.75661365298494876</v>
      </c>
    </row>
    <row r="14" spans="1:256">
      <c r="A14" s="59">
        <f t="shared" si="4"/>
        <v>11</v>
      </c>
      <c r="B14" s="2">
        <v>0</v>
      </c>
      <c r="C14" s="25">
        <f t="shared" ref="C14:L23" si="5">(C$2/(C$2+$A14)+1.96*1.96/(2*(C$2+$A14))-1.96*SQRT((C$2/(C$2+$A14)*(1-C$2/(C$2+$A14))+1.96*1.96/(4*(C$2+$A14)))/(C$2+$A14)))/(1+1.96*1.96/(C$2+$A14))</f>
        <v>1.4864709450773488E-2</v>
      </c>
      <c r="D14" s="25">
        <f t="shared" si="5"/>
        <v>4.3257263182737982E-2</v>
      </c>
      <c r="E14" s="25">
        <f t="shared" si="5"/>
        <v>7.5712483369163711E-2</v>
      </c>
      <c r="F14" s="25">
        <f t="shared" si="5"/>
        <v>0.10897276103182815</v>
      </c>
      <c r="G14" s="25">
        <f t="shared" si="5"/>
        <v>0.14164435051961052</v>
      </c>
      <c r="H14" s="25">
        <f t="shared" si="5"/>
        <v>0.17309486143904904</v>
      </c>
      <c r="I14" s="25">
        <f t="shared" si="5"/>
        <v>0.2030499192693116</v>
      </c>
      <c r="J14" s="25">
        <f t="shared" si="5"/>
        <v>0.23141620392030379</v>
      </c>
      <c r="K14" s="25">
        <f t="shared" si="5"/>
        <v>0.25819502085709295</v>
      </c>
      <c r="L14" s="25">
        <f t="shared" si="5"/>
        <v>0.28343712296762946</v>
      </c>
      <c r="M14" s="25">
        <f t="shared" ref="M14:AB23" si="6">(M$2/(M$2+$A14)+1.96*1.96/(2*(M$2+$A14))-1.96*SQRT((M$2/(M$2+$A14)*(1-M$2/(M$2+$A14))+1.96*1.96/(4*(M$2+$A14)))/(M$2+$A14)))/(1+1.96*1.96/(M$2+$A14))</f>
        <v>0.3072180469247956</v>
      </c>
      <c r="N14" s="25">
        <f t="shared" si="6"/>
        <v>0.32962429864218495</v>
      </c>
      <c r="O14" s="25">
        <f t="shared" si="6"/>
        <v>0.3507455355310663</v>
      </c>
      <c r="P14" s="25">
        <f t="shared" si="6"/>
        <v>0.37067017019564436</v>
      </c>
      <c r="Q14" s="25">
        <f t="shared" si="6"/>
        <v>0.38948296921119829</v>
      </c>
      <c r="R14" s="25">
        <f t="shared" si="6"/>
        <v>0.4072638305536409</v>
      </c>
      <c r="S14" s="25">
        <f t="shared" si="6"/>
        <v>0.42408726034906297</v>
      </c>
      <c r="T14" s="25">
        <f t="shared" si="6"/>
        <v>0.44002226209284961</v>
      </c>
      <c r="U14" s="25">
        <f t="shared" si="6"/>
        <v>0.45513246433604931</v>
      </c>
      <c r="V14" s="25">
        <f t="shared" si="6"/>
        <v>0.46947638042814893</v>
      </c>
      <c r="W14" s="25">
        <f t="shared" si="6"/>
        <v>0.48310773508785942</v>
      </c>
      <c r="X14" s="25">
        <f t="shared" si="6"/>
        <v>0.49607581799949974</v>
      </c>
      <c r="Y14" s="25">
        <f t="shared" si="6"/>
        <v>0.50842584048119388</v>
      </c>
      <c r="Z14" s="25">
        <f t="shared" si="6"/>
        <v>0.52019928120748027</v>
      </c>
      <c r="AA14" s="25">
        <f t="shared" si="6"/>
        <v>0.53143421320916273</v>
      </c>
      <c r="AB14" s="25">
        <f t="shared" si="6"/>
        <v>0.54216560827956417</v>
      </c>
      <c r="AC14" s="25">
        <f t="shared" si="2"/>
        <v>0.55242561733810225</v>
      </c>
      <c r="AD14" s="25">
        <f t="shared" si="2"/>
        <v>0.56224382677522611</v>
      </c>
      <c r="AE14" s="25">
        <f t="shared" si="2"/>
        <v>0.57164749166875428</v>
      </c>
      <c r="AF14" s="25">
        <f t="shared" si="2"/>
        <v>0.58066174723997066</v>
      </c>
      <c r="AG14" s="25">
        <f t="shared" si="2"/>
        <v>0.58930980015024459</v>
      </c>
      <c r="AH14" s="25">
        <f t="shared" si="2"/>
        <v>0.59761310131745138</v>
      </c>
      <c r="AI14" s="25">
        <f t="shared" ref="AB14:AZ24" si="7">(AI$2/(AI$2+$A14)+1.96*1.96/(2*(AI$2+$A14))-1.96*SQRT((AI$2/(AI$2+$A14)*(1-AI$2/(AI$2+$A14))+1.96*1.96/(4*(AI$2+$A14)))/(AI$2+$A14)))/(1+1.96*1.96/(AI$2+$A14))</f>
        <v>0.60559150191585043</v>
      </c>
      <c r="AJ14" s="25">
        <f t="shared" si="7"/>
        <v>0.61326339415209874</v>
      </c>
      <c r="AK14" s="25">
        <f t="shared" si="7"/>
        <v>0.62064583830881981</v>
      </c>
      <c r="AL14" s="25">
        <f t="shared" si="7"/>
        <v>0.6277546774315923</v>
      </c>
      <c r="AM14" s="25">
        <f t="shared" si="7"/>
        <v>0.63460464091548852</v>
      </c>
      <c r="AN14" s="25">
        <f t="shared" si="7"/>
        <v>0.64120943812954256</v>
      </c>
      <c r="AO14" s="25">
        <f t="shared" si="7"/>
        <v>0.64758184310540445</v>
      </c>
      <c r="AP14" s="25">
        <f t="shared" si="7"/>
        <v>0.65373377121187037</v>
      </c>
      <c r="AQ14" s="25">
        <f t="shared" si="7"/>
        <v>0.65967634864089908</v>
      </c>
      <c r="AR14" s="25">
        <f t="shared" si="7"/>
        <v>0.66541997544330789</v>
      </c>
      <c r="AS14" s="25">
        <f t="shared" si="7"/>
        <v>0.67097438277340826</v>
      </c>
      <c r="AT14" s="25">
        <f t="shared" si="7"/>
        <v>0.6763486849309408</v>
      </c>
      <c r="AU14" s="25">
        <f t="shared" si="7"/>
        <v>0.68155142672522828</v>
      </c>
      <c r="AV14" s="25">
        <f t="shared" si="7"/>
        <v>0.6865906266298637</v>
      </c>
      <c r="AW14" s="25">
        <f t="shared" si="7"/>
        <v>0.69147381614583681</v>
      </c>
      <c r="AX14" s="25">
        <f t="shared" si="7"/>
        <v>0.69620807574617483</v>
      </c>
      <c r="AY14" s="25">
        <f t="shared" si="7"/>
        <v>0.7008000677353371</v>
      </c>
      <c r="AZ14" s="46">
        <f t="shared" si="7"/>
        <v>0.70525606632121929</v>
      </c>
      <c r="BA14" s="46">
        <f t="shared" si="3"/>
        <v>0.70958198516619786</v>
      </c>
      <c r="BB14" s="46">
        <f t="shared" si="3"/>
        <v>0.71378340265574414</v>
      </c>
      <c r="BC14" s="46">
        <f t="shared" si="3"/>
        <v>0.71786558509834097</v>
      </c>
      <c r="BD14" s="46">
        <f t="shared" si="3"/>
        <v>0.72183350804839597</v>
      </c>
      <c r="BE14" s="46">
        <f t="shared" si="3"/>
        <v>0.72569187592425699</v>
      </c>
      <c r="BF14" s="46">
        <f t="shared" si="3"/>
        <v>0.72944514007598904</v>
      </c>
      <c r="BG14" s="46">
        <f t="shared" si="3"/>
        <v>0.73309751544204638</v>
      </c>
      <c r="BH14" s="46">
        <f t="shared" si="3"/>
        <v>0.73665299592013067</v>
      </c>
      <c r="BI14" s="46">
        <f t="shared" si="3"/>
        <v>0.74011536856517812</v>
      </c>
      <c r="BJ14" s="46">
        <f t="shared" si="3"/>
        <v>0.74348822671639292</v>
      </c>
    </row>
    <row r="15" spans="1:256">
      <c r="A15" s="59">
        <f t="shared" si="4"/>
        <v>12</v>
      </c>
      <c r="B15" s="2">
        <v>0</v>
      </c>
      <c r="C15" s="25">
        <f t="shared" si="5"/>
        <v>1.3710066379696304E-2</v>
      </c>
      <c r="D15" s="25">
        <f t="shared" si="5"/>
        <v>4.0093073737921169E-2</v>
      </c>
      <c r="E15" s="25">
        <f t="shared" si="5"/>
        <v>7.0474206436104109E-2</v>
      </c>
      <c r="F15" s="25">
        <f t="shared" si="5"/>
        <v>0.10181901984237347</v>
      </c>
      <c r="G15" s="25">
        <f t="shared" si="5"/>
        <v>0.13279793865556402</v>
      </c>
      <c r="H15" s="25">
        <f t="shared" si="5"/>
        <v>0.16278554363662856</v>
      </c>
      <c r="I15" s="25">
        <f t="shared" si="5"/>
        <v>0.19149272376273838</v>
      </c>
      <c r="J15" s="25">
        <f t="shared" si="5"/>
        <v>0.21880396741419272</v>
      </c>
      <c r="K15" s="25">
        <f t="shared" si="5"/>
        <v>0.24469699486521046</v>
      </c>
      <c r="L15" s="25">
        <f t="shared" si="5"/>
        <v>0.26920014432004846</v>
      </c>
      <c r="M15" s="25">
        <f t="shared" si="6"/>
        <v>0.29236869539945726</v>
      </c>
      <c r="N15" s="25">
        <f t="shared" si="6"/>
        <v>0.31427131627763077</v>
      </c>
      <c r="O15" s="25">
        <f t="shared" si="6"/>
        <v>0.33498217953147308</v>
      </c>
      <c r="P15" s="25">
        <f t="shared" si="6"/>
        <v>0.35457636204430115</v>
      </c>
      <c r="Q15" s="25">
        <f t="shared" si="6"/>
        <v>0.37312719479576878</v>
      </c>
      <c r="R15" s="25">
        <f t="shared" si="6"/>
        <v>0.39070478985615398</v>
      </c>
      <c r="S15" s="25">
        <f t="shared" si="6"/>
        <v>0.40737528478515239</v>
      </c>
      <c r="T15" s="25">
        <f t="shared" si="6"/>
        <v>0.42320052498273836</v>
      </c>
      <c r="U15" s="25">
        <f t="shared" si="6"/>
        <v>0.43823801141131963</v>
      </c>
      <c r="V15" s="25">
        <f t="shared" si="6"/>
        <v>0.4525410058952512</v>
      </c>
      <c r="W15" s="25">
        <f t="shared" si="6"/>
        <v>0.46615872621534094</v>
      </c>
      <c r="X15" s="25">
        <f t="shared" si="6"/>
        <v>0.47913658830013423</v>
      </c>
      <c r="Y15" s="25">
        <f t="shared" si="6"/>
        <v>0.4915164687273671</v>
      </c>
      <c r="Z15" s="25">
        <f t="shared" si="6"/>
        <v>0.50333697092966834</v>
      </c>
      <c r="AA15" s="25">
        <f t="shared" si="6"/>
        <v>0.51463368504823936</v>
      </c>
      <c r="AB15" s="25">
        <f t="shared" si="7"/>
        <v>0.52543943560051487</v>
      </c>
      <c r="AC15" s="25">
        <f t="shared" si="7"/>
        <v>0.5357845138443541</v>
      </c>
      <c r="AD15" s="25">
        <f t="shared" si="7"/>
        <v>0.54569689345679595</v>
      </c>
      <c r="AE15" s="25">
        <f t="shared" si="7"/>
        <v>0.55520242923860275</v>
      </c>
      <c r="AF15" s="25">
        <f t="shared" si="7"/>
        <v>0.5643250392275444</v>
      </c>
      <c r="AG15" s="25">
        <f t="shared" si="7"/>
        <v>0.57308687099870592</v>
      </c>
      <c r="AH15" s="25">
        <f t="shared" si="7"/>
        <v>0.58150845314490696</v>
      </c>
      <c r="AI15" s="25">
        <f t="shared" si="7"/>
        <v>0.58960883302824718</v>
      </c>
      <c r="AJ15" s="25">
        <f t="shared" si="7"/>
        <v>0.59740570191720688</v>
      </c>
      <c r="AK15" s="25">
        <f t="shared" si="7"/>
        <v>0.60491550860079601</v>
      </c>
      <c r="AL15" s="25">
        <f t="shared" si="7"/>
        <v>0.61215356252072917</v>
      </c>
      <c r="AM15" s="25">
        <f t="shared" si="7"/>
        <v>0.61913412739684204</v>
      </c>
      <c r="AN15" s="25">
        <f t="shared" si="7"/>
        <v>0.62587050624807639</v>
      </c>
      <c r="AO15" s="25">
        <f t="shared" si="7"/>
        <v>0.63237511863654206</v>
      </c>
      <c r="AP15" s="25">
        <f t="shared" si="7"/>
        <v>0.63865957088870262</v>
      </c>
      <c r="AQ15" s="25">
        <f t="shared" si="7"/>
        <v>0.6447347199775757</v>
      </c>
      <c r="AR15" s="25">
        <f t="shared" si="7"/>
        <v>0.65061073168412187</v>
      </c>
      <c r="AS15" s="25">
        <f t="shared" si="7"/>
        <v>0.65629713359521824</v>
      </c>
      <c r="AT15" s="25">
        <f t="shared" si="7"/>
        <v>0.66180286343995054</v>
      </c>
      <c r="AU15" s="25">
        <f t="shared" si="7"/>
        <v>0.66713631321533473</v>
      </c>
      <c r="AV15" s="25">
        <f t="shared" si="7"/>
        <v>0.67230536950676345</v>
      </c>
      <c r="AW15" s="25">
        <f t="shared" si="7"/>
        <v>0.67731745036717683</v>
      </c>
      <c r="AX15" s="25">
        <f t="shared" si="7"/>
        <v>0.68217953908182993</v>
      </c>
      <c r="AY15" s="25">
        <f t="shared" si="7"/>
        <v>0.68689821511222193</v>
      </c>
      <c r="AZ15" s="46">
        <f t="shared" si="7"/>
        <v>0.69147968248291725</v>
      </c>
      <c r="BA15" s="46">
        <f t="shared" si="3"/>
        <v>0.69592979584827896</v>
      </c>
      <c r="BB15" s="46">
        <f t="shared" si="3"/>
        <v>0.70025408445224824</v>
      </c>
      <c r="BC15" s="46">
        <f t="shared" si="3"/>
        <v>0.70445777417295086</v>
      </c>
      <c r="BD15" s="46">
        <f t="shared" si="3"/>
        <v>0.70854580782480014</v>
      </c>
      <c r="BE15" s="46">
        <f t="shared" si="3"/>
        <v>0.71252286387370201</v>
      </c>
      <c r="BF15" s="46">
        <f t="shared" si="3"/>
        <v>0.71639337370567879</v>
      </c>
      <c r="BG15" s="46">
        <f t="shared" si="3"/>
        <v>0.72016153757556367</v>
      </c>
      <c r="BH15" s="46">
        <f t="shared" si="3"/>
        <v>0.72383133935017641</v>
      </c>
      <c r="BI15" s="46">
        <f t="shared" si="3"/>
        <v>0.7274065601494254</v>
      </c>
      <c r="BJ15" s="46">
        <f t="shared" si="3"/>
        <v>0.73089079097895204</v>
      </c>
    </row>
    <row r="16" spans="1:256">
      <c r="A16" s="59">
        <f t="shared" si="4"/>
        <v>13</v>
      </c>
      <c r="B16" s="2">
        <v>0</v>
      </c>
      <c r="C16" s="25">
        <f t="shared" si="5"/>
        <v>1.2721886112291648E-2</v>
      </c>
      <c r="D16" s="25">
        <f t="shared" si="5"/>
        <v>3.7360469891359285E-2</v>
      </c>
      <c r="E16" s="25">
        <f t="shared" si="5"/>
        <v>6.5914787735867633E-2</v>
      </c>
      <c r="F16" s="25">
        <f t="shared" si="5"/>
        <v>9.5548890716759427E-2</v>
      </c>
      <c r="G16" s="25">
        <f t="shared" si="5"/>
        <v>0.12499569146355476</v>
      </c>
      <c r="H16" s="25">
        <f t="shared" si="5"/>
        <v>0.15364171004428598</v>
      </c>
      <c r="I16" s="25">
        <f t="shared" si="5"/>
        <v>0.18118954786794461</v>
      </c>
      <c r="J16" s="25">
        <f t="shared" si="5"/>
        <v>0.20750767797982508</v>
      </c>
      <c r="K16" s="25">
        <f t="shared" si="5"/>
        <v>0.23255559668820378</v>
      </c>
      <c r="L16" s="25">
        <f t="shared" si="5"/>
        <v>0.25634368332198654</v>
      </c>
      <c r="M16" s="25">
        <f t="shared" si="6"/>
        <v>0.27891058351681425</v>
      </c>
      <c r="N16" s="25">
        <f t="shared" si="6"/>
        <v>0.30031003928960015</v>
      </c>
      <c r="O16" s="25">
        <f t="shared" si="6"/>
        <v>0.3206030631500208</v>
      </c>
      <c r="P16" s="25">
        <f t="shared" si="6"/>
        <v>0.33985324586210425</v>
      </c>
      <c r="Q16" s="25">
        <f t="shared" si="6"/>
        <v>0.35812395142101666</v>
      </c>
      <c r="R16" s="25">
        <f t="shared" si="6"/>
        <v>0.37547667068067625</v>
      </c>
      <c r="S16" s="25">
        <f t="shared" si="6"/>
        <v>0.39197009545408734</v>
      </c>
      <c r="T16" s="25">
        <f t="shared" si="6"/>
        <v>0.40765964352020972</v>
      </c>
      <c r="U16" s="25">
        <f t="shared" si="6"/>
        <v>0.42259726572988232</v>
      </c>
      <c r="V16" s="25">
        <f t="shared" si="6"/>
        <v>0.43683142806510378</v>
      </c>
      <c r="W16" s="25">
        <f t="shared" si="6"/>
        <v>0.45040719999382667</v>
      </c>
      <c r="X16" s="25">
        <f t="shared" si="6"/>
        <v>0.46336640488021069</v>
      </c>
      <c r="Y16" s="25">
        <f t="shared" si="6"/>
        <v>0.47574780390831978</v>
      </c>
      <c r="Z16" s="25">
        <f t="shared" si="6"/>
        <v>0.48758729517569566</v>
      </c>
      <c r="AA16" s="25">
        <f t="shared" si="6"/>
        <v>0.49891811629074539</v>
      </c>
      <c r="AB16" s="25">
        <f t="shared" si="7"/>
        <v>0.50977104320240518</v>
      </c>
      <c r="AC16" s="25">
        <f t="shared" si="7"/>
        <v>0.52017458088898005</v>
      </c>
      <c r="AD16" s="25">
        <f t="shared" si="7"/>
        <v>0.53015514344254155</v>
      </c>
      <c r="AE16" s="25">
        <f t="shared" si="7"/>
        <v>0.53973722233659405</v>
      </c>
      <c r="AF16" s="25">
        <f t="shared" si="7"/>
        <v>0.54894354247590182</v>
      </c>
      <c r="AG16" s="25">
        <f t="shared" si="7"/>
        <v>0.55779520614342726</v>
      </c>
      <c r="AH16" s="25">
        <f t="shared" si="7"/>
        <v>0.56631182527739776</v>
      </c>
      <c r="AI16" s="25">
        <f t="shared" si="7"/>
        <v>0.57451164269706212</v>
      </c>
      <c r="AJ16" s="25">
        <f t="shared" si="7"/>
        <v>0.58241164299310044</v>
      </c>
      <c r="AK16" s="25">
        <f t="shared" si="7"/>
        <v>0.59002765383798872</v>
      </c>
      <c r="AL16" s="25">
        <f t="shared" si="7"/>
        <v>0.59737443847341654</v>
      </c>
      <c r="AM16" s="25">
        <f t="shared" si="7"/>
        <v>0.60446578011000085</v>
      </c>
      <c r="AN16" s="25">
        <f t="shared" si="7"/>
        <v>0.61131455893851294</v>
      </c>
      <c r="AO16" s="25">
        <f t="shared" si="7"/>
        <v>0.61793282240794756</v>
      </c>
      <c r="AP16" s="25">
        <f t="shared" si="7"/>
        <v>0.62433184937829933</v>
      </c>
      <c r="AQ16" s="25">
        <f t="shared" si="7"/>
        <v>0.63052220870761755</v>
      </c>
      <c r="AR16" s="25">
        <f t="shared" si="7"/>
        <v>0.63651381278560393</v>
      </c>
      <c r="AS16" s="25">
        <f t="shared" si="7"/>
        <v>0.64231596648075684</v>
      </c>
      <c r="AT16" s="25">
        <f t="shared" si="7"/>
        <v>0.64793741192552878</v>
      </c>
      <c r="AU16" s="25">
        <f t="shared" si="7"/>
        <v>0.65338636952441564</v>
      </c>
      <c r="AV16" s="25">
        <f t="shared" si="7"/>
        <v>0.65867057553349107</v>
      </c>
      <c r="AW16" s="25">
        <f t="shared" si="7"/>
        <v>0.66379731652657481</v>
      </c>
      <c r="AX16" s="25">
        <f t="shared" si="7"/>
        <v>0.66877346103287949</v>
      </c>
      <c r="AY16" s="25">
        <f t="shared" si="7"/>
        <v>0.67360548860345559</v>
      </c>
      <c r="AZ16" s="46">
        <f t="shared" si="7"/>
        <v>0.67829951653884102</v>
      </c>
      <c r="BA16" s="46">
        <f t="shared" si="3"/>
        <v>0.6828613244878341</v>
      </c>
      <c r="BB16" s="46">
        <f t="shared" si="3"/>
        <v>0.68729637710702574</v>
      </c>
      <c r="BC16" s="46">
        <f t="shared" si="3"/>
        <v>0.69160984495246935</v>
      </c>
      <c r="BD16" s="46">
        <f t="shared" si="3"/>
        <v>0.69580662375841773</v>
      </c>
      <c r="BE16" s="46">
        <f t="shared" si="3"/>
        <v>0.69989135224327581</v>
      </c>
      <c r="BF16" s="46">
        <f t="shared" si="3"/>
        <v>0.70386842856960752</v>
      </c>
      <c r="BG16" s="46">
        <f t="shared" si="3"/>
        <v>0.70774202557307131</v>
      </c>
      <c r="BH16" s="46">
        <f t="shared" si="3"/>
        <v>0.71151610486439254</v>
      </c>
      <c r="BI16" s="46">
        <f t="shared" si="3"/>
        <v>0.71519442989878856</v>
      </c>
      <c r="BJ16" s="46">
        <f t="shared" si="3"/>
        <v>0.71878057809854623</v>
      </c>
    </row>
    <row r="17" spans="1:62">
      <c r="A17" s="59">
        <f t="shared" si="4"/>
        <v>14</v>
      </c>
      <c r="B17" s="2">
        <v>0</v>
      </c>
      <c r="C17" s="25">
        <f t="shared" si="5"/>
        <v>1.1866588606194882E-2</v>
      </c>
      <c r="D17" s="25">
        <f t="shared" si="5"/>
        <v>3.4976749337057134E-2</v>
      </c>
      <c r="E17" s="25">
        <f t="shared" si="5"/>
        <v>6.1910137125489893E-2</v>
      </c>
      <c r="F17" s="25">
        <f t="shared" si="5"/>
        <v>9.000781913382E-2</v>
      </c>
      <c r="G17" s="25">
        <f t="shared" si="5"/>
        <v>0.11806238339540162</v>
      </c>
      <c r="H17" s="25">
        <f t="shared" si="5"/>
        <v>0.14547527396899385</v>
      </c>
      <c r="I17" s="25">
        <f t="shared" si="5"/>
        <v>0.17194536432683688</v>
      </c>
      <c r="J17" s="25">
        <f t="shared" si="5"/>
        <v>0.19732972772607899</v>
      </c>
      <c r="K17" s="25">
        <f t="shared" si="5"/>
        <v>0.22157377982382145</v>
      </c>
      <c r="L17" s="25">
        <f t="shared" si="5"/>
        <v>0.24467347246538232</v>
      </c>
      <c r="M17" s="25">
        <f t="shared" si="6"/>
        <v>0.26665374947002574</v>
      </c>
      <c r="N17" s="25">
        <f t="shared" si="6"/>
        <v>0.28755582695234905</v>
      </c>
      <c r="O17" s="25">
        <f t="shared" si="6"/>
        <v>0.30742950649709078</v>
      </c>
      <c r="P17" s="25">
        <f t="shared" si="6"/>
        <v>0.32632846832446344</v>
      </c>
      <c r="Q17" s="25">
        <f t="shared" si="6"/>
        <v>0.34430737970569164</v>
      </c>
      <c r="R17" s="25">
        <f t="shared" si="6"/>
        <v>0.36142013281525043</v>
      </c>
      <c r="S17" s="25">
        <f t="shared" si="6"/>
        <v>0.37771879603669134</v>
      </c>
      <c r="T17" s="25">
        <f t="shared" si="6"/>
        <v>0.39325302031226128</v>
      </c>
      <c r="U17" s="25">
        <f t="shared" si="6"/>
        <v>0.4080697369146003</v>
      </c>
      <c r="V17" s="25">
        <f t="shared" si="6"/>
        <v>0.42221304146519273</v>
      </c>
      <c r="W17" s="25">
        <f t="shared" si="6"/>
        <v>0.43572419581519473</v>
      </c>
      <c r="X17" s="25">
        <f t="shared" si="6"/>
        <v>0.44864170296743477</v>
      </c>
      <c r="Y17" s="25">
        <f t="shared" si="6"/>
        <v>0.46100142552819962</v>
      </c>
      <c r="Z17" s="25">
        <f t="shared" si="6"/>
        <v>0.47283672824260109</v>
      </c>
      <c r="AA17" s="25">
        <f t="shared" si="6"/>
        <v>0.48417863184689502</v>
      </c>
      <c r="AB17" s="25">
        <f t="shared" si="7"/>
        <v>0.49505596993537382</v>
      </c>
      <c r="AC17" s="25">
        <f t="shared" si="7"/>
        <v>0.50549554353726889</v>
      </c>
      <c r="AD17" s="25">
        <f t="shared" si="7"/>
        <v>0.51552227011666918</v>
      </c>
      <c r="AE17" s="25">
        <f t="shared" si="7"/>
        <v>0.52515932506550955</v>
      </c>
      <c r="AF17" s="25">
        <f t="shared" si="7"/>
        <v>0.53442827466873055</v>
      </c>
      <c r="AG17" s="25">
        <f t="shared" si="7"/>
        <v>0.54334920012451027</v>
      </c>
      <c r="AH17" s="25">
        <f t="shared" si="7"/>
        <v>0.55194081259761829</v>
      </c>
      <c r="AI17" s="25">
        <f t="shared" si="7"/>
        <v>0.56022055953634586</v>
      </c>
      <c r="AJ17" s="25">
        <f t="shared" si="7"/>
        <v>0.56820472263832467</v>
      </c>
      <c r="AK17" s="25">
        <f t="shared" si="7"/>
        <v>0.57590850793899673</v>
      </c>
      <c r="AL17" s="25">
        <f t="shared" si="7"/>
        <v>0.58334612854010326</v>
      </c>
      <c r="AM17" s="25">
        <f t="shared" si="7"/>
        <v>0.59053088050921265</v>
      </c>
      <c r="AN17" s="25">
        <f t="shared" si="7"/>
        <v>0.59747521247539004</v>
      </c>
      <c r="AO17" s="25">
        <f t="shared" si="7"/>
        <v>0.6041907894277545</v>
      </c>
      <c r="AP17" s="25">
        <f t="shared" si="7"/>
        <v>0.61068855119782695</v>
      </c>
      <c r="AQ17" s="25">
        <f t="shared" si="7"/>
        <v>0.61697876607662161</v>
      </c>
      <c r="AR17" s="25">
        <f t="shared" si="7"/>
        <v>0.62307107998568079</v>
      </c>
      <c r="AS17" s="25">
        <f t="shared" si="7"/>
        <v>0.62897456158920728</v>
      </c>
      <c r="AT17" s="25">
        <f t="shared" si="7"/>
        <v>0.63469774370313137</v>
      </c>
      <c r="AU17" s="25">
        <f t="shared" si="7"/>
        <v>0.64024866132697222</v>
      </c>
      <c r="AV17" s="25">
        <f t="shared" si="7"/>
        <v>0.64563488659607993</v>
      </c>
      <c r="AW17" s="25">
        <f t="shared" si="7"/>
        <v>0.65086356092548503</v>
      </c>
      <c r="AX17" s="25">
        <f t="shared" si="7"/>
        <v>0.65594142459217264</v>
      </c>
      <c r="AY17" s="25">
        <f t="shared" si="7"/>
        <v>0.66087484398016183</v>
      </c>
      <c r="AZ17" s="46">
        <f t="shared" si="7"/>
        <v>0.66566983669222213</v>
      </c>
      <c r="BA17" s="46">
        <f t="shared" si="3"/>
        <v>0.67033209471331567</v>
      </c>
      <c r="BB17" s="46">
        <f t="shared" si="3"/>
        <v>0.67486700579379189</v>
      </c>
      <c r="BC17" s="46">
        <f t="shared" si="3"/>
        <v>0.67927967320487503</v>
      </c>
      <c r="BD17" s="46">
        <f t="shared" si="3"/>
        <v>0.68357493400494118</v>
      </c>
      <c r="BE17" s="46">
        <f t="shared" si="3"/>
        <v>0.68775737594235486</v>
      </c>
      <c r="BF17" s="46">
        <f t="shared" si="3"/>
        <v>0.69183135310912913</v>
      </c>
      <c r="BG17" s="46">
        <f t="shared" si="3"/>
        <v>0.69580100044925119</v>
      </c>
      <c r="BH17" s="46">
        <f t="shared" si="3"/>
        <v>0.69967024721610083</v>
      </c>
      <c r="BI17" s="46">
        <f t="shared" si="3"/>
        <v>0.70344282946486947</v>
      </c>
      <c r="BJ17" s="46">
        <f t="shared" si="3"/>
        <v>0.70712230165818402</v>
      </c>
    </row>
    <row r="18" spans="1:62">
      <c r="A18" s="59">
        <f t="shared" si="4"/>
        <v>15</v>
      </c>
      <c r="B18" s="2">
        <v>0</v>
      </c>
      <c r="C18" s="25">
        <f t="shared" si="5"/>
        <v>1.1119057308331216E-2</v>
      </c>
      <c r="D18" s="25">
        <f t="shared" si="5"/>
        <v>3.2879080012920912E-2</v>
      </c>
      <c r="E18" s="25">
        <f t="shared" si="5"/>
        <v>5.8364704004657555E-2</v>
      </c>
      <c r="F18" s="25">
        <f t="shared" si="5"/>
        <v>8.507538491591575E-2</v>
      </c>
      <c r="G18" s="25">
        <f t="shared" si="5"/>
        <v>0.11186005278940306</v>
      </c>
      <c r="H18" s="25">
        <f t="shared" si="5"/>
        <v>0.13813675745628201</v>
      </c>
      <c r="I18" s="25">
        <f t="shared" si="5"/>
        <v>0.16360387354692477</v>
      </c>
      <c r="J18" s="25">
        <f t="shared" si="5"/>
        <v>0.18811054636982238</v>
      </c>
      <c r="K18" s="25">
        <f t="shared" si="5"/>
        <v>0.21159133433631455</v>
      </c>
      <c r="L18" s="25">
        <f t="shared" si="5"/>
        <v>0.23403057664190918</v>
      </c>
      <c r="M18" s="25">
        <f t="shared" si="6"/>
        <v>0.25544189902729397</v>
      </c>
      <c r="N18" s="25">
        <f t="shared" si="6"/>
        <v>0.27585597670072826</v>
      </c>
      <c r="O18" s="25">
        <f t="shared" si="6"/>
        <v>0.29531303739659581</v>
      </c>
      <c r="P18" s="25">
        <f t="shared" si="6"/>
        <v>0.31385819330795223</v>
      </c>
      <c r="Q18" s="25">
        <f t="shared" si="6"/>
        <v>0.33153851227173758</v>
      </c>
      <c r="R18" s="25">
        <f t="shared" si="6"/>
        <v>0.34840118286973171</v>
      </c>
      <c r="S18" s="25">
        <f t="shared" si="6"/>
        <v>0.36449237932573819</v>
      </c>
      <c r="T18" s="25">
        <f t="shared" si="6"/>
        <v>0.37985657943749568</v>
      </c>
      <c r="U18" s="25">
        <f t="shared" si="6"/>
        <v>0.39453617789183693</v>
      </c>
      <c r="V18" s="25">
        <f t="shared" si="6"/>
        <v>0.40857129258973368</v>
      </c>
      <c r="W18" s="25">
        <f t="shared" si="6"/>
        <v>0.42199969664277681</v>
      </c>
      <c r="X18" s="25">
        <f t="shared" si="6"/>
        <v>0.43485683131329311</v>
      </c>
      <c r="Y18" s="25">
        <f t="shared" si="6"/>
        <v>0.44717586998695963</v>
      </c>
      <c r="Z18" s="25">
        <f t="shared" si="6"/>
        <v>0.45898781310078474</v>
      </c>
      <c r="AA18" s="25">
        <f t="shared" si="6"/>
        <v>0.47032160054531907</v>
      </c>
      <c r="AB18" s="25">
        <f t="shared" si="7"/>
        <v>0.48120423252161248</v>
      </c>
      <c r="AC18" s="25">
        <f t="shared" si="7"/>
        <v>0.49166089287079373</v>
      </c>
      <c r="AD18" s="25">
        <f t="shared" si="7"/>
        <v>0.501715070970981</v>
      </c>
      <c r="AE18" s="25">
        <f t="shared" si="7"/>
        <v>0.51138867971939495</v>
      </c>
      <c r="AF18" s="25">
        <f t="shared" si="7"/>
        <v>0.52070216809255399</v>
      </c>
      <c r="AG18" s="25">
        <f t="shared" si="7"/>
        <v>0.52967462744327076</v>
      </c>
      <c r="AH18" s="25">
        <f t="shared" si="7"/>
        <v>0.5383238911447854</v>
      </c>
      <c r="AI18" s="25">
        <f t="shared" si="7"/>
        <v>0.54666662749503669</v>
      </c>
      <c r="AJ18" s="25">
        <f t="shared" si="7"/>
        <v>0.55471842599306254</v>
      </c>
      <c r="AK18" s="25">
        <f t="shared" si="7"/>
        <v>0.56249387722636601</v>
      </c>
      <c r="AL18" s="25">
        <f t="shared" si="7"/>
        <v>0.57000664668483347</v>
      </c>
      <c r="AM18" s="25">
        <f t="shared" si="7"/>
        <v>0.57726954285899079</v>
      </c>
      <c r="AN18" s="25">
        <f t="shared" si="7"/>
        <v>0.58429457999892265</v>
      </c>
      <c r="AO18" s="25">
        <f t="shared" si="7"/>
        <v>0.59109303591277784</v>
      </c>
      <c r="AP18" s="25">
        <f t="shared" si="7"/>
        <v>0.59767550517585111</v>
      </c>
      <c r="AQ18" s="25">
        <f t="shared" si="7"/>
        <v>0.60405194810661034</v>
      </c>
      <c r="AR18" s="25">
        <f t="shared" si="7"/>
        <v>0.61023173584736257</v>
      </c>
      <c r="AS18" s="25">
        <f t="shared" si="7"/>
        <v>0.61622369186641202</v>
      </c>
      <c r="AT18" s="25">
        <f t="shared" si="7"/>
        <v>0.62203613017682657</v>
      </c>
      <c r="AU18" s="25">
        <f t="shared" si="7"/>
        <v>0.62767689054515197</v>
      </c>
      <c r="AV18" s="25">
        <f t="shared" si="7"/>
        <v>0.63315337094218116</v>
      </c>
      <c r="AW18" s="25">
        <f t="shared" si="7"/>
        <v>0.63847255746754961</v>
      </c>
      <c r="AX18" s="25">
        <f t="shared" si="7"/>
        <v>0.64364105196071819</v>
      </c>
      <c r="AY18" s="25">
        <f t="shared" si="7"/>
        <v>0.64866509749292345</v>
      </c>
      <c r="AZ18" s="46">
        <f t="shared" si="7"/>
        <v>0.65355060191796732</v>
      </c>
      <c r="BA18" s="46">
        <f t="shared" si="3"/>
        <v>0.65830315964429609</v>
      </c>
      <c r="BB18" s="46">
        <f t="shared" si="3"/>
        <v>0.66292807177661783</v>
      </c>
      <c r="BC18" s="46">
        <f t="shared" si="3"/>
        <v>0.66743036476229844</v>
      </c>
      <c r="BD18" s="46">
        <f t="shared" si="3"/>
        <v>0.67181480766587898</v>
      </c>
      <c r="BE18" s="46">
        <f t="shared" si="3"/>
        <v>0.67608592818419389</v>
      </c>
      <c r="BF18" s="46">
        <f t="shared" si="3"/>
        <v>0.68024802750467517</v>
      </c>
      <c r="BG18" s="46">
        <f t="shared" si="3"/>
        <v>0.6843051941004199</v>
      </c>
      <c r="BH18" s="46">
        <f t="shared" si="3"/>
        <v>0.68826131654740363</v>
      </c>
      <c r="BI18" s="46">
        <f t="shared" si="3"/>
        <v>0.692120095441773</v>
      </c>
      <c r="BJ18" s="46">
        <f t="shared" si="3"/>
        <v>0.695885054488383</v>
      </c>
    </row>
    <row r="19" spans="1:62">
      <c r="A19" s="59">
        <f t="shared" si="4"/>
        <v>16</v>
      </c>
      <c r="B19" s="2">
        <v>0</v>
      </c>
      <c r="C19" s="25">
        <f t="shared" si="5"/>
        <v>1.0460130645164236E-2</v>
      </c>
      <c r="D19" s="25">
        <f t="shared" si="5"/>
        <v>3.1018868453582777E-2</v>
      </c>
      <c r="E19" s="25">
        <f t="shared" si="5"/>
        <v>5.5203710399278259E-2</v>
      </c>
      <c r="F19" s="25">
        <f t="shared" si="5"/>
        <v>8.0656353271199979E-2</v>
      </c>
      <c r="G19" s="25">
        <f t="shared" si="5"/>
        <v>0.10627856389112264</v>
      </c>
      <c r="H19" s="25">
        <f t="shared" si="5"/>
        <v>0.13150582015814438</v>
      </c>
      <c r="I19" s="25">
        <f t="shared" si="5"/>
        <v>0.15603828020972457</v>
      </c>
      <c r="J19" s="25">
        <f t="shared" si="5"/>
        <v>0.17971978688379645</v>
      </c>
      <c r="K19" s="25">
        <f t="shared" si="5"/>
        <v>0.20247656431735636</v>
      </c>
      <c r="L19" s="25">
        <f t="shared" si="5"/>
        <v>0.22428359511834425</v>
      </c>
      <c r="M19" s="25">
        <f t="shared" si="6"/>
        <v>0.24514513372857347</v>
      </c>
      <c r="N19" s="25">
        <f t="shared" si="6"/>
        <v>0.26508296180731228</v>
      </c>
      <c r="O19" s="25">
        <f t="shared" si="6"/>
        <v>0.2841291114874579</v>
      </c>
      <c r="P19" s="25">
        <f t="shared" si="6"/>
        <v>0.3023212722412823</v>
      </c>
      <c r="Q19" s="25">
        <f t="shared" si="6"/>
        <v>0.3196998603127883</v>
      </c>
      <c r="R19" s="25">
        <f t="shared" si="6"/>
        <v>0.33630614316859386</v>
      </c>
      <c r="S19" s="25">
        <f t="shared" si="6"/>
        <v>0.35218104586210247</v>
      </c>
      <c r="T19" s="25">
        <f t="shared" si="6"/>
        <v>0.36736440420054839</v>
      </c>
      <c r="U19" s="25">
        <f t="shared" si="6"/>
        <v>0.3818945134013752</v>
      </c>
      <c r="V19" s="25">
        <f t="shared" si="6"/>
        <v>0.39580787316003413</v>
      </c>
      <c r="W19" s="25">
        <f t="shared" si="6"/>
        <v>0.40913906334200717</v>
      </c>
      <c r="X19" s="25">
        <f t="shared" si="6"/>
        <v>0.42192070613127319</v>
      </c>
      <c r="Y19" s="25">
        <f t="shared" si="6"/>
        <v>0.43418348473344903</v>
      </c>
      <c r="Z19" s="25">
        <f t="shared" si="6"/>
        <v>0.44595619827393507</v>
      </c>
      <c r="AA19" s="25">
        <f t="shared" si="6"/>
        <v>0.45726583898692563</v>
      </c>
      <c r="AB19" s="25">
        <f t="shared" si="7"/>
        <v>0.46813768219996377</v>
      </c>
      <c r="AC19" s="25">
        <f t="shared" si="7"/>
        <v>0.47859538265273172</v>
      </c>
      <c r="AD19" s="25">
        <f t="shared" si="7"/>
        <v>0.48866107278891041</v>
      </c>
      <c r="AE19" s="25">
        <f t="shared" si="7"/>
        <v>0.49835546011952203</v>
      </c>
      <c r="AF19" s="25">
        <f t="shared" si="7"/>
        <v>0.50769792177272566</v>
      </c>
      <c r="AG19" s="25">
        <f t="shared" si="7"/>
        <v>0.51670659505302974</v>
      </c>
      <c r="AH19" s="25">
        <f t="shared" si="7"/>
        <v>0.5253984633247204</v>
      </c>
      <c r="AI19" s="25">
        <f t="shared" si="7"/>
        <v>0.53378943687406277</v>
      </c>
      <c r="AJ19" s="25">
        <f t="shared" si="7"/>
        <v>0.54189442863723924</v>
      </c>
      <c r="AK19" s="25">
        <f t="shared" si="7"/>
        <v>0.54972742483749681</v>
      </c>
      <c r="AL19" s="25">
        <f t="shared" si="7"/>
        <v>0.55730155067781129</v>
      </c>
      <c r="AM19" s="25">
        <f t="shared" si="7"/>
        <v>0.56462913130032422</v>
      </c>
      <c r="AN19" s="25">
        <f t="shared" si="7"/>
        <v>0.57172174826211408</v>
      </c>
      <c r="AO19" s="25">
        <f t="shared" si="7"/>
        <v>0.57859029179656074</v>
      </c>
      <c r="AP19" s="25">
        <f t="shared" si="7"/>
        <v>0.58524500913641253</v>
      </c>
      <c r="AQ19" s="25">
        <f t="shared" si="7"/>
        <v>0.59169554917276446</v>
      </c>
      <c r="AR19" s="25">
        <f t="shared" si="7"/>
        <v>0.59795100371646825</v>
      </c>
      <c r="AS19" s="25">
        <f t="shared" si="7"/>
        <v>0.60401994561710903</v>
      </c>
      <c r="AT19" s="25">
        <f t="shared" si="7"/>
        <v>0.60991046398108639</v>
      </c>
      <c r="AU19" s="25">
        <f t="shared" si="7"/>
        <v>0.6156301967155845</v>
      </c>
      <c r="AV19" s="25">
        <f t="shared" si="7"/>
        <v>0.62118636061003196</v>
      </c>
      <c r="AW19" s="25">
        <f t="shared" si="7"/>
        <v>0.62658577915154834</v>
      </c>
      <c r="AX19" s="25">
        <f t="shared" si="7"/>
        <v>0.63183490825616273</v>
      </c>
      <c r="AY19" s="25">
        <f t="shared" si="7"/>
        <v>0.63693986008351733</v>
      </c>
      <c r="AZ19" s="46">
        <f t="shared" si="7"/>
        <v>0.64190642508943729</v>
      </c>
      <c r="BA19" s="46">
        <f t="shared" si="3"/>
        <v>0.64674009245824293</v>
      </c>
      <c r="BB19" s="46">
        <f t="shared" si="3"/>
        <v>0.65144606904502578</v>
      </c>
      <c r="BC19" s="46">
        <f t="shared" si="3"/>
        <v>0.65602929694730128</v>
      </c>
      <c r="BD19" s="46">
        <f t="shared" si="3"/>
        <v>0.66049446981546578</v>
      </c>
      <c r="BE19" s="46">
        <f t="shared" si="3"/>
        <v>0.66484604800229974</v>
      </c>
      <c r="BF19" s="46">
        <f t="shared" si="3"/>
        <v>0.66908827264331439</v>
      </c>
      <c r="BG19" s="46">
        <f t="shared" si="3"/>
        <v>0.67322517875199961</v>
      </c>
      <c r="BH19" s="46">
        <f t="shared" si="3"/>
        <v>0.67726060740695293</v>
      </c>
      <c r="BI19" s="46">
        <f t="shared" si="3"/>
        <v>0.68119821710138517</v>
      </c>
      <c r="BJ19" s="46">
        <f t="shared" si="3"/>
        <v>0.68504149431958683</v>
      </c>
    </row>
    <row r="20" spans="1:62">
      <c r="A20" s="59">
        <f t="shared" si="4"/>
        <v>17</v>
      </c>
      <c r="B20" s="2">
        <v>0</v>
      </c>
      <c r="C20" s="25">
        <f t="shared" si="5"/>
        <v>9.8749358309245215E-3</v>
      </c>
      <c r="D20" s="25">
        <f t="shared" si="5"/>
        <v>2.9357941395096582E-2</v>
      </c>
      <c r="E20" s="25">
        <f t="shared" si="5"/>
        <v>5.236779195949582E-2</v>
      </c>
      <c r="F20" s="25">
        <f t="shared" si="5"/>
        <v>7.6674406151773025E-2</v>
      </c>
      <c r="G20" s="25">
        <f t="shared" si="5"/>
        <v>0.10122890794820355</v>
      </c>
      <c r="H20" s="25">
        <f t="shared" si="5"/>
        <v>0.12548445889248969</v>
      </c>
      <c r="I20" s="25">
        <f t="shared" si="5"/>
        <v>0.14914460334164278</v>
      </c>
      <c r="J20" s="25">
        <f t="shared" si="5"/>
        <v>0.17204987516891149</v>
      </c>
      <c r="K20" s="25">
        <f t="shared" si="5"/>
        <v>0.19412014972852126</v>
      </c>
      <c r="L20" s="25">
        <f t="shared" si="5"/>
        <v>0.21532287067936856</v>
      </c>
      <c r="M20" s="25">
        <f t="shared" si="6"/>
        <v>0.23565451827580033</v>
      </c>
      <c r="N20" s="25">
        <f t="shared" si="6"/>
        <v>0.25512935279645521</v>
      </c>
      <c r="O20" s="25">
        <f t="shared" si="6"/>
        <v>0.27377237430615114</v>
      </c>
      <c r="P20" s="25">
        <f t="shared" si="6"/>
        <v>0.29161482836586106</v>
      </c>
      <c r="Q20" s="25">
        <f t="shared" si="6"/>
        <v>0.30869129901682341</v>
      </c>
      <c r="R20" s="25">
        <f t="shared" si="6"/>
        <v>0.32503781646924224</v>
      </c>
      <c r="S20" s="25">
        <f t="shared" si="6"/>
        <v>0.34069062628048991</v>
      </c>
      <c r="T20" s="25">
        <f t="shared" si="6"/>
        <v>0.35568539626711626</v>
      </c>
      <c r="U20" s="25">
        <f t="shared" si="6"/>
        <v>0.37005671626939468</v>
      </c>
      <c r="V20" s="25">
        <f t="shared" si="6"/>
        <v>0.3838377952476737</v>
      </c>
      <c r="W20" s="25">
        <f t="shared" si="6"/>
        <v>0.39706029179089419</v>
      </c>
      <c r="X20" s="25">
        <f t="shared" si="6"/>
        <v>0.4097542347452211</v>
      </c>
      <c r="Y20" s="25">
        <f t="shared" si="6"/>
        <v>0.42194800436059993</v>
      </c>
      <c r="Z20" s="25">
        <f t="shared" si="6"/>
        <v>0.43366835356836603</v>
      </c>
      <c r="AA20" s="25">
        <f t="shared" si="6"/>
        <v>0.44494045528177423</v>
      </c>
      <c r="AB20" s="25">
        <f t="shared" si="7"/>
        <v>0.45578796593319088</v>
      </c>
      <c r="AC20" s="25">
        <f t="shared" si="7"/>
        <v>0.46623309846201666</v>
      </c>
      <c r="AD20" s="25">
        <f t="shared" si="7"/>
        <v>0.47629670006467539</v>
      </c>
      <c r="AE20" s="25">
        <f t="shared" si="7"/>
        <v>0.4859983314918479</v>
      </c>
      <c r="AF20" s="25">
        <f t="shared" si="7"/>
        <v>0.49535634571770448</v>
      </c>
      <c r="AG20" s="25">
        <f t="shared" si="7"/>
        <v>0.50438796454064094</v>
      </c>
      <c r="AH20" s="25">
        <f t="shared" si="7"/>
        <v>0.51310935219439779</v>
      </c>
      <c r="AI20" s="25">
        <f t="shared" si="7"/>
        <v>0.52153568541482864</v>
      </c>
      <c r="AJ20" s="25">
        <f t="shared" si="7"/>
        <v>0.52968121966480564</v>
      </c>
      <c r="AK20" s="25">
        <f t="shared" si="7"/>
        <v>0.53755935139888911</v>
      </c>
      <c r="AL20" s="25">
        <f t="shared" si="7"/>
        <v>0.54518267637248863</v>
      </c>
      <c r="AM20" s="25">
        <f t="shared" si="7"/>
        <v>0.55256304408320367</v>
      </c>
      <c r="AN20" s="25">
        <f t="shared" si="7"/>
        <v>0.55971160848617274</v>
      </c>
      <c r="AO20" s="25">
        <f t="shared" si="7"/>
        <v>0.56663887515885669</v>
      </c>
      <c r="AP20" s="25">
        <f t="shared" si="7"/>
        <v>0.57335474510963136</v>
      </c>
      <c r="AQ20" s="25">
        <f t="shared" si="7"/>
        <v>0.57986855543322213</v>
      </c>
      <c r="AR20" s="25">
        <f t="shared" si="7"/>
        <v>0.58618911701749132</v>
      </c>
      <c r="AS20" s="25">
        <f t="shared" si="7"/>
        <v>0.59232474950264835</v>
      </c>
      <c r="AT20" s="25">
        <f t="shared" si="7"/>
        <v>0.59828331368726795</v>
      </c>
      <c r="AU20" s="25">
        <f t="shared" si="7"/>
        <v>0.60407224156672756</v>
      </c>
      <c r="AV20" s="25">
        <f t="shared" si="7"/>
        <v>0.60969856417968926</v>
      </c>
      <c r="AW20" s="25">
        <f t="shared" si="7"/>
        <v>0.615168937427648</v>
      </c>
      <c r="AX20" s="25">
        <f t="shared" si="7"/>
        <v>0.62048966602177547</v>
      </c>
      <c r="AY20" s="25">
        <f t="shared" si="7"/>
        <v>0.62566672570061077</v>
      </c>
      <c r="AZ20" s="46">
        <f t="shared" si="7"/>
        <v>0.63070578385177745</v>
      </c>
      <c r="BA20" s="46">
        <f t="shared" ref="BA20:BJ35" si="8">(BA$2/(BA$2+$A20)+1.96*1.96/(2*(BA$2+$A20))-1.96*SQRT((BA$2/(BA$2+$A20)*(1-BA$2/(BA$2+$A20))+1.96*1.96/(4*(BA$2+$A20)))/(BA$2+$A20)))/(1+1.96*1.96/(BA$2+$A20))</f>
        <v>0.63561221866097073</v>
      </c>
      <c r="BB20" s="46">
        <f t="shared" si="8"/>
        <v>0.64039113690204785</v>
      </c>
      <c r="BC20" s="46">
        <f t="shared" si="8"/>
        <v>0.64504739047319959</v>
      </c>
      <c r="BD20" s="46">
        <f t="shared" si="8"/>
        <v>0.64958559177590336</v>
      </c>
      <c r="BE20" s="46">
        <f t="shared" si="8"/>
        <v>0.65401012802566272</v>
      </c>
      <c r="BF20" s="46">
        <f t="shared" si="8"/>
        <v>0.65832517457640027</v>
      </c>
      <c r="BG20" s="46">
        <f t="shared" si="8"/>
        <v>0.66253470733377318</v>
      </c>
      <c r="BH20" s="46">
        <f t="shared" si="8"/>
        <v>0.66664251432660571</v>
      </c>
      <c r="BI20" s="46">
        <f t="shared" si="8"/>
        <v>0.67065220650003132</v>
      </c>
      <c r="BJ20" s="46">
        <f t="shared" si="8"/>
        <v>0.67456722778879552</v>
      </c>
    </row>
    <row r="21" spans="1:62">
      <c r="A21" s="59">
        <f t="shared" si="4"/>
        <v>18</v>
      </c>
      <c r="B21" s="2">
        <v>0</v>
      </c>
      <c r="C21" s="25">
        <f t="shared" si="5"/>
        <v>9.3517524905299496E-3</v>
      </c>
      <c r="D21" s="25">
        <f t="shared" si="5"/>
        <v>2.7865893984153196E-2</v>
      </c>
      <c r="E21" s="25">
        <f t="shared" si="5"/>
        <v>4.9809217982134925E-2</v>
      </c>
      <c r="F21" s="25">
        <f t="shared" si="5"/>
        <v>7.3067660241051199E-2</v>
      </c>
      <c r="G21" s="25">
        <f t="shared" si="5"/>
        <v>9.6638356017190646E-2</v>
      </c>
      <c r="H21" s="25">
        <f t="shared" si="5"/>
        <v>0.11999203479342334</v>
      </c>
      <c r="I21" s="25">
        <f t="shared" si="5"/>
        <v>0.14283673837381572</v>
      </c>
      <c r="J21" s="25">
        <f t="shared" si="5"/>
        <v>0.16501120939792671</v>
      </c>
      <c r="K21" s="25">
        <f t="shared" si="5"/>
        <v>0.18643054443593349</v>
      </c>
      <c r="L21" s="25">
        <f t="shared" si="5"/>
        <v>0.20705611972458876</v>
      </c>
      <c r="M21" s="25">
        <f t="shared" si="6"/>
        <v>0.22687795730867341</v>
      </c>
      <c r="N21" s="25">
        <f t="shared" si="6"/>
        <v>0.24590394326083398</v>
      </c>
      <c r="O21" s="25">
        <f t="shared" si="6"/>
        <v>0.26415303073549257</v>
      </c>
      <c r="P21" s="25">
        <f t="shared" si="6"/>
        <v>0.28165085969443177</v>
      </c>
      <c r="Q21" s="25">
        <f t="shared" si="6"/>
        <v>0.29842689125891497</v>
      </c>
      <c r="R21" s="25">
        <f t="shared" si="6"/>
        <v>0.31451251633111366</v>
      </c>
      <c r="S21" s="25">
        <f t="shared" si="6"/>
        <v>0.32993980391252736</v>
      </c>
      <c r="T21" s="25">
        <f t="shared" si="6"/>
        <v>0.34474067624730526</v>
      </c>
      <c r="U21" s="25">
        <f t="shared" si="6"/>
        <v>0.35894637225980919</v>
      </c>
      <c r="V21" s="25">
        <f t="shared" si="6"/>
        <v>0.37258710742710854</v>
      </c>
      <c r="W21" s="25">
        <f t="shared" si="6"/>
        <v>0.38569186821738816</v>
      </c>
      <c r="X21" s="25">
        <f t="shared" si="6"/>
        <v>0.39828829888440781</v>
      </c>
      <c r="Y21" s="25">
        <f t="shared" si="6"/>
        <v>0.41040265151757305</v>
      </c>
      <c r="Z21" s="25">
        <f t="shared" si="6"/>
        <v>0.4220597791187447</v>
      </c>
      <c r="AA21" s="25">
        <f t="shared" si="6"/>
        <v>0.43328315755711772</v>
      </c>
      <c r="AB21" s="25">
        <f t="shared" si="7"/>
        <v>0.44409492646606574</v>
      </c>
      <c r="AC21" s="25">
        <f t="shared" si="7"/>
        <v>0.4545159420914473</v>
      </c>
      <c r="AD21" s="25">
        <f t="shared" si="7"/>
        <v>0.46456583717644928</v>
      </c>
      <c r="AE21" s="25">
        <f t="shared" si="7"/>
        <v>0.47426308443976323</v>
      </c>
      <c r="AF21" s="25">
        <f t="shared" si="7"/>
        <v>0.48362506125249571</v>
      </c>
      <c r="AG21" s="25">
        <f t="shared" si="7"/>
        <v>0.49266811386889869</v>
      </c>
      <c r="AH21" s="25">
        <f t="shared" si="7"/>
        <v>0.50140762010301942</v>
      </c>
      <c r="AI21" s="25">
        <f t="shared" si="7"/>
        <v>0.50985804972810733</v>
      </c>
      <c r="AJ21" s="25">
        <f t="shared" si="7"/>
        <v>0.51803302215080704</v>
      </c>
      <c r="AK21" s="25">
        <f t="shared" si="7"/>
        <v>0.52594536110820955</v>
      </c>
      <c r="AL21" s="25">
        <f t="shared" si="7"/>
        <v>0.5336071462745029</v>
      </c>
      <c r="AM21" s="25">
        <f t="shared" si="7"/>
        <v>0.54102976176099471</v>
      </c>
      <c r="AN21" s="25">
        <f t="shared" si="7"/>
        <v>0.54822394156003895</v>
      </c>
      <c r="AO21" s="25">
        <f t="shared" si="7"/>
        <v>0.55519981202817048</v>
      </c>
      <c r="AP21" s="25">
        <f t="shared" si="7"/>
        <v>0.56196693153260058</v>
      </c>
      <c r="AQ21" s="25">
        <f t="shared" si="7"/>
        <v>0.5685343274025616</v>
      </c>
      <c r="AR21" s="25">
        <f t="shared" si="7"/>
        <v>0.57491053033609574</v>
      </c>
      <c r="AS21" s="25">
        <f t="shared" si="7"/>
        <v>0.58110360641610548</v>
      </c>
      <c r="AT21" s="25">
        <f t="shared" si="7"/>
        <v>0.58712118688862913</v>
      </c>
      <c r="AU21" s="25">
        <f t="shared" si="7"/>
        <v>0.59297049585262029</v>
      </c>
      <c r="AV21" s="25">
        <f t="shared" si="7"/>
        <v>0.59865837600496496</v>
      </c>
      <c r="AW21" s="25">
        <f t="shared" si="7"/>
        <v>0.60419131257774228</v>
      </c>
      <c r="AX21" s="25">
        <f t="shared" si="7"/>
        <v>0.60957545559733228</v>
      </c>
      <c r="AY21" s="25">
        <f t="shared" si="7"/>
        <v>0.61481664058724406</v>
      </c>
      <c r="AZ21" s="46">
        <f t="shared" si="7"/>
        <v>0.61992040782875424</v>
      </c>
      <c r="BA21" s="46">
        <f t="shared" si="8"/>
        <v>0.62489202028576318</v>
      </c>
      <c r="BB21" s="46">
        <f t="shared" si="8"/>
        <v>0.62973648029284579</v>
      </c>
      <c r="BC21" s="46">
        <f t="shared" si="8"/>
        <v>0.63445854509833877</v>
      </c>
      <c r="BD21" s="46">
        <f t="shared" si="8"/>
        <v>0.63906274134755936</v>
      </c>
      <c r="BE21" s="46">
        <f t="shared" si="8"/>
        <v>0.64355337858486761</v>
      </c>
      <c r="BF21" s="46">
        <f t="shared" si="8"/>
        <v>0.64793456184732634</v>
      </c>
      <c r="BG21" s="46">
        <f t="shared" si="8"/>
        <v>0.65221020341713842</v>
      </c>
      <c r="BH21" s="46">
        <f t="shared" si="8"/>
        <v>0.65638403379486565</v>
      </c>
      <c r="BI21" s="46">
        <f t="shared" si="8"/>
        <v>0.66045961195062997</v>
      </c>
      <c r="BJ21" s="46">
        <f t="shared" si="8"/>
        <v>0.66444033490605936</v>
      </c>
    </row>
    <row r="22" spans="1:62">
      <c r="A22" s="59">
        <f t="shared" si="4"/>
        <v>19</v>
      </c>
      <c r="B22" s="2">
        <v>0</v>
      </c>
      <c r="C22" s="25">
        <f t="shared" si="5"/>
        <v>8.8812194328731428E-3</v>
      </c>
      <c r="D22" s="25">
        <f t="shared" si="5"/>
        <v>2.6518208796947225E-2</v>
      </c>
      <c r="E22" s="25">
        <f t="shared" si="5"/>
        <v>4.7489172642362673E-2</v>
      </c>
      <c r="F22" s="25">
        <f t="shared" si="5"/>
        <v>6.9785403506127719E-2</v>
      </c>
      <c r="G22" s="25">
        <f t="shared" si="5"/>
        <v>9.2446891047880883E-2</v>
      </c>
      <c r="H22" s="25">
        <f t="shared" si="5"/>
        <v>0.11496157730326727</v>
      </c>
      <c r="I22" s="25">
        <f t="shared" si="5"/>
        <v>0.13704275525067386</v>
      </c>
      <c r="J22" s="25">
        <f t="shared" si="5"/>
        <v>0.15852853317647564</v>
      </c>
      <c r="K22" s="25">
        <f t="shared" si="5"/>
        <v>0.17933047543420741</v>
      </c>
      <c r="L22" s="25">
        <f t="shared" si="5"/>
        <v>0.19940508749190486</v>
      </c>
      <c r="M22" s="25">
        <f t="shared" si="6"/>
        <v>0.21873702204017684</v>
      </c>
      <c r="N22" s="25">
        <f t="shared" si="6"/>
        <v>0.23732875351271562</v>
      </c>
      <c r="O22" s="25">
        <f t="shared" si="6"/>
        <v>0.25519402480313796</v>
      </c>
      <c r="P22" s="25">
        <f t="shared" si="6"/>
        <v>0.27235358995029901</v>
      </c>
      <c r="Q22" s="25">
        <f t="shared" si="6"/>
        <v>0.28883240215296752</v>
      </c>
      <c r="R22" s="25">
        <f t="shared" si="6"/>
        <v>0.30465773633760845</v>
      </c>
      <c r="S22" s="25">
        <f t="shared" si="6"/>
        <v>0.31985792907209337</v>
      </c>
      <c r="T22" s="25">
        <f t="shared" si="6"/>
        <v>0.33446153327211042</v>
      </c>
      <c r="U22" s="25">
        <f t="shared" si="6"/>
        <v>0.34849675532860691</v>
      </c>
      <c r="V22" s="25">
        <f t="shared" si="6"/>
        <v>0.3619910864569657</v>
      </c>
      <c r="W22" s="25">
        <f t="shared" si="6"/>
        <v>0.37497106853929735</v>
      </c>
      <c r="X22" s="25">
        <f t="shared" si="6"/>
        <v>0.38746215345974366</v>
      </c>
      <c r="Y22" s="25">
        <f t="shared" si="6"/>
        <v>0.39948862747122699</v>
      </c>
      <c r="Z22" s="25">
        <f t="shared" si="6"/>
        <v>0.41107358065511718</v>
      </c>
      <c r="AA22" s="25">
        <f t="shared" si="6"/>
        <v>0.42223890740554393</v>
      </c>
      <c r="AB22" s="25">
        <f t="shared" si="7"/>
        <v>0.43300532795944507</v>
      </c>
      <c r="AC22" s="25">
        <f t="shared" si="7"/>
        <v>0.44339242387017885</v>
      </c>
      <c r="AD22" s="25">
        <f t="shared" si="7"/>
        <v>0.45341868236312638</v>
      </c>
      <c r="AE22" s="25">
        <f t="shared" si="7"/>
        <v>0.46310154596935116</v>
      </c>
      <c r="AF22" s="25">
        <f t="shared" si="7"/>
        <v>0.47245746488052426</v>
      </c>
      <c r="AG22" s="25">
        <f t="shared" si="7"/>
        <v>0.48150195022393577</v>
      </c>
      <c r="AH22" s="25">
        <f t="shared" si="7"/>
        <v>0.49024962700334251</v>
      </c>
      <c r="AI22" s="25">
        <f t="shared" si="7"/>
        <v>0.49871428584801164</v>
      </c>
      <c r="AJ22" s="25">
        <f t="shared" si="7"/>
        <v>0.50690893299998807</v>
      </c>
      <c r="AK22" s="25">
        <f t="shared" si="7"/>
        <v>0.51484583817797736</v>
      </c>
      <c r="AL22" s="25">
        <f t="shared" si="7"/>
        <v>0.5225365801066264</v>
      </c>
      <c r="AM22" s="25">
        <f t="shared" si="7"/>
        <v>0.52999208960788091</v>
      </c>
      <c r="AN22" s="25">
        <f t="shared" si="7"/>
        <v>0.5372226902277748</v>
      </c>
      <c r="AO22" s="25">
        <f t="shared" si="7"/>
        <v>0.5442381364257336</v>
      </c>
      <c r="AP22" s="25">
        <f t="shared" si="7"/>
        <v>0.55104764939032214</v>
      </c>
      <c r="AQ22" s="25">
        <f t="shared" si="7"/>
        <v>0.55765995056983464</v>
      </c>
      <c r="AR22" s="25">
        <f t="shared" si="7"/>
        <v>0.5640832930215206</v>
      </c>
      <c r="AS22" s="25">
        <f t="shared" si="7"/>
        <v>0.57032549069205452</v>
      </c>
      <c r="AT22" s="25">
        <f t="shared" si="7"/>
        <v>0.57639394574588154</v>
      </c>
      <c r="AU22" s="25">
        <f t="shared" si="7"/>
        <v>0.58229567405872018</v>
      </c>
      <c r="AV22" s="25">
        <f t="shared" si="7"/>
        <v>0.58803732899173189</v>
      </c>
      <c r="AW22" s="25">
        <f t="shared" si="7"/>
        <v>0.59362522355847758</v>
      </c>
      <c r="AX22" s="25">
        <f t="shared" si="7"/>
        <v>0.59906535109229042</v>
      </c>
      <c r="AY22" s="25">
        <f t="shared" si="7"/>
        <v>0.60436340451653314</v>
      </c>
      <c r="AZ22" s="46">
        <f t="shared" si="7"/>
        <v>0.60952479431466833</v>
      </c>
      <c r="BA22" s="46">
        <f t="shared" si="8"/>
        <v>0.61455466529137504</v>
      </c>
      <c r="BB22" s="46">
        <f t="shared" si="8"/>
        <v>0.61945791221023538</v>
      </c>
      <c r="BC22" s="46">
        <f t="shared" si="8"/>
        <v>0.62423919438792341</v>
      </c>
      <c r="BD22" s="46">
        <f t="shared" si="8"/>
        <v>0.62890294931940993</v>
      </c>
      <c r="BE22" s="46">
        <f t="shared" si="8"/>
        <v>0.63345340540350825</v>
      </c>
      <c r="BF22" s="46">
        <f t="shared" si="8"/>
        <v>0.63789459383316283</v>
      </c>
      <c r="BG22" s="46">
        <f t="shared" si="8"/>
        <v>0.64223035971023013</v>
      </c>
      <c r="BH22" s="46">
        <f t="shared" si="8"/>
        <v>0.64646437244013888</v>
      </c>
      <c r="BI22" s="46">
        <f t="shared" si="8"/>
        <v>0.65060013545772533</v>
      </c>
      <c r="BJ22" s="46">
        <f t="shared" si="8"/>
        <v>0.65464099533174258</v>
      </c>
    </row>
    <row r="23" spans="1:62">
      <c r="A23" s="59">
        <f t="shared" si="4"/>
        <v>20</v>
      </c>
      <c r="B23" s="2">
        <v>0</v>
      </c>
      <c r="C23" s="25">
        <f t="shared" si="5"/>
        <v>8.455769471923294E-3</v>
      </c>
      <c r="D23" s="25">
        <f t="shared" si="5"/>
        <v>2.5294896282837778E-2</v>
      </c>
      <c r="E23" s="25">
        <f t="shared" si="5"/>
        <v>4.5375765143447017E-2</v>
      </c>
      <c r="F23" s="25">
        <f t="shared" si="5"/>
        <v>6.6785680007289239E-2</v>
      </c>
      <c r="G23" s="25">
        <f t="shared" si="5"/>
        <v>8.8604541006524859E-2</v>
      </c>
      <c r="H23" s="25">
        <f t="shared" si="5"/>
        <v>0.11033699683676688</v>
      </c>
      <c r="I23" s="25">
        <f t="shared" si="5"/>
        <v>0.13170208422866778</v>
      </c>
      <c r="J23" s="25">
        <f t="shared" si="5"/>
        <v>0.15253815848329966</v>
      </c>
      <c r="K23" s="25">
        <f t="shared" si="5"/>
        <v>0.17275424489768065</v>
      </c>
      <c r="L23" s="25">
        <f t="shared" si="5"/>
        <v>0.19230295526846194</v>
      </c>
      <c r="M23" s="25">
        <f t="shared" si="6"/>
        <v>0.21116447741565816</v>
      </c>
      <c r="N23" s="25">
        <f t="shared" si="6"/>
        <v>0.22933668465959209</v>
      </c>
      <c r="O23" s="25">
        <f t="shared" si="6"/>
        <v>0.24682882231508205</v>
      </c>
      <c r="P23" s="25">
        <f t="shared" si="6"/>
        <v>0.26365737785688859</v>
      </c>
      <c r="Q23" s="25">
        <f t="shared" si="6"/>
        <v>0.27984333081678914</v>
      </c>
      <c r="R23" s="25">
        <f t="shared" si="6"/>
        <v>0.29541029876543135</v>
      </c>
      <c r="S23" s="25">
        <f t="shared" si="6"/>
        <v>0.31038327828457729</v>
      </c>
      <c r="T23" s="25">
        <f t="shared" si="6"/>
        <v>0.32478778808941583</v>
      </c>
      <c r="U23" s="25">
        <f t="shared" si="6"/>
        <v>0.33864928783133091</v>
      </c>
      <c r="V23" s="25">
        <f t="shared" si="6"/>
        <v>0.35199278797099759</v>
      </c>
      <c r="W23" s="25">
        <f t="shared" si="6"/>
        <v>0.36484259315865192</v>
      </c>
      <c r="X23" s="25">
        <f t="shared" si="6"/>
        <v>0.37722213940207044</v>
      </c>
      <c r="Y23" s="25">
        <f t="shared" si="6"/>
        <v>0.38915389728872779</v>
      </c>
      <c r="Z23" s="25">
        <f t="shared" si="6"/>
        <v>0.40065932170653484</v>
      </c>
      <c r="AA23" s="25">
        <f t="shared" si="6"/>
        <v>0.41175883416365322</v>
      </c>
      <c r="AB23" s="25">
        <f t="shared" si="7"/>
        <v>0.42247182776628217</v>
      </c>
      <c r="AC23" s="25">
        <f t="shared" si="7"/>
        <v>0.43281668771211546</v>
      </c>
      <c r="AD23" s="25">
        <f t="shared" si="7"/>
        <v>0.44281082215364653</v>
      </c>
      <c r="AE23" s="25">
        <f t="shared" si="7"/>
        <v>0.45247069972046267</v>
      </c>
      <c r="AF23" s="25">
        <f t="shared" si="7"/>
        <v>0.46181189102759368</v>
      </c>
      <c r="AG23" s="25">
        <f t="shared" si="7"/>
        <v>0.47084911225165049</v>
      </c>
      <c r="AH23" s="25">
        <f t="shared" si="7"/>
        <v>0.4795962694074179</v>
      </c>
      <c r="AI23" s="25">
        <f t="shared" si="7"/>
        <v>0.48806650236092303</v>
      </c>
      <c r="AJ23" s="25">
        <f t="shared" si="7"/>
        <v>0.49627222791081022</v>
      </c>
      <c r="AK23" s="25">
        <f t="shared" si="7"/>
        <v>0.50422518148683715</v>
      </c>
      <c r="AL23" s="25">
        <f t="shared" si="7"/>
        <v>0.51193645717331271</v>
      </c>
      <c r="AM23" s="25">
        <f t="shared" si="7"/>
        <v>0.51941654588140895</v>
      </c>
      <c r="AN23" s="25">
        <f t="shared" si="7"/>
        <v>0.52667537157867661</v>
      </c>
      <c r="AO23" s="25">
        <f t="shared" si="7"/>
        <v>0.53372232554489007</v>
      </c>
      <c r="AP23" s="25">
        <f t="shared" si="7"/>
        <v>0.54056629866663397</v>
      </c>
      <c r="AQ23" s="25">
        <f t="shared" si="7"/>
        <v>0.54721571181331263</v>
      </c>
      <c r="AR23" s="25">
        <f t="shared" si="7"/>
        <v>0.55367854435784536</v>
      </c>
      <c r="AS23" s="25">
        <f t="shared" si="7"/>
        <v>0.55996236091875196</v>
      </c>
      <c r="AT23" s="25">
        <f t="shared" si="7"/>
        <v>0.56607433640847382</v>
      </c>
      <c r="AU23" s="25">
        <f t="shared" si="7"/>
        <v>0.57202127947705661</v>
      </c>
      <c r="AV23" s="25">
        <f t="shared" si="7"/>
        <v>0.57780965444178334</v>
      </c>
      <c r="AW23" s="25">
        <f t="shared" si="7"/>
        <v>0.58344560179278993</v>
      </c>
      <c r="AX23" s="25">
        <f t="shared" si="7"/>
        <v>0.58893495736273282</v>
      </c>
      <c r="AY23" s="25">
        <f t="shared" si="7"/>
        <v>0.59428327024561844</v>
      </c>
      <c r="AZ23" s="46">
        <f t="shared" si="7"/>
        <v>0.59949581954633846</v>
      </c>
      <c r="BA23" s="46">
        <f t="shared" si="8"/>
        <v>0.60457763003846898</v>
      </c>
      <c r="BB23" s="46">
        <f t="shared" si="8"/>
        <v>0.60953348680371988</v>
      </c>
      <c r="BC23" s="46">
        <f t="shared" si="8"/>
        <v>0.61436794892216506</v>
      </c>
      <c r="BD23" s="46">
        <f t="shared" si="8"/>
        <v>0.61908536227815736</v>
      </c>
      <c r="BE23" s="46">
        <f t="shared" si="8"/>
        <v>0.62368987154269417</v>
      </c>
      <c r="BF23" s="46">
        <f t="shared" si="8"/>
        <v>0.62818543138900096</v>
      </c>
      <c r="BG23" s="46">
        <f t="shared" si="8"/>
        <v>0.63257581699427567</v>
      </c>
      <c r="BH23" s="46">
        <f t="shared" si="8"/>
        <v>0.63686463387689252</v>
      </c>
      <c r="BI23" s="46">
        <f t="shared" si="8"/>
        <v>0.64105532711493129</v>
      </c>
      <c r="BJ23" s="46">
        <f t="shared" si="8"/>
        <v>0.6451511899886555</v>
      </c>
    </row>
    <row r="24" spans="1:62">
      <c r="A24" s="59">
        <f t="shared" si="4"/>
        <v>21</v>
      </c>
      <c r="B24" s="2">
        <v>0</v>
      </c>
      <c r="C24" s="25">
        <f t="shared" ref="C24:L33" si="9">(C$2/(C$2+$A24)+1.96*1.96/(2*(C$2+$A24))-1.96*SQRT((C$2/(C$2+$A24)*(1-C$2/(C$2+$A24))+1.96*1.96/(4*(C$2+$A24)))/(C$2+$A24)))/(1+1.96*1.96/(C$2+$A24))</f>
        <v>8.0692193011478591E-3</v>
      </c>
      <c r="D24" s="25">
        <f t="shared" si="9"/>
        <v>2.4179495407233409E-2</v>
      </c>
      <c r="E24" s="25">
        <f t="shared" si="9"/>
        <v>4.3442550393155845E-2</v>
      </c>
      <c r="F24" s="25">
        <f t="shared" si="9"/>
        <v>6.4033476085779889E-2</v>
      </c>
      <c r="G24" s="25">
        <f t="shared" si="9"/>
        <v>8.5069357717882682E-2</v>
      </c>
      <c r="H24" s="25">
        <f t="shared" si="9"/>
        <v>0.10607095489408955</v>
      </c>
      <c r="I24" s="25">
        <f t="shared" si="9"/>
        <v>0.12676334942200781</v>
      </c>
      <c r="J24" s="25">
        <f t="shared" si="9"/>
        <v>0.14698581338502742</v>
      </c>
      <c r="K24" s="25">
        <f t="shared" si="9"/>
        <v>0.16664562643958936</v>
      </c>
      <c r="L24" s="25">
        <f t="shared" si="9"/>
        <v>0.18569230747313034</v>
      </c>
      <c r="M24" s="25">
        <f t="shared" ref="M24:AB33" si="10">(M$2/(M$2+$A24)+1.96*1.96/(2*(M$2+$A24))-1.96*SQRT((M$2/(M$2+$A24)*(1-M$2/(M$2+$A24))+1.96*1.96/(4*(M$2+$A24)))/(M$2+$A24)))/(1+1.96*1.96/(M$2+$A24))</f>
        <v>0.2041023335432855</v>
      </c>
      <c r="N24" s="25">
        <f t="shared" si="10"/>
        <v>0.22186966167959873</v>
      </c>
      <c r="O24" s="25">
        <f t="shared" si="10"/>
        <v>0.23899964851608782</v>
      </c>
      <c r="P24" s="25">
        <f t="shared" si="10"/>
        <v>0.25550504933307239</v>
      </c>
      <c r="Q24" s="25">
        <f t="shared" si="10"/>
        <v>0.27140333505087283</v>
      </c>
      <c r="R24" s="25">
        <f t="shared" si="10"/>
        <v>0.28671486840351318</v>
      </c>
      <c r="S24" s="25">
        <f t="shared" si="10"/>
        <v>0.30146165311550888</v>
      </c>
      <c r="T24" s="25">
        <f t="shared" si="10"/>
        <v>0.31566647234048351</v>
      </c>
      <c r="U24" s="25">
        <f t="shared" si="10"/>
        <v>0.32935229550181694</v>
      </c>
      <c r="V24" s="25">
        <f t="shared" si="10"/>
        <v>0.34254187239935696</v>
      </c>
      <c r="W24" s="25">
        <f t="shared" si="10"/>
        <v>0.35525745916528029</v>
      </c>
      <c r="X24" s="25">
        <f t="shared" si="10"/>
        <v>0.36752063766074083</v>
      </c>
      <c r="Y24" s="25">
        <f t="shared" si="10"/>
        <v>0.37935220136171693</v>
      </c>
      <c r="Z24" s="25">
        <f t="shared" si="10"/>
        <v>0.39077208862410456</v>
      </c>
      <c r="AA24" s="25">
        <f t="shared" si="10"/>
        <v>0.40179934966080422</v>
      </c>
      <c r="AB24" s="25">
        <f t="shared" si="10"/>
        <v>0.41245213738758241</v>
      </c>
      <c r="AC24" s="25">
        <f t="shared" si="7"/>
        <v>0.42274771501001651</v>
      </c>
      <c r="AD24" s="25">
        <f t="shared" si="7"/>
        <v>0.43270247517015548</v>
      </c>
      <c r="AE24" s="25">
        <f t="shared" si="7"/>
        <v>0.44233196687777832</v>
      </c>
      <c r="AF24" s="25">
        <f t="shared" si="7"/>
        <v>0.45165092747417462</v>
      </c>
      <c r="AG24" s="25">
        <f t="shared" si="7"/>
        <v>0.46067331762496089</v>
      </c>
      <c r="AH24" s="25">
        <f t="shared" si="7"/>
        <v>0.46941235788880731</v>
      </c>
      <c r="AI24" s="25">
        <f t="shared" si="7"/>
        <v>0.47788056581508342</v>
      </c>
      <c r="AJ24" s="25">
        <f t="shared" si="7"/>
        <v>0.48608979282392384</v>
      </c>
      <c r="AK24" s="25">
        <f t="shared" si="7"/>
        <v>0.49405126034489305</v>
      </c>
      <c r="AL24" s="25">
        <f t="shared" si="7"/>
        <v>0.50177559485547607</v>
      </c>
      <c r="AM24" s="25">
        <f t="shared" si="7"/>
        <v>0.50927286158285345</v>
      </c>
      <c r="AN24" s="25">
        <f t="shared" si="7"/>
        <v>0.51655259672266007</v>
      </c>
      <c r="AO24" s="25">
        <f t="shared" ref="AB24:AZ34" si="11">(AO$2/(AO$2+$A24)+1.96*1.96/(2*(AO$2+$A24))-1.96*SQRT((AO$2/(AO$2+$A24)*(1-AO$2/(AO$2+$A24))+1.96*1.96/(4*(AO$2+$A24)))/(AO$2+$A24)))/(1+1.96*1.96/(AO$2+$A24))</f>
        <v>0.52362383809477508</v>
      </c>
      <c r="AP24" s="25">
        <f t="shared" si="11"/>
        <v>0.53049515420458382</v>
      </c>
      <c r="AQ24" s="25">
        <f t="shared" si="11"/>
        <v>0.53717467171310984</v>
      </c>
      <c r="AR24" s="25">
        <f t="shared" si="11"/>
        <v>0.54367010134424132</v>
      </c>
      <c r="AS24" s="25">
        <f t="shared" si="11"/>
        <v>0.54998876227454263</v>
      </c>
      <c r="AT24" s="25">
        <f t="shared" si="11"/>
        <v>0.55613760506271193</v>
      </c>
      <c r="AU24" s="25">
        <f t="shared" si="11"/>
        <v>0.56212323318309276</v>
      </c>
      <c r="AV24" s="25">
        <f t="shared" si="11"/>
        <v>0.56795192323183818</v>
      </c>
      <c r="AW24" s="25">
        <f t="shared" si="11"/>
        <v>0.57362964387620075</v>
      </c>
      <c r="AX24" s="25">
        <f t="shared" si="11"/>
        <v>0.57916207361761374</v>
      </c>
      <c r="AY24" s="25">
        <f t="shared" si="11"/>
        <v>0.58455461743818804</v>
      </c>
      <c r="AZ24" s="46">
        <f t="shared" si="11"/>
        <v>0.58981242239837206</v>
      </c>
      <c r="BA24" s="46">
        <f t="shared" si="8"/>
        <v>0.594940392251052</v>
      </c>
      <c r="BB24" s="46">
        <f t="shared" si="8"/>
        <v>0.59994320113452282</v>
      </c>
      <c r="BC24" s="46">
        <f t="shared" si="8"/>
        <v>0.60482530640369536</v>
      </c>
      <c r="BD24" s="46">
        <f t="shared" si="8"/>
        <v>0.60959096065571639</v>
      </c>
      <c r="BE24" s="46">
        <f t="shared" si="8"/>
        <v>0.61424422300298465</v>
      </c>
      <c r="BF24" s="46">
        <f t="shared" si="8"/>
        <v>0.61878896964336072</v>
      </c>
      <c r="BG24" s="46">
        <f t="shared" si="8"/>
        <v>0.62322890377428319</v>
      </c>
      <c r="BH24" s="46">
        <f t="shared" si="8"/>
        <v>0.62756756489451115</v>
      </c>
      <c r="BI24" s="46">
        <f t="shared" si="8"/>
        <v>0.6318083375343555</v>
      </c>
      <c r="BJ24" s="46">
        <f t="shared" si="8"/>
        <v>0.63595445945254003</v>
      </c>
    </row>
    <row r="25" spans="1:62">
      <c r="A25" s="59">
        <f t="shared" si="4"/>
        <v>22</v>
      </c>
      <c r="B25" s="2">
        <v>0</v>
      </c>
      <c r="C25" s="25">
        <f t="shared" si="9"/>
        <v>7.7164669621267515E-3</v>
      </c>
      <c r="D25" s="25">
        <f t="shared" si="9"/>
        <v>2.3158327842973517E-2</v>
      </c>
      <c r="E25" s="25">
        <f t="shared" si="9"/>
        <v>4.1667413570680933E-2</v>
      </c>
      <c r="F25" s="25">
        <f t="shared" si="9"/>
        <v>6.1499339989294792E-2</v>
      </c>
      <c r="G25" s="25">
        <f t="shared" si="9"/>
        <v>8.1805865742853215E-2</v>
      </c>
      <c r="H25" s="25">
        <f t="shared" si="9"/>
        <v>0.10212321701189421</v>
      </c>
      <c r="I25" s="25">
        <f t="shared" si="9"/>
        <v>0.12218268185062132</v>
      </c>
      <c r="J25" s="25">
        <f t="shared" si="9"/>
        <v>0.14182495553910618</v>
      </c>
      <c r="K25" s="25">
        <f t="shared" si="9"/>
        <v>0.16095620718432874</v>
      </c>
      <c r="L25" s="25">
        <f t="shared" si="9"/>
        <v>0.17952352116618736</v>
      </c>
      <c r="M25" s="25">
        <f t="shared" si="10"/>
        <v>0.19750029467803701</v>
      </c>
      <c r="N25" s="25">
        <f t="shared" si="10"/>
        <v>0.2148771489529607</v>
      </c>
      <c r="O25" s="25">
        <f t="shared" si="10"/>
        <v>0.23165607368891061</v>
      </c>
      <c r="P25" s="25">
        <f t="shared" si="10"/>
        <v>0.24784655417822946</v>
      </c>
      <c r="Q25" s="25">
        <f t="shared" si="10"/>
        <v>0.26346295839940143</v>
      </c>
      <c r="R25" s="25">
        <f t="shared" si="10"/>
        <v>0.27852274811819527</v>
      </c>
      <c r="S25" s="25">
        <f t="shared" si="10"/>
        <v>0.29304524161704659</v>
      </c>
      <c r="T25" s="25">
        <f t="shared" si="10"/>
        <v>0.30705075280944705</v>
      </c>
      <c r="U25" s="25">
        <f t="shared" si="10"/>
        <v>0.32055999118185885</v>
      </c>
      <c r="V25" s="25">
        <f t="shared" si="10"/>
        <v>0.33359364475964953</v>
      </c>
      <c r="W25" s="25">
        <f t="shared" si="10"/>
        <v>0.34617209277756006</v>
      </c>
      <c r="X25" s="25">
        <f t="shared" si="10"/>
        <v>0.35831521095931473</v>
      </c>
      <c r="Y25" s="25">
        <f t="shared" si="10"/>
        <v>0.37004224326489743</v>
      </c>
      <c r="Z25" s="25">
        <f t="shared" si="10"/>
        <v>0.38137172148151327</v>
      </c>
      <c r="AA25" s="25">
        <f t="shared" si="10"/>
        <v>0.39232141926770792</v>
      </c>
      <c r="AB25" s="25">
        <f t="shared" si="11"/>
        <v>0.40290833094947331</v>
      </c>
      <c r="AC25" s="25">
        <f t="shared" si="11"/>
        <v>0.41314866799678113</v>
      </c>
      <c r="AD25" s="25">
        <f t="shared" si="11"/>
        <v>0.4230578680014353</v>
      </c>
      <c r="AE25" s="25">
        <f t="shared" si="11"/>
        <v>0.43265061235058078</v>
      </c>
      <c r="AF25" s="25">
        <f t="shared" si="11"/>
        <v>0.44194084979431497</v>
      </c>
      <c r="AG25" s="25">
        <f t="shared" si="11"/>
        <v>0.45094182384453751</v>
      </c>
      <c r="AH25" s="25">
        <f t="shared" si="11"/>
        <v>0.45966610248851525</v>
      </c>
      <c r="AI25" s="25">
        <f t="shared" si="11"/>
        <v>0.46812560910645018</v>
      </c>
      <c r="AJ25" s="25">
        <f t="shared" si="11"/>
        <v>0.47633165378481801</v>
      </c>
      <c r="AK25" s="25">
        <f t="shared" si="11"/>
        <v>0.48429496444322906</v>
      </c>
      <c r="AL25" s="25">
        <f t="shared" si="11"/>
        <v>0.49202571736165573</v>
      </c>
      <c r="AM25" s="25">
        <f t="shared" si="11"/>
        <v>0.49953356682142125</v>
      </c>
      <c r="AN25" s="25">
        <f t="shared" si="11"/>
        <v>0.50682767366796722</v>
      </c>
      <c r="AO25" s="25">
        <f t="shared" si="11"/>
        <v>0.51391673267399718</v>
      </c>
      <c r="AP25" s="25">
        <f t="shared" si="11"/>
        <v>0.52080899863402141</v>
      </c>
      <c r="AQ25" s="25">
        <f t="shared" si="11"/>
        <v>0.52751231116001829</v>
      </c>
      <c r="AR25" s="25">
        <f t="shared" si="11"/>
        <v>0.53403411817620394</v>
      </c>
      <c r="AS25" s="25">
        <f t="shared" si="11"/>
        <v>0.5403814981313132</v>
      </c>
      <c r="AT25" s="25">
        <f t="shared" si="11"/>
        <v>0.54656118096121042</v>
      </c>
      <c r="AU25" s="25">
        <f t="shared" si="11"/>
        <v>0.55257956784455919</v>
      </c>
      <c r="AV25" s="25">
        <f t="shared" si="11"/>
        <v>0.5584427498007829</v>
      </c>
      <c r="AW25" s="25">
        <f t="shared" si="11"/>
        <v>0.56415652518348747</v>
      </c>
      <c r="AX25" s="25">
        <f t="shared" si="11"/>
        <v>0.56972641612454744</v>
      </c>
      <c r="AY25" s="25">
        <f t="shared" si="11"/>
        <v>0.5751576839846767</v>
      </c>
      <c r="AZ25" s="46">
        <f t="shared" si="11"/>
        <v>0.58045534386588959</v>
      </c>
      <c r="BA25" s="46">
        <f t="shared" si="8"/>
        <v>0.58562417824009605</v>
      </c>
      <c r="BB25" s="46">
        <f t="shared" si="8"/>
        <v>0.59066874974640082</v>
      </c>
      <c r="BC25" s="46">
        <f t="shared" si="8"/>
        <v>0.59559341320763892</v>
      </c>
      <c r="BD25" s="46">
        <f t="shared" si="8"/>
        <v>0.60040232691443074</v>
      </c>
      <c r="BE25" s="46">
        <f t="shared" si="8"/>
        <v>0.60509946322264874</v>
      </c>
      <c r="BF25" s="46">
        <f t="shared" si="8"/>
        <v>0.60968861850775657</v>
      </c>
      <c r="BG25" s="46">
        <f t="shared" si="8"/>
        <v>0.61417342251703455</v>
      </c>
      <c r="BH25" s="46">
        <f t="shared" si="8"/>
        <v>0.61855734715830102</v>
      </c>
      <c r="BI25" s="46">
        <f t="shared" si="8"/>
        <v>0.62284371476140099</v>
      </c>
      <c r="BJ25" s="46">
        <f t="shared" si="8"/>
        <v>0.62703570584647161</v>
      </c>
    </row>
    <row r="26" spans="1:62">
      <c r="A26" s="59">
        <f t="shared" si="4"/>
        <v>23</v>
      </c>
      <c r="B26" s="2">
        <v>0</v>
      </c>
      <c r="C26" s="25">
        <f t="shared" si="9"/>
        <v>7.3932653548051093E-3</v>
      </c>
      <c r="D26" s="25">
        <f t="shared" si="9"/>
        <v>2.2219933691091941E-2</v>
      </c>
      <c r="E26" s="25">
        <f t="shared" si="9"/>
        <v>4.003171821149494E-2</v>
      </c>
      <c r="F26" s="25">
        <f t="shared" si="9"/>
        <v>5.9158318596448899E-2</v>
      </c>
      <c r="G26" s="25">
        <f t="shared" si="9"/>
        <v>7.8783858294301068E-2</v>
      </c>
      <c r="H26" s="25">
        <f t="shared" si="9"/>
        <v>9.8459365155852088E-2</v>
      </c>
      <c r="I26" s="25">
        <f t="shared" si="9"/>
        <v>0.11792239210501229</v>
      </c>
      <c r="J26" s="25">
        <f t="shared" si="9"/>
        <v>0.13701543736869759</v>
      </c>
      <c r="K26" s="25">
        <f t="shared" si="9"/>
        <v>0.15564406845647866</v>
      </c>
      <c r="L26" s="25">
        <f t="shared" si="9"/>
        <v>0.17375347814547226</v>
      </c>
      <c r="M26" s="25">
        <f t="shared" si="10"/>
        <v>0.19131451326458573</v>
      </c>
      <c r="N26" s="25">
        <f t="shared" si="10"/>
        <v>0.20831495282688925</v>
      </c>
      <c r="O26" s="25">
        <f t="shared" si="10"/>
        <v>0.22475386792181321</v>
      </c>
      <c r="P26" s="25">
        <f t="shared" si="10"/>
        <v>0.24063787463891029</v>
      </c>
      <c r="Q26" s="25">
        <f t="shared" si="10"/>
        <v>0.25597859263618911</v>
      </c>
      <c r="R26" s="25">
        <f t="shared" si="10"/>
        <v>0.27079089435400477</v>
      </c>
      <c r="S26" s="25">
        <f t="shared" si="10"/>
        <v>0.28509168524815881</v>
      </c>
      <c r="T26" s="25">
        <f t="shared" si="10"/>
        <v>0.29889904772109832</v>
      </c>
      <c r="U26" s="25">
        <f t="shared" si="10"/>
        <v>0.31223163818638527</v>
      </c>
      <c r="V26" s="25">
        <f t="shared" si="10"/>
        <v>0.32510826263918557</v>
      </c>
      <c r="W26" s="25">
        <f t="shared" si="10"/>
        <v>0.33754757944271763</v>
      </c>
      <c r="X26" s="25">
        <f t="shared" si="10"/>
        <v>0.34956789353024509</v>
      </c>
      <c r="Y26" s="25">
        <f t="shared" si="10"/>
        <v>0.36118701670072367</v>
      </c>
      <c r="Z26" s="25">
        <f t="shared" si="10"/>
        <v>0.37242217589372884</v>
      </c>
      <c r="AA26" s="25">
        <f t="shared" si="10"/>
        <v>0.38328995635984375</v>
      </c>
      <c r="AB26" s="25">
        <f t="shared" si="11"/>
        <v>0.3938062701991985</v>
      </c>
      <c r="AC26" s="25">
        <f t="shared" si="11"/>
        <v>0.40398634328388083</v>
      </c>
      <c r="AD26" s="25">
        <f t="shared" si="11"/>
        <v>0.41384471541649231</v>
      </c>
      <c r="AE26" s="25">
        <f t="shared" si="11"/>
        <v>0.42339524991516381</v>
      </c>
      <c r="AF26" s="25">
        <f t="shared" si="11"/>
        <v>0.43265114979768754</v>
      </c>
      <c r="AG26" s="25">
        <f t="shared" si="11"/>
        <v>0.44162497846346305</v>
      </c>
      <c r="AH26" s="25">
        <f t="shared" si="11"/>
        <v>0.45032868331164649</v>
      </c>
      <c r="AI26" s="25">
        <f t="shared" si="11"/>
        <v>0.45877362113703657</v>
      </c>
      <c r="AJ26" s="25">
        <f t="shared" si="11"/>
        <v>0.46697058444753836</v>
      </c>
      <c r="AK26" s="25">
        <f t="shared" si="11"/>
        <v>0.47492982807449885</v>
      </c>
      <c r="AL26" s="25">
        <f t="shared" si="11"/>
        <v>0.48266109561867127</v>
      </c>
      <c r="AM26" s="25">
        <f t="shared" si="11"/>
        <v>0.49017364540403141</v>
      </c>
      <c r="AN26" s="25">
        <f t="shared" si="11"/>
        <v>0.49747627570942377</v>
      </c>
      <c r="AO26" s="25">
        <f t="shared" si="11"/>
        <v>0.50457734912177399</v>
      </c>
      <c r="AP26" s="25">
        <f t="shared" si="11"/>
        <v>0.51148481591013928</v>
      </c>
      <c r="AQ26" s="25">
        <f t="shared" si="11"/>
        <v>0.51820623636150831</v>
      </c>
      <c r="AR26" s="25">
        <f t="shared" si="11"/>
        <v>0.52474880205032026</v>
      </c>
      <c r="AS26" s="25">
        <f t="shared" si="11"/>
        <v>0.53111935603663152</v>
      </c>
      <c r="AT26" s="25">
        <f t="shared" si="11"/>
        <v>0.53732441200463577</v>
      </c>
      <c r="AU26" s="25">
        <f t="shared" si="11"/>
        <v>0.54337017236528629</v>
      </c>
      <c r="AV26" s="25">
        <f t="shared" si="11"/>
        <v>0.54926254535521413</v>
      </c>
      <c r="AW26" s="25">
        <f t="shared" si="11"/>
        <v>0.55500716116982374</v>
      </c>
      <c r="AX26" s="25">
        <f t="shared" si="11"/>
        <v>0.56060938717205522</v>
      </c>
      <c r="AY26" s="25">
        <f t="shared" si="11"/>
        <v>0.56607434222033826</v>
      </c>
      <c r="AZ26" s="46">
        <f t="shared" si="11"/>
        <v>0.57140691016010958</v>
      </c>
      <c r="BA26" s="46">
        <f t="shared" si="8"/>
        <v>0.5766117525232517</v>
      </c>
      <c r="BB26" s="46">
        <f t="shared" si="8"/>
        <v>0.5816933204791398</v>
      </c>
      <c r="BC26" s="46">
        <f t="shared" si="8"/>
        <v>0.58665586607986975</v>
      </c>
      <c r="BD26" s="46">
        <f t="shared" si="8"/>
        <v>0.59150345284079164</v>
      </c>
      <c r="BE26" s="46">
        <f t="shared" si="8"/>
        <v>0.59623996569581827</v>
      </c>
      <c r="BF26" s="46">
        <f t="shared" si="8"/>
        <v>0.60086912036519036</v>
      </c>
      <c r="BG26" s="46">
        <f t="shared" si="8"/>
        <v>0.60539447217151821</v>
      </c>
      <c r="BH26" s="46">
        <f t="shared" si="8"/>
        <v>0.60981942433803171</v>
      </c>
      <c r="BI26" s="46">
        <f t="shared" si="8"/>
        <v>0.61414723580110053</v>
      </c>
      <c r="BJ26" s="46">
        <f t="shared" si="8"/>
        <v>0.61838102856723709</v>
      </c>
    </row>
    <row r="27" spans="1:62">
      <c r="A27" s="59">
        <f t="shared" si="4"/>
        <v>24</v>
      </c>
      <c r="B27" s="2">
        <v>0</v>
      </c>
      <c r="C27" s="25">
        <f t="shared" si="9"/>
        <v>7.0960503866991688E-3</v>
      </c>
      <c r="D27" s="25">
        <f t="shared" si="9"/>
        <v>2.1354639183375553E-2</v>
      </c>
      <c r="E27" s="25">
        <f t="shared" si="9"/>
        <v>3.8519647894987262E-2</v>
      </c>
      <c r="F27" s="25">
        <f t="shared" si="9"/>
        <v>5.6989129307017855E-2</v>
      </c>
      <c r="G27" s="25">
        <f t="shared" si="9"/>
        <v>7.5977452714799318E-2</v>
      </c>
      <c r="H27" s="25">
        <f t="shared" si="9"/>
        <v>9.5049781024012361E-2</v>
      </c>
      <c r="I27" s="25">
        <f t="shared" si="9"/>
        <v>0.113949915944988</v>
      </c>
      <c r="J27" s="25">
        <f t="shared" si="9"/>
        <v>0.13252243982621553</v>
      </c>
      <c r="K27" s="25">
        <f t="shared" si="9"/>
        <v>0.15067272656322814</v>
      </c>
      <c r="L27" s="25">
        <f t="shared" si="9"/>
        <v>0.16834452609931955</v>
      </c>
      <c r="M27" s="25">
        <f t="shared" si="10"/>
        <v>0.18550658059782457</v>
      </c>
      <c r="N27" s="25">
        <f t="shared" si="10"/>
        <v>0.20214424774586046</v>
      </c>
      <c r="O27" s="25">
        <f t="shared" si="10"/>
        <v>0.21825406631100872</v>
      </c>
      <c r="P27" s="25">
        <f t="shared" si="10"/>
        <v>0.23384013155413794</v>
      </c>
      <c r="Q27" s="25">
        <f t="shared" si="10"/>
        <v>0.24891162547007062</v>
      </c>
      <c r="R27" s="25">
        <f t="shared" si="10"/>
        <v>0.26348110612401365</v>
      </c>
      <c r="S27" s="25">
        <f t="shared" si="10"/>
        <v>0.2775633082533015</v>
      </c>
      <c r="T27" s="25">
        <f t="shared" si="10"/>
        <v>0.29117429519148219</v>
      </c>
      <c r="U27" s="25">
        <f t="shared" si="10"/>
        <v>0.30433085623921335</v>
      </c>
      <c r="V27" s="25">
        <f t="shared" si="10"/>
        <v>0.31705007786853606</v>
      </c>
      <c r="W27" s="25">
        <f t="shared" si="10"/>
        <v>0.32934903942014732</v>
      </c>
      <c r="X27" s="25">
        <f t="shared" si="10"/>
        <v>0.34124459875672114</v>
      </c>
      <c r="Y27" s="25">
        <f t="shared" si="10"/>
        <v>0.35275324336603509</v>
      </c>
      <c r="Z27" s="25">
        <f t="shared" si="10"/>
        <v>0.36389098932037767</v>
      </c>
      <c r="AA27" s="25">
        <f t="shared" si="10"/>
        <v>0.37467331533409221</v>
      </c>
      <c r="AB27" s="25">
        <f t="shared" si="11"/>
        <v>0.38511512258808434</v>
      </c>
      <c r="AC27" s="25">
        <f t="shared" si="11"/>
        <v>0.39523071344726596</v>
      </c>
      <c r="AD27" s="25">
        <f t="shared" si="11"/>
        <v>0.40503378397683398</v>
      </c>
      <c r="AE27" s="25">
        <f t="shared" si="11"/>
        <v>0.41453742646439184</v>
      </c>
      <c r="AF27" s="25">
        <f t="shared" si="11"/>
        <v>0.42375413911364462</v>
      </c>
      <c r="AG27" s="25">
        <f t="shared" si="11"/>
        <v>0.43269584078681317</v>
      </c>
      <c r="AH27" s="25">
        <f t="shared" si="11"/>
        <v>0.44137388920405551</v>
      </c>
      <c r="AI27" s="25">
        <f t="shared" si="11"/>
        <v>0.44979910140681373</v>
      </c>
      <c r="AJ27" s="25">
        <f t="shared" si="11"/>
        <v>0.45798177559253911</v>
      </c>
      <c r="AK27" s="25">
        <f t="shared" si="11"/>
        <v>0.46593171365564301</v>
      </c>
      <c r="AL27" s="25">
        <f t="shared" si="11"/>
        <v>0.47365824394206846</v>
      </c>
      <c r="AM27" s="25">
        <f t="shared" si="11"/>
        <v>0.48117024385608742</v>
      </c>
      <c r="AN27" s="25">
        <f t="shared" si="11"/>
        <v>0.48847616205780992</v>
      </c>
      <c r="AO27" s="25">
        <f t="shared" si="11"/>
        <v>0.49558404006594975</v>
      </c>
      <c r="AP27" s="25">
        <f t="shared" si="11"/>
        <v>0.50250153313826429</v>
      </c>
      <c r="AQ27" s="25">
        <f t="shared" si="11"/>
        <v>0.5092359303460251</v>
      </c>
      <c r="AR27" s="25">
        <f t="shared" si="11"/>
        <v>0.51579417379213399</v>
      </c>
      <c r="AS27" s="25">
        <f t="shared" si="11"/>
        <v>0.52218287694752252</v>
      </c>
      <c r="AT27" s="25">
        <f t="shared" si="11"/>
        <v>0.52840834209917742</v>
      </c>
      <c r="AU27" s="25">
        <f t="shared" si="11"/>
        <v>0.53447657691695327</v>
      </c>
      <c r="AV27" s="25">
        <f t="shared" si="11"/>
        <v>0.5403933101563948</v>
      </c>
      <c r="AW27" s="25">
        <f t="shared" si="11"/>
        <v>0.54616400652196051</v>
      </c>
      <c r="AX27" s="25">
        <f t="shared" si="11"/>
        <v>0.55179388071998625</v>
      </c>
      <c r="AY27" s="25">
        <f t="shared" si="11"/>
        <v>0.55728791073397488</v>
      </c>
      <c r="AZ27" s="46">
        <f t="shared" si="11"/>
        <v>0.56265085035673512</v>
      </c>
      <c r="BA27" s="46">
        <f t="shared" si="8"/>
        <v>0.56788724101486721</v>
      </c>
      <c r="BB27" s="46">
        <f t="shared" si="8"/>
        <v>0.57300142292130285</v>
      </c>
      <c r="BC27" s="46">
        <f t="shared" si="8"/>
        <v>0.57799754559129202</v>
      </c>
      <c r="BD27" s="46">
        <f t="shared" si="8"/>
        <v>0.58287957775648991</v>
      </c>
      <c r="BE27" s="46">
        <f t="shared" si="8"/>
        <v>0.58765131671078963</v>
      </c>
      <c r="BF27" s="46">
        <f t="shared" si="8"/>
        <v>0.59231639712032691</v>
      </c>
      <c r="BG27" s="46">
        <f t="shared" si="8"/>
        <v>0.5968782993287417</v>
      </c>
      <c r="BH27" s="46">
        <f t="shared" si="8"/>
        <v>0.60134035718735523</v>
      </c>
      <c r="BI27" s="46">
        <f t="shared" si="8"/>
        <v>0.60570576543846588</v>
      </c>
      <c r="BJ27" s="46">
        <f t="shared" si="8"/>
        <v>0.60997758667849311</v>
      </c>
    </row>
    <row r="28" spans="1:62">
      <c r="A28" s="59">
        <f t="shared" si="4"/>
        <v>25</v>
      </c>
      <c r="B28" s="2">
        <v>0</v>
      </c>
      <c r="C28" s="25">
        <f t="shared" si="9"/>
        <v>6.8218089769898817E-3</v>
      </c>
      <c r="D28" s="25">
        <f t="shared" si="9"/>
        <v>2.0554221697383537E-2</v>
      </c>
      <c r="E28" s="25">
        <f t="shared" si="9"/>
        <v>3.7117692054799499E-2</v>
      </c>
      <c r="F28" s="25">
        <f t="shared" si="9"/>
        <v>5.497350852047822E-2</v>
      </c>
      <c r="G28" s="25">
        <f t="shared" si="9"/>
        <v>7.336434240351683E-2</v>
      </c>
      <c r="H28" s="25">
        <f t="shared" si="9"/>
        <v>9.1868835863476314E-2</v>
      </c>
      <c r="I28" s="25">
        <f t="shared" si="9"/>
        <v>0.11023696931531854</v>
      </c>
      <c r="J28" s="25">
        <f t="shared" si="9"/>
        <v>0.12831561346647294</v>
      </c>
      <c r="K28" s="25">
        <f t="shared" si="9"/>
        <v>0.14601027541553793</v>
      </c>
      <c r="L28" s="25">
        <f t="shared" si="9"/>
        <v>0.16326363398295565</v>
      </c>
      <c r="M28" s="25">
        <f t="shared" si="10"/>
        <v>0.18004270282805357</v>
      </c>
      <c r="N28" s="25">
        <f t="shared" si="10"/>
        <v>0.19633077820815481</v>
      </c>
      <c r="O28" s="25">
        <f t="shared" si="10"/>
        <v>0.21212220026458956</v>
      </c>
      <c r="P28" s="25">
        <f t="shared" si="10"/>
        <v>0.22741884696491108</v>
      </c>
      <c r="Q28" s="25">
        <f t="shared" si="10"/>
        <v>0.24222773535791722</v>
      </c>
      <c r="R28" s="25">
        <f t="shared" si="10"/>
        <v>0.25655935215327119</v>
      </c>
      <c r="S28" s="25">
        <f t="shared" si="10"/>
        <v>0.27042647671209086</v>
      </c>
      <c r="T28" s="25">
        <f t="shared" si="10"/>
        <v>0.28384334337485234</v>
      </c>
      <c r="U28" s="25">
        <f t="shared" si="10"/>
        <v>0.29682504164854578</v>
      </c>
      <c r="V28" s="25">
        <f t="shared" si="10"/>
        <v>0.30938708549039107</v>
      </c>
      <c r="W28" s="25">
        <f t="shared" si="10"/>
        <v>0.3215451042112199</v>
      </c>
      <c r="X28" s="25">
        <f t="shared" si="10"/>
        <v>0.33331462168462639</v>
      </c>
      <c r="Y28" s="25">
        <f t="shared" si="10"/>
        <v>0.34471090015787464</v>
      </c>
      <c r="Z28" s="25">
        <f t="shared" si="10"/>
        <v>0.35574883159400861</v>
      </c>
      <c r="AA28" s="25">
        <f t="shared" si="10"/>
        <v>0.36644286412332855</v>
      </c>
      <c r="AB28" s="25">
        <f t="shared" si="11"/>
        <v>0.3768069544840959</v>
      </c>
      <c r="AC28" s="25">
        <f t="shared" si="11"/>
        <v>0.38685453970527212</v>
      </c>
      <c r="AD28" s="25">
        <f t="shared" si="11"/>
        <v>0.39659852300756443</v>
      </c>
      <c r="AE28" s="25">
        <f t="shared" si="11"/>
        <v>0.4060512701625496</v>
      </c>
      <c r="AF28" s="25">
        <f t="shared" si="11"/>
        <v>0.41522461348360484</v>
      </c>
      <c r="AG28" s="25">
        <f t="shared" si="11"/>
        <v>0.42412986131783892</v>
      </c>
      <c r="AH28" s="25">
        <f t="shared" si="11"/>
        <v>0.43277781142939187</v>
      </c>
      <c r="AI28" s="25">
        <f t="shared" si="11"/>
        <v>0.44117876705727427</v>
      </c>
      <c r="AJ28" s="25">
        <f t="shared" si="11"/>
        <v>0.44934255472836632</v>
      </c>
      <c r="AK28" s="25">
        <f t="shared" si="11"/>
        <v>0.45727854313239619</v>
      </c>
      <c r="AL28" s="25">
        <f t="shared" si="11"/>
        <v>0.46499566253828867</v>
      </c>
      <c r="AM28" s="25">
        <f t="shared" si="11"/>
        <v>0.47250242436329892</v>
      </c>
      <c r="AN28" s="25">
        <f t="shared" si="11"/>
        <v>0.47980694060752427</v>
      </c>
      <c r="AO28" s="25">
        <f t="shared" si="11"/>
        <v>0.48691694294402404</v>
      </c>
      <c r="AP28" s="25">
        <f t="shared" si="11"/>
        <v>0.49383980131435051</v>
      </c>
      <c r="AQ28" s="25">
        <f t="shared" si="11"/>
        <v>0.50058254192498297</v>
      </c>
      <c r="AR28" s="25">
        <f t="shared" si="11"/>
        <v>0.50715186457512684</v>
      </c>
      <c r="AS28" s="25">
        <f t="shared" si="11"/>
        <v>0.51355415927301729</v>
      </c>
      <c r="AT28" s="25">
        <f t="shared" si="11"/>
        <v>0.51979552211813573</v>
      </c>
      <c r="AU28" s="25">
        <f t="shared" si="11"/>
        <v>0.52588177044201345</v>
      </c>
      <c r="AV28" s="25">
        <f t="shared" si="11"/>
        <v>0.53181845721172272</v>
      </c>
      <c r="AW28" s="25">
        <f t="shared" si="11"/>
        <v>0.53761088470855445</v>
      </c>
      <c r="AX28" s="25">
        <f t="shared" si="11"/>
        <v>0.54326411750046932</v>
      </c>
      <c r="AY28" s="25">
        <f t="shared" si="11"/>
        <v>0.54878299473118353</v>
      </c>
      <c r="AZ28" s="46">
        <f t="shared" si="11"/>
        <v>0.55417214175163687</v>
      </c>
      <c r="BA28" s="46">
        <f t="shared" si="8"/>
        <v>0.55943598112140325</v>
      </c>
      <c r="BB28" s="46">
        <f t="shared" si="8"/>
        <v>0.56457874300859145</v>
      </c>
      <c r="BC28" s="46">
        <f t="shared" si="8"/>
        <v>0.56960447501715639</v>
      </c>
      <c r="BD28" s="46">
        <f t="shared" si="8"/>
        <v>0.57451705147043342</v>
      </c>
      <c r="BE28" s="46">
        <f t="shared" si="8"/>
        <v>0.57932018217926085</v>
      </c>
      <c r="BF28" s="46">
        <f t="shared" si="8"/>
        <v>0.58401742072234353</v>
      </c>
      <c r="BG28" s="46">
        <f t="shared" si="8"/>
        <v>0.58861217226563411</v>
      </c>
      <c r="BH28" s="46">
        <f t="shared" si="8"/>
        <v>0.59310770094648313</v>
      </c>
      <c r="BI28" s="46">
        <f t="shared" si="8"/>
        <v>0.59750713684723444</v>
      </c>
      <c r="BJ28" s="46">
        <f t="shared" si="8"/>
        <v>0.6018134825817979</v>
      </c>
    </row>
    <row r="29" spans="1:62">
      <c r="A29" s="59">
        <f t="shared" si="4"/>
        <v>26</v>
      </c>
      <c r="B29" s="2">
        <v>0</v>
      </c>
      <c r="C29" s="25">
        <f t="shared" si="9"/>
        <v>6.567976533097584E-3</v>
      </c>
      <c r="D29" s="25">
        <f t="shared" si="9"/>
        <v>1.9811647447770791E-2</v>
      </c>
      <c r="E29" s="25">
        <f t="shared" si="9"/>
        <v>3.5814240381301057E-2</v>
      </c>
      <c r="F29" s="25">
        <f t="shared" si="9"/>
        <v>5.3095694242181038E-2</v>
      </c>
      <c r="G29" s="25">
        <f t="shared" si="9"/>
        <v>7.0925199054399354E-2</v>
      </c>
      <c r="H29" s="25">
        <f t="shared" si="9"/>
        <v>8.8894239361627825E-2</v>
      </c>
      <c r="I29" s="25">
        <f t="shared" si="9"/>
        <v>0.1067588656643618</v>
      </c>
      <c r="J29" s="25">
        <f t="shared" si="9"/>
        <v>0.12436838109244344</v>
      </c>
      <c r="K29" s="25">
        <f t="shared" si="9"/>
        <v>0.14162868726550137</v>
      </c>
      <c r="L29" s="25">
        <f t="shared" si="9"/>
        <v>0.15848170025813799</v>
      </c>
      <c r="M29" s="25">
        <f t="shared" si="10"/>
        <v>0.174893023464082</v>
      </c>
      <c r="N29" s="25">
        <f t="shared" si="10"/>
        <v>0.1908442002366664</v>
      </c>
      <c r="O29" s="25">
        <f t="shared" si="10"/>
        <v>0.20632766106915157</v>
      </c>
      <c r="P29" s="25">
        <f t="shared" si="10"/>
        <v>0.2213433317104915</v>
      </c>
      <c r="Q29" s="25">
        <f t="shared" si="10"/>
        <v>0.23589630416936813</v>
      </c>
      <c r="R29" s="25">
        <f t="shared" si="10"/>
        <v>0.24999520898785943</v>
      </c>
      <c r="S29" s="25">
        <f t="shared" si="10"/>
        <v>0.26365106198456401</v>
      </c>
      <c r="T29" s="25">
        <f t="shared" si="10"/>
        <v>0.27687643879006824</v>
      </c>
      <c r="U29" s="25">
        <f t="shared" si="10"/>
        <v>0.28968487981687818</v>
      </c>
      <c r="V29" s="25">
        <f t="shared" si="10"/>
        <v>0.30209045959190572</v>
      </c>
      <c r="W29" s="25">
        <f t="shared" si="10"/>
        <v>0.3141074747491131</v>
      </c>
      <c r="X29" s="25">
        <f t="shared" si="10"/>
        <v>0.3257502185455351</v>
      </c>
      <c r="Y29" s="25">
        <f t="shared" si="10"/>
        <v>0.33703281897894777</v>
      </c>
      <c r="Z29" s="25">
        <f t="shared" si="10"/>
        <v>0.34796912395505702</v>
      </c>
      <c r="AA29" s="25">
        <f t="shared" si="10"/>
        <v>0.3585726214230619</v>
      </c>
      <c r="AB29" s="25">
        <f t="shared" si="11"/>
        <v>0.36885638557969919</v>
      </c>
      <c r="AC29" s="25">
        <f t="shared" si="11"/>
        <v>0.37883304253297789</v>
      </c>
      <c r="AD29" s="25">
        <f t="shared" si="11"/>
        <v>0.38851475048465434</v>
      </c>
      <c r="AE29" s="25">
        <f t="shared" si="11"/>
        <v>0.39791319071629383</v>
      </c>
      <c r="AF29" s="25">
        <f t="shared" si="11"/>
        <v>0.40703956657240076</v>
      </c>
      <c r="AG29" s="25">
        <f t="shared" si="11"/>
        <v>0.41590460831272241</v>
      </c>
      <c r="AH29" s="25">
        <f t="shared" si="11"/>
        <v>0.42451858221610522</v>
      </c>
      <c r="AI29" s="25">
        <f t="shared" si="11"/>
        <v>0.43289130270422654</v>
      </c>
      <c r="AJ29" s="25">
        <f t="shared" si="11"/>
        <v>0.44103214654694861</v>
      </c>
      <c r="AK29" s="25">
        <f t="shared" si="11"/>
        <v>0.44895006843512514</v>
      </c>
      <c r="AL29" s="25">
        <f t="shared" si="11"/>
        <v>0.45665361737846166</v>
      </c>
      <c r="AM29" s="25">
        <f t="shared" si="11"/>
        <v>0.46415095351811103</v>
      </c>
      <c r="AN29" s="25">
        <f t="shared" si="11"/>
        <v>0.47144986504549707</v>
      </c>
      <c r="AO29" s="25">
        <f t="shared" si="11"/>
        <v>0.47855778499746787</v>
      </c>
      <c r="AP29" s="25">
        <f t="shared" si="11"/>
        <v>0.48548180775863853</v>
      </c>
      <c r="AQ29" s="25">
        <f t="shared" si="11"/>
        <v>0.49222870514874945</v>
      </c>
      <c r="AR29" s="25">
        <f t="shared" si="11"/>
        <v>0.49880494200915176</v>
      </c>
      <c r="AS29" s="25">
        <f t="shared" si="11"/>
        <v>0.50521669123050339</v>
      </c>
      <c r="AT29" s="25">
        <f t="shared" si="11"/>
        <v>0.51146984818528063</v>
      </c>
      <c r="AU29" s="25">
        <f t="shared" si="11"/>
        <v>0.51757004454516931</v>
      </c>
      <c r="AV29" s="25">
        <f t="shared" si="11"/>
        <v>0.52352266147593229</v>
      </c>
      <c r="AW29" s="25">
        <f t="shared" si="11"/>
        <v>0.529332842211795</v>
      </c>
      <c r="AX29" s="25">
        <f t="shared" si="11"/>
        <v>0.53500550401842384</v>
      </c>
      <c r="AY29" s="25">
        <f t="shared" si="11"/>
        <v>0.5405453495587379</v>
      </c>
      <c r="AZ29" s="46">
        <f t="shared" si="11"/>
        <v>0.54595687767947287</v>
      </c>
      <c r="BA29" s="46">
        <f t="shared" si="8"/>
        <v>0.55124439363896471</v>
      </c>
      <c r="BB29" s="46">
        <f t="shared" si="8"/>
        <v>0.55641201879827884</v>
      </c>
      <c r="BC29" s="46">
        <f t="shared" si="8"/>
        <v>0.56146369979877886</v>
      </c>
      <c r="BD29" s="46">
        <f t="shared" si="8"/>
        <v>0.56640321724967346</v>
      </c>
      <c r="BE29" s="46">
        <f t="shared" si="8"/>
        <v>0.57123419394913055</v>
      </c>
      <c r="BF29" s="46">
        <f t="shared" si="8"/>
        <v>0.57596010266227915</v>
      </c>
      <c r="BG29" s="46">
        <f t="shared" si="8"/>
        <v>0.5805842734789477</v>
      </c>
      <c r="BH29" s="46">
        <f t="shared" si="8"/>
        <v>0.5851099007733378</v>
      </c>
      <c r="BI29" s="46">
        <f t="shared" si="8"/>
        <v>0.58954004978707464</v>
      </c>
      <c r="BJ29" s="46">
        <f t="shared" si="8"/>
        <v>0.59387766285623955</v>
      </c>
    </row>
    <row r="30" spans="1:62">
      <c r="A30" s="59">
        <f t="shared" si="4"/>
        <v>27</v>
      </c>
      <c r="B30" s="2">
        <v>0</v>
      </c>
      <c r="C30" s="25">
        <f t="shared" si="9"/>
        <v>6.3323564975418817E-3</v>
      </c>
      <c r="D30" s="25">
        <f t="shared" si="9"/>
        <v>1.9120864097994437E-2</v>
      </c>
      <c r="E30" s="25">
        <f t="shared" si="9"/>
        <v>3.4599259959716168E-2</v>
      </c>
      <c r="F30" s="25">
        <f t="shared" si="9"/>
        <v>5.1342011646447638E-2</v>
      </c>
      <c r="G30" s="25">
        <f t="shared" si="9"/>
        <v>6.8643191066272161E-2</v>
      </c>
      <c r="H30" s="25">
        <f t="shared" si="9"/>
        <v>8.610651225698264E-2</v>
      </c>
      <c r="I30" s="25">
        <f t="shared" si="9"/>
        <v>0.10349396022351322</v>
      </c>
      <c r="J30" s="25">
        <f t="shared" si="9"/>
        <v>0.120657367461791</v>
      </c>
      <c r="K30" s="25">
        <f t="shared" si="9"/>
        <v>0.13750323839225387</v>
      </c>
      <c r="L30" s="25">
        <f t="shared" si="9"/>
        <v>0.15397298246990687</v>
      </c>
      <c r="M30" s="25">
        <f t="shared" si="10"/>
        <v>0.17003106263656129</v>
      </c>
      <c r="N30" s="25">
        <f t="shared" si="10"/>
        <v>0.1856575344598306</v>
      </c>
      <c r="O30" s="25">
        <f t="shared" si="10"/>
        <v>0.20084316962661727</v>
      </c>
      <c r="P30" s="25">
        <f t="shared" si="10"/>
        <v>0.21558617366643465</v>
      </c>
      <c r="Q30" s="25">
        <f t="shared" si="10"/>
        <v>0.22988992501626865</v>
      </c>
      <c r="R30" s="25">
        <f t="shared" si="10"/>
        <v>0.2437613889377433</v>
      </c>
      <c r="S30" s="25">
        <f t="shared" si="10"/>
        <v>0.25720998886701985</v>
      </c>
      <c r="T30" s="25">
        <f t="shared" si="10"/>
        <v>0.27024679447957545</v>
      </c>
      <c r="U30" s="25">
        <f t="shared" si="10"/>
        <v>0.28288393297101022</v>
      </c>
      <c r="V30" s="25">
        <f t="shared" si="10"/>
        <v>0.29513416001825837</v>
      </c>
      <c r="W30" s="25">
        <f t="shared" si="10"/>
        <v>0.30701054640410924</v>
      </c>
      <c r="X30" s="25">
        <f t="shared" si="10"/>
        <v>0.31852624929636336</v>
      </c>
      <c r="Y30" s="25">
        <f t="shared" si="10"/>
        <v>0.32969434601782638</v>
      </c>
      <c r="Z30" s="25">
        <f t="shared" si="10"/>
        <v>0.34052771426416406</v>
      </c>
      <c r="AA30" s="25">
        <f t="shared" si="10"/>
        <v>0.35103894702884447</v>
      </c>
      <c r="AB30" s="25">
        <f t="shared" si="11"/>
        <v>0.36124029356039444</v>
      </c>
      <c r="AC30" s="25">
        <f t="shared" si="11"/>
        <v>0.37114361988923295</v>
      </c>
      <c r="AD30" s="25">
        <f t="shared" si="11"/>
        <v>0.38076038407484447</v>
      </c>
      <c r="AE30" s="25">
        <f t="shared" si="11"/>
        <v>0.3901016225125491</v>
      </c>
      <c r="AF30" s="25">
        <f t="shared" si="11"/>
        <v>0.39917794452223138</v>
      </c>
      <c r="AG30" s="25">
        <f t="shared" si="11"/>
        <v>0.40799953310272963</v>
      </c>
      <c r="AH30" s="25">
        <f t="shared" si="11"/>
        <v>0.41657615023428091</v>
      </c>
      <c r="AI30" s="25">
        <f t="shared" si="11"/>
        <v>0.42491714548981502</v>
      </c>
      <c r="AJ30" s="25">
        <f t="shared" si="11"/>
        <v>0.43303146700455503</v>
      </c>
      <c r="AK30" s="25">
        <f t="shared" si="11"/>
        <v>0.44092767407465838</v>
      </c>
      <c r="AL30" s="25">
        <f t="shared" si="11"/>
        <v>0.44861395082594019</v>
      </c>
      <c r="AM30" s="25">
        <f t="shared" si="11"/>
        <v>0.4560981205252726</v>
      </c>
      <c r="AN30" s="25">
        <f t="shared" si="11"/>
        <v>0.46338766020913363</v>
      </c>
      <c r="AO30" s="25">
        <f t="shared" si="11"/>
        <v>0.47048971538288953</v>
      </c>
      <c r="AP30" s="25">
        <f t="shared" si="11"/>
        <v>0.47741111460588881</v>
      </c>
      <c r="AQ30" s="25">
        <f t="shared" si="11"/>
        <v>0.4841583838253139</v>
      </c>
      <c r="AR30" s="25">
        <f t="shared" si="11"/>
        <v>0.49073776035898703</v>
      </c>
      <c r="AS30" s="25">
        <f t="shared" si="11"/>
        <v>0.49715520645630557</v>
      </c>
      <c r="AT30" s="25">
        <f t="shared" si="11"/>
        <v>0.50341642238898288</v>
      </c>
      <c r="AU30" s="25">
        <f t="shared" si="11"/>
        <v>0.50952685904069661</v>
      </c>
      <c r="AV30" s="25">
        <f t="shared" si="11"/>
        <v>0.51549172997818427</v>
      </c>
      <c r="AW30" s="25">
        <f t="shared" si="11"/>
        <v>0.52131602299663649</v>
      </c>
      <c r="AX30" s="25">
        <f t="shared" si="11"/>
        <v>0.5270045111400723</v>
      </c>
      <c r="AY30" s="25">
        <f t="shared" si="11"/>
        <v>0.53256176320328386</v>
      </c>
      <c r="AZ30" s="46">
        <f t="shared" si="11"/>
        <v>0.53799215372631093</v>
      </c>
      <c r="BA30" s="46">
        <f t="shared" si="8"/>
        <v>0.54329987249557432</v>
      </c>
      <c r="BB30" s="46">
        <f t="shared" si="8"/>
        <v>0.54848893356803408</v>
      </c>
      <c r="BC30" s="46">
        <f t="shared" si="8"/>
        <v>0.55356318383623282</v>
      </c>
      <c r="BD30" s="46">
        <f t="shared" si="8"/>
        <v>0.55852631115300677</v>
      </c>
      <c r="BE30" s="46">
        <f t="shared" si="8"/>
        <v>0.56338185203512625</v>
      </c>
      <c r="BF30" s="46">
        <f t="shared" si="8"/>
        <v>0.56813319896526471</v>
      </c>
      <c r="BG30" s="46">
        <f t="shared" si="8"/>
        <v>0.5727836073115733</v>
      </c>
      <c r="BH30" s="46">
        <f t="shared" si="8"/>
        <v>0.57733620188381485</v>
      </c>
      <c r="BI30" s="46">
        <f t="shared" si="8"/>
        <v>0.58179398314454966</v>
      </c>
      <c r="BJ30" s="46">
        <f t="shared" si="8"/>
        <v>0.58615983309329922</v>
      </c>
    </row>
    <row r="31" spans="1:62">
      <c r="A31" s="59">
        <f t="shared" si="4"/>
        <v>28</v>
      </c>
      <c r="B31" s="2">
        <v>0</v>
      </c>
      <c r="C31" s="25">
        <f t="shared" si="9"/>
        <v>6.1130566140322638E-3</v>
      </c>
      <c r="D31" s="25">
        <f t="shared" si="9"/>
        <v>1.8476635327693364E-2</v>
      </c>
      <c r="E31" s="25">
        <f t="shared" si="9"/>
        <v>3.346403609464399E-2</v>
      </c>
      <c r="F31" s="25">
        <f t="shared" si="9"/>
        <v>4.9700538444743002E-2</v>
      </c>
      <c r="G31" s="25">
        <f t="shared" si="9"/>
        <v>6.6503592579609583E-2</v>
      </c>
      <c r="H31" s="25">
        <f t="shared" si="9"/>
        <v>8.3488556035696868E-2</v>
      </c>
      <c r="I31" s="25">
        <f t="shared" si="9"/>
        <v>0.10042319445900806</v>
      </c>
      <c r="J31" s="25">
        <f t="shared" si="9"/>
        <v>0.11716192974839595</v>
      </c>
      <c r="K31" s="25">
        <f t="shared" si="9"/>
        <v>0.13361203432663307</v>
      </c>
      <c r="L31" s="25">
        <f t="shared" si="9"/>
        <v>0.14971462389701298</v>
      </c>
      <c r="M31" s="25">
        <f t="shared" si="10"/>
        <v>0.16543325013943294</v>
      </c>
      <c r="N31" s="25">
        <f t="shared" si="10"/>
        <v>0.18074670915695296</v>
      </c>
      <c r="O31" s="25">
        <f t="shared" si="10"/>
        <v>0.19564433205311735</v>
      </c>
      <c r="P31" s="25">
        <f t="shared" si="10"/>
        <v>0.21012280761972318</v>
      </c>
      <c r="Q31" s="25">
        <f t="shared" si="10"/>
        <v>0.22418398748963103</v>
      </c>
      <c r="R31" s="25">
        <f t="shared" si="10"/>
        <v>0.23783334127491426</v>
      </c>
      <c r="S31" s="25">
        <f t="shared" si="10"/>
        <v>0.25107885298349863</v>
      </c>
      <c r="T31" s="25">
        <f t="shared" si="10"/>
        <v>0.26393022355248846</v>
      </c>
      <c r="U31" s="25">
        <f t="shared" si="10"/>
        <v>0.27639828961388174</v>
      </c>
      <c r="V31" s="25">
        <f t="shared" si="10"/>
        <v>0.28849459734577015</v>
      </c>
      <c r="W31" s="25">
        <f t="shared" si="10"/>
        <v>0.30023108898957052</v>
      </c>
      <c r="X31" s="25">
        <f t="shared" si="10"/>
        <v>0.31161987210235348</v>
      </c>
      <c r="Y31" s="25">
        <f t="shared" si="10"/>
        <v>0.32267305011132241</v>
      </c>
      <c r="Z31" s="25">
        <f t="shared" si="10"/>
        <v>0.33340259862397881</v>
      </c>
      <c r="AA31" s="25">
        <f t="shared" si="10"/>
        <v>0.34382027608981408</v>
      </c>
      <c r="AB31" s="25">
        <f t="shared" si="11"/>
        <v>0.35393756036543222</v>
      </c>
      <c r="AC31" s="25">
        <f t="shared" si="11"/>
        <v>0.36376560487101589</v>
      </c>
      <c r="AD31" s="25">
        <f t="shared" si="11"/>
        <v>0.37331520958682995</v>
      </c>
      <c r="AE31" s="25">
        <f t="shared" si="11"/>
        <v>0.38259680329032353</v>
      </c>
      <c r="AF31" s="25">
        <f t="shared" si="11"/>
        <v>0.39162043429213428</v>
      </c>
      <c r="AG31" s="25">
        <f t="shared" si="11"/>
        <v>0.40039576757312717</v>
      </c>
      <c r="AH31" s="25">
        <f t="shared" si="11"/>
        <v>0.40893208671135112</v>
      </c>
      <c r="AI31" s="25">
        <f t="shared" si="11"/>
        <v>0.41723829935814166</v>
      </c>
      <c r="AJ31" s="25">
        <f t="shared" si="11"/>
        <v>0.42532294530598719</v>
      </c>
      <c r="AK31" s="25">
        <f t="shared" si="11"/>
        <v>0.43319420640871287</v>
      </c>
      <c r="AL31" s="25">
        <f t="shared" si="11"/>
        <v>0.44085991778287875</v>
      </c>
      <c r="AM31" s="25">
        <f t="shared" si="11"/>
        <v>0.44832757984982086</v>
      </c>
      <c r="AN31" s="25">
        <f t="shared" si="11"/>
        <v>0.45560437087929284</v>
      </c>
      <c r="AO31" s="25">
        <f t="shared" si="11"/>
        <v>0.46269715977486015</v>
      </c>
      <c r="AP31" s="25">
        <f t="shared" si="11"/>
        <v>0.46961251890308464</v>
      </c>
      <c r="AQ31" s="25">
        <f t="shared" si="11"/>
        <v>0.4763567368169741</v>
      </c>
      <c r="AR31" s="25">
        <f t="shared" si="11"/>
        <v>0.48293583076211255</v>
      </c>
      <c r="AS31" s="25">
        <f t="shared" si="11"/>
        <v>0.48935555888360799</v>
      </c>
      <c r="AT31" s="25">
        <f t="shared" si="11"/>
        <v>0.49562143207526055</v>
      </c>
      <c r="AU31" s="25">
        <f t="shared" si="11"/>
        <v>0.50173872543054143</v>
      </c>
      <c r="AV31" s="25">
        <f t="shared" si="11"/>
        <v>0.50771248926915291</v>
      </c>
      <c r="AW31" s="25">
        <f t="shared" si="11"/>
        <v>0.51354755972395072</v>
      </c>
      <c r="AX31" s="25">
        <f t="shared" si="11"/>
        <v>0.51924856888151694</v>
      </c>
      <c r="AY31" s="25">
        <f t="shared" si="11"/>
        <v>0.52481995447620144</v>
      </c>
      <c r="AZ31" s="46">
        <f t="shared" si="11"/>
        <v>0.53026596914239565</v>
      </c>
      <c r="BA31" s="46">
        <f t="shared" si="8"/>
        <v>0.53559068923351882</v>
      </c>
      <c r="BB31" s="46">
        <f t="shared" si="8"/>
        <v>0.54079802321892445</v>
      </c>
      <c r="BC31" s="46">
        <f t="shared" si="8"/>
        <v>0.5458917196718801</v>
      </c>
      <c r="BD31" s="46">
        <f t="shared" si="8"/>
        <v>0.55087537486312166</v>
      </c>
      <c r="BE31" s="46">
        <f t="shared" si="8"/>
        <v>0.55575243997533241</v>
      </c>
      <c r="BF31" s="46">
        <f t="shared" si="8"/>
        <v>0.56052622795439111</v>
      </c>
      <c r="BG31" s="46">
        <f t="shared" si="8"/>
        <v>0.56519992001341957</v>
      </c>
      <c r="BH31" s="46">
        <f t="shared" si="8"/>
        <v>0.56977657180562924</v>
      </c>
      <c r="BI31" s="46">
        <f t="shared" si="8"/>
        <v>0.5742591192817702</v>
      </c>
      <c r="BJ31" s="46">
        <f t="shared" si="8"/>
        <v>0.57865038424764559</v>
      </c>
    </row>
    <row r="32" spans="1:62">
      <c r="A32" s="59">
        <f t="shared" si="4"/>
        <v>29</v>
      </c>
      <c r="B32" s="2">
        <v>0</v>
      </c>
      <c r="C32" s="25">
        <f t="shared" si="9"/>
        <v>5.9084379948573813E-3</v>
      </c>
      <c r="D32" s="25">
        <f t="shared" si="9"/>
        <v>1.7874407775063144E-2</v>
      </c>
      <c r="E32" s="25">
        <f t="shared" si="9"/>
        <v>3.2400962626319516E-2</v>
      </c>
      <c r="F32" s="25">
        <f t="shared" si="9"/>
        <v>4.8160832675842299E-2</v>
      </c>
      <c r="G32" s="25">
        <f t="shared" si="9"/>
        <v>6.4493463826264169E-2</v>
      </c>
      <c r="H32" s="25">
        <f t="shared" si="9"/>
        <v>8.1025299448567192E-2</v>
      </c>
      <c r="I32" s="25">
        <f t="shared" si="9"/>
        <v>9.7529720194533487E-2</v>
      </c>
      <c r="J32" s="25">
        <f t="shared" si="9"/>
        <v>0.11386376851955585</v>
      </c>
      <c r="K32" s="25">
        <f t="shared" si="9"/>
        <v>0.12993561496969508</v>
      </c>
      <c r="L32" s="25">
        <f t="shared" si="9"/>
        <v>0.1456862584345219</v>
      </c>
      <c r="M32" s="25">
        <f t="shared" si="10"/>
        <v>0.16107853433143091</v>
      </c>
      <c r="N32" s="25">
        <f t="shared" si="10"/>
        <v>0.17609017633058882</v>
      </c>
      <c r="O32" s="25">
        <f t="shared" si="10"/>
        <v>0.19070926519722731</v>
      </c>
      <c r="P32" s="25">
        <f t="shared" si="10"/>
        <v>0.20493115181779817</v>
      </c>
      <c r="Q32" s="25">
        <f t="shared" si="10"/>
        <v>0.21875632628639943</v>
      </c>
      <c r="R32" s="25">
        <f t="shared" si="10"/>
        <v>0.23218891356904045</v>
      </c>
      <c r="S32" s="25">
        <f t="shared" si="10"/>
        <v>0.24523559514309495</v>
      </c>
      <c r="T32" s="25">
        <f t="shared" si="10"/>
        <v>0.25790482663513081</v>
      </c>
      <c r="U32" s="25">
        <f t="shared" si="10"/>
        <v>0.27020626495950578</v>
      </c>
      <c r="V32" s="25">
        <f t="shared" si="10"/>
        <v>0.28215034605971051</v>
      </c>
      <c r="W32" s="25">
        <f t="shared" si="10"/>
        <v>0.29374797234566929</v>
      </c>
      <c r="X32" s="25">
        <f t="shared" si="10"/>
        <v>0.30501028092334309</v>
      </c>
      <c r="Y32" s="25">
        <f t="shared" si="10"/>
        <v>0.31594847188588088</v>
      </c>
      <c r="Z32" s="25">
        <f t="shared" si="10"/>
        <v>0.32657368160147465</v>
      </c>
      <c r="AA32" s="25">
        <f t="shared" si="10"/>
        <v>0.33689688992410527</v>
      </c>
      <c r="AB32" s="25">
        <f t="shared" si="11"/>
        <v>0.34692885310480803</v>
      </c>
      <c r="AC32" s="25">
        <f t="shared" si="11"/>
        <v>0.35668005624426746</v>
      </c>
      <c r="AD32" s="25">
        <f t="shared" si="11"/>
        <v>0.36616068063740181</v>
      </c>
      <c r="AE32" s="25">
        <f t="shared" si="11"/>
        <v>0.37538058247679279</v>
      </c>
      <c r="AF32" s="25">
        <f t="shared" si="11"/>
        <v>0.38434928021453441</v>
      </c>
      <c r="AG32" s="25">
        <f t="shared" si="11"/>
        <v>0.39307594850843575</v>
      </c>
      <c r="AH32" s="25">
        <f t="shared" si="11"/>
        <v>0.40156941715311012</v>
      </c>
      <c r="AI32" s="25">
        <f t="shared" si="11"/>
        <v>0.40983817375848008</v>
      </c>
      <c r="AJ32" s="25">
        <f t="shared" si="11"/>
        <v>0.41789036921596129</v>
      </c>
      <c r="AK32" s="25">
        <f t="shared" si="11"/>
        <v>0.42573382520679781</v>
      </c>
      <c r="AL32" s="25">
        <f t="shared" si="11"/>
        <v>0.43337604317300876</v>
      </c>
      <c r="AM32" s="25">
        <f t="shared" si="11"/>
        <v>0.44082421430053925</v>
      </c>
      <c r="AN32" s="25">
        <f t="shared" si="11"/>
        <v>0.44808523016503921</v>
      </c>
      <c r="AO32" s="25">
        <f t="shared" si="11"/>
        <v>0.455165693769645</v>
      </c>
      <c r="AP32" s="25">
        <f t="shared" si="11"/>
        <v>0.46207193076612163</v>
      </c>
      <c r="AQ32" s="25">
        <f t="shared" si="11"/>
        <v>0.46881000069946455</v>
      </c>
      <c r="AR32" s="25">
        <f t="shared" si="11"/>
        <v>0.47538570815444975</v>
      </c>
      <c r="AS32" s="25">
        <f t="shared" si="11"/>
        <v>0.48180461371287259</v>
      </c>
      <c r="AT32" s="25">
        <f t="shared" si="11"/>
        <v>0.48807204465405674</v>
      </c>
      <c r="AU32" s="25">
        <f t="shared" si="11"/>
        <v>0.49419310534999844</v>
      </c>
      <c r="AV32" s="25">
        <f t="shared" si="11"/>
        <v>0.50017268732127429</v>
      </c>
      <c r="AW32" s="25">
        <f t="shared" si="11"/>
        <v>0.50601547893143728</v>
      </c>
      <c r="AX32" s="25">
        <f t="shared" si="11"/>
        <v>0.51172597470667303</v>
      </c>
      <c r="AY32" s="25">
        <f t="shared" si="11"/>
        <v>0.51730848427454867</v>
      </c>
      <c r="AZ32" s="46">
        <f t="shared" si="11"/>
        <v>0.52276714092111976</v>
      </c>
      <c r="BA32" s="46">
        <f t="shared" si="8"/>
        <v>0.52810590976983629</v>
      </c>
      <c r="BB32" s="46">
        <f t="shared" si="8"/>
        <v>0.53332859558883994</v>
      </c>
      <c r="BC32" s="46">
        <f t="shared" si="8"/>
        <v>0.5384388502355858</v>
      </c>
      <c r="BD32" s="46">
        <f t="shared" si="8"/>
        <v>0.54344017974942549</v>
      </c>
      <c r="BE32" s="46">
        <f t="shared" si="8"/>
        <v>0.54833595110398059</v>
      </c>
      <c r="BF32" s="46">
        <f t="shared" si="8"/>
        <v>0.55312939863192034</v>
      </c>
      <c r="BG32" s="46">
        <f t="shared" si="8"/>
        <v>0.55782363013523273</v>
      </c>
      <c r="BH32" s="46">
        <f t="shared" si="8"/>
        <v>0.56242163269430145</v>
      </c>
      <c r="BI32" s="46">
        <f t="shared" si="8"/>
        <v>0.56692627818912733</v>
      </c>
      <c r="BJ32" s="46">
        <f t="shared" si="8"/>
        <v>0.57134032854592054</v>
      </c>
    </row>
    <row r="33" spans="1:62">
      <c r="A33" s="59">
        <f t="shared" si="4"/>
        <v>30</v>
      </c>
      <c r="B33" s="2">
        <v>0</v>
      </c>
      <c r="C33" s="25">
        <f t="shared" si="9"/>
        <v>5.7170740869444403E-3</v>
      </c>
      <c r="D33" s="25">
        <f t="shared" si="9"/>
        <v>1.7310203195157241E-2</v>
      </c>
      <c r="E33" s="25">
        <f t="shared" si="9"/>
        <v>3.1403371049263058E-2</v>
      </c>
      <c r="F33" s="25">
        <f t="shared" si="9"/>
        <v>4.6713709734361203E-2</v>
      </c>
      <c r="G33" s="25">
        <f t="shared" si="9"/>
        <v>6.2601388048534976E-2</v>
      </c>
      <c r="H33" s="25">
        <f t="shared" si="9"/>
        <v>7.8703406285640973E-2</v>
      </c>
      <c r="I33" s="25">
        <f t="shared" si="9"/>
        <v>9.4798587573371257E-2</v>
      </c>
      <c r="J33" s="25">
        <f t="shared" si="9"/>
        <v>0.11074660352095932</v>
      </c>
      <c r="K33" s="25">
        <f t="shared" si="9"/>
        <v>0.1264566242878376</v>
      </c>
      <c r="L33" s="25">
        <f t="shared" si="9"/>
        <v>0.14186967895549518</v>
      </c>
      <c r="M33" s="25">
        <f t="shared" si="10"/>
        <v>0.15694805281336685</v>
      </c>
      <c r="N33" s="25">
        <f t="shared" si="10"/>
        <v>0.17166858744575669</v>
      </c>
      <c r="O33" s="25">
        <f t="shared" si="10"/>
        <v>0.18601827946182875</v>
      </c>
      <c r="P33" s="25">
        <f t="shared" si="10"/>
        <v>0.19999129931673565</v>
      </c>
      <c r="Q33" s="25">
        <f t="shared" si="10"/>
        <v>0.21358692207276764</v>
      </c>
      <c r="R33" s="25">
        <f t="shared" si="10"/>
        <v>0.22680806269918058</v>
      </c>
      <c r="S33" s="25">
        <f t="shared" si="10"/>
        <v>0.2396602228576844</v>
      </c>
      <c r="T33" s="25">
        <f t="shared" si="10"/>
        <v>0.25215072404068117</v>
      </c>
      <c r="U33" s="25">
        <f t="shared" si="10"/>
        <v>0.26428814373960496</v>
      </c>
      <c r="V33" s="25">
        <f t="shared" si="10"/>
        <v>0.27608189786245746</v>
      </c>
      <c r="W33" s="25">
        <f t="shared" si="10"/>
        <v>0.28754192992486893</v>
      </c>
      <c r="X33" s="25">
        <f t="shared" si="10"/>
        <v>0.29867847908860451</v>
      </c>
      <c r="Y33" s="25">
        <f t="shared" si="10"/>
        <v>0.30950190698960345</v>
      </c>
      <c r="Z33" s="25">
        <f t="shared" si="10"/>
        <v>0.32002256875597812</v>
      </c>
      <c r="AA33" s="25">
        <f t="shared" si="10"/>
        <v>0.330250717464462</v>
      </c>
      <c r="AB33" s="25">
        <f t="shared" si="11"/>
        <v>0.3401964340358376</v>
      </c>
      <c r="AC33" s="25">
        <f t="shared" si="11"/>
        <v>0.34986957656346629</v>
      </c>
      <c r="AD33" s="25">
        <f t="shared" si="11"/>
        <v>0.35927974452990297</v>
      </c>
      <c r="AE33" s="25">
        <f t="shared" si="11"/>
        <v>0.36843625444816314</v>
      </c>
      <c r="AF33" s="25">
        <f t="shared" si="11"/>
        <v>0.37734812427246284</v>
      </c>
      <c r="AG33" s="25">
        <f t="shared" si="11"/>
        <v>0.38602406453230198</v>
      </c>
      <c r="AH33" s="25">
        <f t="shared" si="11"/>
        <v>0.3944724746061819</v>
      </c>
      <c r="AI33" s="25">
        <f t="shared" si="11"/>
        <v>0.40270144290471921</v>
      </c>
      <c r="AJ33" s="25">
        <f t="shared" si="11"/>
        <v>0.41071875000475133</v>
      </c>
      <c r="AK33" s="25">
        <f t="shared" si="11"/>
        <v>0.4185318739862352</v>
      </c>
      <c r="AL33" s="25">
        <f t="shared" si="11"/>
        <v>0.42614799738706416</v>
      </c>
      <c r="AM33" s="25">
        <f t="shared" si="11"/>
        <v>0.43357401531838863</v>
      </c>
      <c r="AN33" s="25">
        <f t="shared" si="11"/>
        <v>0.44081654438286205</v>
      </c>
      <c r="AO33" s="25">
        <f t="shared" si="11"/>
        <v>0.44788193211669552</v>
      </c>
      <c r="AP33" s="25">
        <f t="shared" si="11"/>
        <v>0.4547762667382278</v>
      </c>
      <c r="AQ33" s="25">
        <f t="shared" si="11"/>
        <v>0.46150538703455535</v>
      </c>
      <c r="AR33" s="25">
        <f t="shared" si="11"/>
        <v>0.46807489225639837</v>
      </c>
      <c r="AS33" s="25">
        <f t="shared" si="11"/>
        <v>0.47449015192198341</v>
      </c>
      <c r="AT33" s="25">
        <f t="shared" si="11"/>
        <v>0.4807563154549811</v>
      </c>
      <c r="AU33" s="25">
        <f t="shared" si="11"/>
        <v>0.48687832160076588</v>
      </c>
      <c r="AV33" s="25">
        <f t="shared" si="11"/>
        <v>0.49286090758049772</v>
      </c>
      <c r="AW33" s="25">
        <f t="shared" si="11"/>
        <v>0.49870861795457122</v>
      </c>
      <c r="AX33" s="25">
        <f t="shared" si="11"/>
        <v>0.50442581317649415</v>
      </c>
      <c r="AY33" s="25">
        <f t="shared" si="11"/>
        <v>0.51001667782573046</v>
      </c>
      <c r="AZ33" s="46">
        <f t="shared" si="11"/>
        <v>0.51548522851390399</v>
      </c>
      <c r="BA33" s="46">
        <f t="shared" si="8"/>
        <v>0.52083532146331424</v>
      </c>
      <c r="BB33" s="46">
        <f t="shared" si="8"/>
        <v>0.52607065976023137</v>
      </c>
      <c r="BC33" s="46">
        <f t="shared" si="8"/>
        <v>0.53119480028812049</v>
      </c>
      <c r="BD33" s="46">
        <f t="shared" si="8"/>
        <v>0.53621116034795491</v>
      </c>
      <c r="BE33" s="46">
        <f t="shared" si="8"/>
        <v>0.54112302397426426</v>
      </c>
      <c r="BF33" s="46">
        <f t="shared" si="8"/>
        <v>0.54593354795661952</v>
      </c>
      <c r="BG33" s="46">
        <f t="shared" si="8"/>
        <v>0.55064576757696404</v>
      </c>
      <c r="BH33" s="46">
        <f t="shared" si="8"/>
        <v>0.55526260207366163</v>
      </c>
      <c r="BI33" s="46">
        <f t="shared" si="8"/>
        <v>0.55978685984335963</v>
      </c>
      <c r="BJ33" s="46">
        <f t="shared" si="8"/>
        <v>0.56422124339183721</v>
      </c>
    </row>
    <row r="34" spans="1:62">
      <c r="A34" s="59">
        <f t="shared" si="4"/>
        <v>31</v>
      </c>
      <c r="B34" s="2">
        <v>0</v>
      </c>
      <c r="C34" s="25">
        <f t="shared" ref="C34:L43" si="12">(C$2/(C$2+$A34)+1.96*1.96/(2*(C$2+$A34))-1.96*SQRT((C$2/(C$2+$A34)*(1-C$2/(C$2+$A34))+1.96*1.96/(4*(C$2+$A34)))/(C$2+$A34)))/(1+1.96*1.96/(C$2+$A34))</f>
        <v>5.5377173625509564E-3</v>
      </c>
      <c r="D34" s="25">
        <f t="shared" si="12"/>
        <v>1.6780530429070947E-2</v>
      </c>
      <c r="E34" s="25">
        <f t="shared" si="12"/>
        <v>3.0465390304310145E-2</v>
      </c>
      <c r="F34" s="25">
        <f t="shared" si="12"/>
        <v>4.5351058544897502E-2</v>
      </c>
      <c r="G34" s="25">
        <f t="shared" si="12"/>
        <v>6.081725363115098E-2</v>
      </c>
      <c r="H34" s="25">
        <f t="shared" si="12"/>
        <v>7.6511032352970992E-2</v>
      </c>
      <c r="I34" s="25">
        <f t="shared" si="12"/>
        <v>9.2216484532574902E-2</v>
      </c>
      <c r="J34" s="25">
        <f t="shared" si="12"/>
        <v>0.10779590197911117</v>
      </c>
      <c r="K34" s="25">
        <f t="shared" si="12"/>
        <v>0.12315953254678531</v>
      </c>
      <c r="L34" s="25">
        <f t="shared" si="12"/>
        <v>0.13824855751022433</v>
      </c>
      <c r="M34" s="25">
        <f t="shared" ref="M34:AB43" si="13">(M$2/(M$2+$A34)+1.96*1.96/(2*(M$2+$A34))-1.96*SQRT((M$2/(M$2+$A34)*(1-M$2/(M$2+$A34))+1.96*1.96/(4*(M$2+$A34)))/(M$2+$A34)))/(1+1.96*1.96/(M$2+$A34))</f>
        <v>0.15302485372603591</v>
      </c>
      <c r="N34" s="25">
        <f t="shared" si="13"/>
        <v>0.16746451821827155</v>
      </c>
      <c r="O34" s="25">
        <f t="shared" si="13"/>
        <v>0.18155360887243294</v>
      </c>
      <c r="P34" s="25">
        <f t="shared" si="13"/>
        <v>0.19528525463541907</v>
      </c>
      <c r="Q34" s="25">
        <f t="shared" si="13"/>
        <v>0.20865764564493355</v>
      </c>
      <c r="R34" s="25">
        <f t="shared" si="13"/>
        <v>0.22167260713762191</v>
      </c>
      <c r="S34" s="25">
        <f t="shared" si="13"/>
        <v>0.23433457112685732</v>
      </c>
      <c r="T34" s="25">
        <f t="shared" si="13"/>
        <v>0.24664982524781223</v>
      </c>
      <c r="U34" s="25">
        <f t="shared" si="13"/>
        <v>0.25862595842577224</v>
      </c>
      <c r="V34" s="25">
        <f t="shared" si="13"/>
        <v>0.27027144858027696</v>
      </c>
      <c r="W34" s="25">
        <f t="shared" si="13"/>
        <v>0.28159535424282278</v>
      </c>
      <c r="X34" s="25">
        <f t="shared" si="13"/>
        <v>0.29260708309128652</v>
      </c>
      <c r="Y34" s="25">
        <f t="shared" si="13"/>
        <v>0.30331621798657443</v>
      </c>
      <c r="Z34" s="25">
        <f t="shared" si="13"/>
        <v>0.31373238636001305</v>
      </c>
      <c r="AA34" s="25">
        <f t="shared" si="13"/>
        <v>0.32386516251299408</v>
      </c>
      <c r="AB34" s="25">
        <f t="shared" si="13"/>
        <v>0.33372399504811395</v>
      </c>
      <c r="AC34" s="25">
        <f t="shared" si="11"/>
        <v>0.34331815357826712</v>
      </c>
      <c r="AD34" s="25">
        <f t="shared" si="11"/>
        <v>0.35265669027401325</v>
      </c>
      <c r="AE34" s="25">
        <f t="shared" si="11"/>
        <v>0.3617484128577001</v>
      </c>
      <c r="AF34" s="25">
        <f t="shared" si="11"/>
        <v>0.37060186643725185</v>
      </c>
      <c r="AG34" s="25">
        <f t="shared" si="11"/>
        <v>0.37922532216457727</v>
      </c>
      <c r="AH34" s="25">
        <f t="shared" si="11"/>
        <v>0.3876267711538755</v>
      </c>
      <c r="AI34" s="25">
        <f t="shared" si="11"/>
        <v>0.39581392243999036</v>
      </c>
      <c r="AJ34" s="25">
        <f t="shared" si="11"/>
        <v>0.40379420402276267</v>
      </c>
      <c r="AK34" s="25">
        <f t="shared" si="11"/>
        <v>0.41157476624932443</v>
      </c>
      <c r="AL34" s="25">
        <f t="shared" si="11"/>
        <v>0.41916248694673824</v>
      </c>
      <c r="AM34" s="25">
        <f t="shared" si="11"/>
        <v>0.42656397784293448</v>
      </c>
      <c r="AN34" s="25">
        <f t="shared" si="11"/>
        <v>0.43378559191253319</v>
      </c>
      <c r="AO34" s="25">
        <f t="shared" si="11"/>
        <v>0.44083343136188757</v>
      </c>
      <c r="AP34" s="25">
        <f t="shared" si="11"/>
        <v>0.44771335602917078</v>
      </c>
      <c r="AQ34" s="25">
        <f t="shared" si="11"/>
        <v>0.45443099202405968</v>
      </c>
      <c r="AR34" s="25">
        <f t="shared" si="11"/>
        <v>0.46099174047029373</v>
      </c>
      <c r="AS34" s="25">
        <f t="shared" si="11"/>
        <v>0.46740078624518278</v>
      </c>
      <c r="AT34" s="25">
        <f t="shared" si="11"/>
        <v>0.4736631066346822</v>
      </c>
      <c r="AU34" s="25">
        <f t="shared" ref="AB34:AZ44" si="14">(AU$2/(AU$2+$A34)+1.96*1.96/(2*(AU$2+$A34))-1.96*SQRT((AU$2/(AU$2+$A34)*(1-AU$2/(AU$2+$A34))+1.96*1.96/(4*(AU$2+$A34)))/(AU$2+$A34)))/(1+1.96*1.96/(AU$2+$A34))</f>
        <v>0.47978347984220315</v>
      </c>
      <c r="AV34" s="25">
        <f t="shared" si="14"/>
        <v>0.48576649330491523</v>
      </c>
      <c r="AW34" s="25">
        <f t="shared" si="14"/>
        <v>0.49161655178370739</v>
      </c>
      <c r="AX34" s="25">
        <f t="shared" si="14"/>
        <v>0.49733788520285227</v>
      </c>
      <c r="AY34" s="25">
        <f t="shared" si="14"/>
        <v>0.50293455622324768</v>
      </c>
      <c r="AZ34" s="46">
        <f t="shared" si="14"/>
        <v>0.50841046753931596</v>
      </c>
      <c r="BA34" s="46">
        <f t="shared" si="8"/>
        <v>0.51376936889452074</v>
      </c>
      <c r="BB34" s="46">
        <f t="shared" si="8"/>
        <v>0.51901486381428452</v>
      </c>
      <c r="BC34" s="46">
        <f t="shared" si="8"/>
        <v>0.52415041605806623</v>
      </c>
      <c r="BD34" s="46">
        <f t="shared" si="8"/>
        <v>0.52917935579463637</v>
      </c>
      <c r="BE34" s="46">
        <f t="shared" si="8"/>
        <v>0.53410488550632518</v>
      </c>
      <c r="BF34" s="46">
        <f t="shared" si="8"/>
        <v>0.53893008562930245</v>
      </c>
      <c r="BG34" s="46">
        <f t="shared" si="8"/>
        <v>0.54365791993788604</v>
      </c>
      <c r="BH34" s="46">
        <f t="shared" si="8"/>
        <v>0.54829124068151358</v>
      </c>
      <c r="BI34" s="46">
        <f t="shared" si="8"/>
        <v>0.55283279348344017</v>
      </c>
      <c r="BJ34" s="46">
        <f t="shared" si="8"/>
        <v>0.55728522201045894</v>
      </c>
    </row>
    <row r="35" spans="1:62">
      <c r="A35" s="59">
        <f t="shared" si="4"/>
        <v>32</v>
      </c>
      <c r="B35" s="2">
        <v>0</v>
      </c>
      <c r="C35" s="25">
        <f t="shared" si="12"/>
        <v>5.3692720896517188E-3</v>
      </c>
      <c r="D35" s="25">
        <f t="shared" si="12"/>
        <v>1.6282313063842441E-2</v>
      </c>
      <c r="E35" s="25">
        <f t="shared" si="12"/>
        <v>2.9581831005296912E-2</v>
      </c>
      <c r="F35" s="25">
        <f t="shared" si="12"/>
        <v>4.4065689087418335E-2</v>
      </c>
      <c r="G35" s="25">
        <f t="shared" si="12"/>
        <v>5.9132072625076235E-2</v>
      </c>
      <c r="H35" s="25">
        <f t="shared" si="12"/>
        <v>7.4437622237226844E-2</v>
      </c>
      <c r="I35" s="25">
        <f t="shared" si="12"/>
        <v>8.9771518114699966E-2</v>
      </c>
      <c r="J35" s="25">
        <f t="shared" si="12"/>
        <v>0.10499864973166873</v>
      </c>
      <c r="K35" s="25">
        <f t="shared" si="12"/>
        <v>0.12003040155386345</v>
      </c>
      <c r="L35" s="25">
        <f t="shared" si="12"/>
        <v>0.13480820811018185</v>
      </c>
      <c r="M35" s="25">
        <f t="shared" si="13"/>
        <v>0.14929365877065542</v>
      </c>
      <c r="N35" s="25">
        <f t="shared" si="13"/>
        <v>0.16346223395491324</v>
      </c>
      <c r="O35" s="25">
        <f t="shared" si="13"/>
        <v>0.17729918031900158</v>
      </c>
      <c r="P35" s="25">
        <f t="shared" si="13"/>
        <v>0.19079670807448901</v>
      </c>
      <c r="Q35" s="25">
        <f t="shared" si="13"/>
        <v>0.20395203817398991</v>
      </c>
      <c r="R35" s="25">
        <f t="shared" si="13"/>
        <v>0.21676601370896784</v>
      </c>
      <c r="S35" s="25">
        <f t="shared" si="13"/>
        <v>0.22924209609314436</v>
      </c>
      <c r="T35" s="25">
        <f t="shared" si="13"/>
        <v>0.24138562967182875</v>
      </c>
      <c r="U35" s="25">
        <f t="shared" si="13"/>
        <v>0.25320329720990103</v>
      </c>
      <c r="V35" s="25">
        <f t="shared" si="13"/>
        <v>0.26470271334885215</v>
      </c>
      <c r="W35" s="25">
        <f t="shared" si="13"/>
        <v>0.27589211919038936</v>
      </c>
      <c r="X35" s="25">
        <f t="shared" si="13"/>
        <v>0.28678015189240452</v>
      </c>
      <c r="Y35" s="25">
        <f t="shared" si="13"/>
        <v>0.29737567047718927</v>
      </c>
      <c r="Z35" s="25">
        <f t="shared" si="13"/>
        <v>0.3076876241309292</v>
      </c>
      <c r="AA35" s="25">
        <f t="shared" si="13"/>
        <v>0.31772495285894004</v>
      </c>
      <c r="AB35" s="25">
        <f t="shared" si="14"/>
        <v>0.32749651292941145</v>
      </c>
      <c r="AC35" s="25">
        <f t="shared" si="14"/>
        <v>0.33701102140242434</v>
      </c>
      <c r="AD35" s="25">
        <f t="shared" si="14"/>
        <v>0.34627701540987998</v>
      </c>
      <c r="AE35" s="25">
        <f t="shared" si="14"/>
        <v>0.35530282286795978</v>
      </c>
      <c r="AF35" s="25">
        <f t="shared" si="14"/>
        <v>0.36409654206505287</v>
      </c>
      <c r="AG35" s="25">
        <f t="shared" si="14"/>
        <v>0.37266602814353461</v>
      </c>
      <c r="AH35" s="25">
        <f t="shared" si="14"/>
        <v>0.38101888493214953</v>
      </c>
      <c r="AI35" s="25">
        <f t="shared" si="14"/>
        <v>0.38916246092206641</v>
      </c>
      <c r="AJ35" s="25">
        <f t="shared" si="14"/>
        <v>0.39710384843935753</v>
      </c>
      <c r="AK35" s="25">
        <f t="shared" si="14"/>
        <v>0.4048498852683165</v>
      </c>
      <c r="AL35" s="25">
        <f t="shared" si="14"/>
        <v>0.41240715813747064</v>
      </c>
      <c r="AM35" s="25">
        <f t="shared" si="14"/>
        <v>0.41978200760361839</v>
      </c>
      <c r="AN35" s="25">
        <f t="shared" si="14"/>
        <v>0.42698053396647745</v>
      </c>
      <c r="AO35" s="25">
        <f t="shared" si="14"/>
        <v>0.43400860392341162</v>
      </c>
      <c r="AP35" s="25">
        <f t="shared" si="14"/>
        <v>0.44087185773467513</v>
      </c>
      <c r="AQ35" s="25">
        <f t="shared" si="14"/>
        <v>0.4475757167181133</v>
      </c>
      <c r="AR35" s="25">
        <f t="shared" si="14"/>
        <v>0.45412539093091314</v>
      </c>
      <c r="AS35" s="25">
        <f t="shared" si="14"/>
        <v>0.46052588692688001</v>
      </c>
      <c r="AT35" s="25">
        <f t="shared" si="14"/>
        <v>0.46678201550241605</v>
      </c>
      <c r="AU35" s="25">
        <f t="shared" si="14"/>
        <v>0.47289839936415395</v>
      </c>
      <c r="AV35" s="25">
        <f t="shared" si="14"/>
        <v>0.47887948066704611</v>
      </c>
      <c r="AW35" s="25">
        <f t="shared" si="14"/>
        <v>0.48472952838439759</v>
      </c>
      <c r="AX35" s="25">
        <f t="shared" si="14"/>
        <v>0.49045264548149986</v>
      </c>
      <c r="AY35" s="25">
        <f t="shared" si="14"/>
        <v>0.4960527758726388</v>
      </c>
      <c r="AZ35" s="46">
        <f t="shared" si="14"/>
        <v>0.5015337111477397</v>
      </c>
      <c r="BA35" s="46">
        <f t="shared" si="8"/>
        <v>0.50689909706006475</v>
      </c>
      <c r="BB35" s="46">
        <f t="shared" si="8"/>
        <v>0.51215243977046276</v>
      </c>
      <c r="BC35" s="46">
        <f t="shared" si="8"/>
        <v>0.51729711184689153</v>
      </c>
      <c r="BD35" s="46">
        <f t="shared" si="8"/>
        <v>0.52233635802045153</v>
      </c>
      <c r="BE35" s="46">
        <f t="shared" si="8"/>
        <v>0.52727330070111178</v>
      </c>
      <c r="BF35" s="46">
        <f t="shared" si="8"/>
        <v>0.53211094525781188</v>
      </c>
      <c r="BG35" s="46">
        <f t="shared" si="8"/>
        <v>0.53685218506873167</v>
      </c>
      <c r="BH35" s="46">
        <f t="shared" si="8"/>
        <v>0.54149980634835004</v>
      </c>
      <c r="BI35" s="46">
        <f t="shared" si="8"/>
        <v>0.54605649275849277</v>
      </c>
      <c r="BJ35" s="46">
        <f t="shared" si="8"/>
        <v>0.55052482981095197</v>
      </c>
    </row>
    <row r="36" spans="1:62">
      <c r="A36" s="59">
        <f t="shared" si="4"/>
        <v>33</v>
      </c>
      <c r="B36" s="2">
        <v>0</v>
      </c>
      <c r="C36" s="25">
        <f t="shared" si="12"/>
        <v>5.2107719255966552E-3</v>
      </c>
      <c r="D36" s="25">
        <f t="shared" si="12"/>
        <v>1.5812829614043959E-2</v>
      </c>
      <c r="E36" s="25">
        <f t="shared" si="12"/>
        <v>2.8748089271291792E-2</v>
      </c>
      <c r="F36" s="25">
        <f t="shared" si="12"/>
        <v>4.2851205205062692E-2</v>
      </c>
      <c r="G36" s="25">
        <f t="shared" si="12"/>
        <v>5.7537828757314363E-2</v>
      </c>
      <c r="H36" s="25">
        <f t="shared" si="12"/>
        <v>7.2473738450514677E-2</v>
      </c>
      <c r="I36" s="25">
        <f t="shared" si="12"/>
        <v>8.7453029968830642E-2</v>
      </c>
      <c r="J36" s="25">
        <f t="shared" si="12"/>
        <v>0.1023431574920593</v>
      </c>
      <c r="K36" s="25">
        <f t="shared" si="12"/>
        <v>0.11705668531051239</v>
      </c>
      <c r="L36" s="25">
        <f t="shared" si="12"/>
        <v>0.1315353846924483</v>
      </c>
      <c r="M36" s="25">
        <f t="shared" si="13"/>
        <v>0.14574066080685741</v>
      </c>
      <c r="N36" s="25">
        <f t="shared" si="13"/>
        <v>0.15964748860054623</v>
      </c>
      <c r="O36" s="25">
        <f t="shared" si="13"/>
        <v>0.17324041544914071</v>
      </c>
      <c r="P36" s="25">
        <f t="shared" si="13"/>
        <v>0.18651084151016264</v>
      </c>
      <c r="Q36" s="25">
        <f t="shared" si="13"/>
        <v>0.19945512167731494</v>
      </c>
      <c r="R36" s="25">
        <f t="shared" si="13"/>
        <v>0.21207321329264214</v>
      </c>
      <c r="S36" s="25">
        <f t="shared" si="13"/>
        <v>0.2243676963506106</v>
      </c>
      <c r="T36" s="25">
        <f t="shared" si="13"/>
        <v>0.2363430538125979</v>
      </c>
      <c r="U36" s="25">
        <f t="shared" si="13"/>
        <v>0.24800513711301839</v>
      </c>
      <c r="V36" s="25">
        <f t="shared" si="13"/>
        <v>0.25936076571733824</v>
      </c>
      <c r="W36" s="25">
        <f t="shared" si="13"/>
        <v>0.27041742509975042</v>
      </c>
      <c r="X36" s="25">
        <f t="shared" si="13"/>
        <v>0.28118303786433579</v>
      </c>
      <c r="Y36" s="25">
        <f t="shared" si="13"/>
        <v>0.29166578979562857</v>
      </c>
      <c r="Z36" s="25">
        <f t="shared" si="13"/>
        <v>0.30187399753051852</v>
      </c>
      <c r="AA36" s="25">
        <f t="shared" si="13"/>
        <v>0.31181600800834919</v>
      </c>
      <c r="AB36" s="25">
        <f t="shared" si="14"/>
        <v>0.32150012233962733</v>
      </c>
      <c r="AC36" s="25">
        <f t="shared" si="14"/>
        <v>0.33093453853760829</v>
      </c>
      <c r="AD36" s="25">
        <f t="shared" si="14"/>
        <v>0.34012730888289117</v>
      </c>
      <c r="AE36" s="25">
        <f t="shared" si="14"/>
        <v>0.34908630867622209</v>
      </c>
      <c r="AF36" s="25">
        <f t="shared" si="14"/>
        <v>0.35781921387369653</v>
      </c>
      <c r="AG36" s="25">
        <f t="shared" si="14"/>
        <v>0.36633348565783902</v>
      </c>
      <c r="AH36" s="25">
        <f t="shared" si="14"/>
        <v>0.37463636042469278</v>
      </c>
      <c r="AI36" s="25">
        <f t="shared" si="14"/>
        <v>0.38273484399489194</v>
      </c>
      <c r="AJ36" s="25">
        <f t="shared" si="14"/>
        <v>0.3906357091102442</v>
      </c>
      <c r="AK36" s="25">
        <f t="shared" si="14"/>
        <v>0.39834549547462922</v>
      </c>
      <c r="AL36" s="25">
        <f t="shared" si="14"/>
        <v>0.40587051175232491</v>
      </c>
      <c r="AM36" s="25">
        <f t="shared" si="14"/>
        <v>0.41321683905816031</v>
      </c>
      <c r="AN36" s="25">
        <f t="shared" si="14"/>
        <v>0.42039033556964189</v>
      </c>
      <c r="AO36" s="25">
        <f t="shared" si="14"/>
        <v>0.42739664196707616</v>
      </c>
      <c r="AP36" s="25">
        <f t="shared" si="14"/>
        <v>0.4342411874680529</v>
      </c>
      <c r="AQ36" s="25">
        <f t="shared" si="14"/>
        <v>0.44092919627078447</v>
      </c>
      <c r="AR36" s="25">
        <f t="shared" si="14"/>
        <v>0.44746569425928456</v>
      </c>
      <c r="AS36" s="25">
        <f t="shared" si="14"/>
        <v>0.4538555158542199</v>
      </c>
      <c r="AT36" s="25">
        <f t="shared" si="14"/>
        <v>0.46010331091803652</v>
      </c>
      <c r="AU36" s="25">
        <f t="shared" si="14"/>
        <v>0.46621355164287304</v>
      </c>
      <c r="AV36" s="25">
        <f t="shared" si="14"/>
        <v>0.47219053936580124</v>
      </c>
      <c r="AW36" s="25">
        <f t="shared" si="14"/>
        <v>0.47803841126883023</v>
      </c>
      <c r="AX36" s="25">
        <f t="shared" si="14"/>
        <v>0.48376114693149969</v>
      </c>
      <c r="AY36" s="25">
        <f t="shared" si="14"/>
        <v>0.48936257471223799</v>
      </c>
      <c r="AZ36" s="46">
        <f t="shared" si="14"/>
        <v>0.49484637794137742</v>
      </c>
      <c r="BA36" s="46">
        <f t="shared" ref="BA36:BJ51" si="15">(BA$2/(BA$2+$A36)+1.96*1.96/(2*(BA$2+$A36))-1.96*SQRT((BA$2/(BA$2+$A36)*(1-BA$2/(BA$2+$A36))+1.96*1.96/(4*(BA$2+$A36)))/(BA$2+$A36)))/(1+1.96*1.96/(BA$2+$A36))</f>
        <v>0.50021610091409674</v>
      </c>
      <c r="BB36" s="46">
        <f t="shared" si="15"/>
        <v>0.50547515467587201</v>
      </c>
      <c r="BC36" s="46">
        <f t="shared" si="15"/>
        <v>0.51062682259643399</v>
      </c>
      <c r="BD36" s="46">
        <f t="shared" si="15"/>
        <v>0.51567426573095965</v>
      </c>
      <c r="BE36" s="46">
        <f t="shared" si="15"/>
        <v>0.52062052796934866</v>
      </c>
      <c r="BF36" s="46">
        <f t="shared" si="15"/>
        <v>0.52546854097611417</v>
      </c>
      <c r="BG36" s="46">
        <f t="shared" si="15"/>
        <v>0.53022112892469397</v>
      </c>
      <c r="BH36" s="46">
        <f t="shared" si="15"/>
        <v>0.53488101303096747</v>
      </c>
      <c r="BI36" s="46">
        <f t="shared" si="15"/>
        <v>0.53945081589148325</v>
      </c>
      <c r="BJ36" s="46">
        <f t="shared" si="15"/>
        <v>0.54393306563242183</v>
      </c>
    </row>
    <row r="37" spans="1:62">
      <c r="A37" s="59">
        <f t="shared" si="4"/>
        <v>34</v>
      </c>
      <c r="B37" s="2">
        <v>0</v>
      </c>
      <c r="C37" s="25">
        <f t="shared" si="12"/>
        <v>5.0613613658533566E-3</v>
      </c>
      <c r="D37" s="25">
        <f t="shared" si="12"/>
        <v>1.5369663767066846E-2</v>
      </c>
      <c r="E37" s="25">
        <f t="shared" si="12"/>
        <v>2.7960066396321405E-2</v>
      </c>
      <c r="F37" s="25">
        <f t="shared" si="12"/>
        <v>4.1701897932665807E-2</v>
      </c>
      <c r="G37" s="25">
        <f t="shared" si="12"/>
        <v>5.6027349480283178E-2</v>
      </c>
      <c r="H37" s="25">
        <f t="shared" si="12"/>
        <v>7.0610917085074359E-2</v>
      </c>
      <c r="I37" s="25">
        <f t="shared" si="12"/>
        <v>8.5251439952738983E-2</v>
      </c>
      <c r="J37" s="25">
        <f t="shared" si="12"/>
        <v>9.9818896098564369E-2</v>
      </c>
      <c r="K37" s="25">
        <f t="shared" si="12"/>
        <v>0.11422705997811458</v>
      </c>
      <c r="L37" s="25">
        <f t="shared" si="12"/>
        <v>0.12841810830185088</v>
      </c>
      <c r="M37" s="25">
        <f t="shared" si="13"/>
        <v>0.14235335025509285</v>
      </c>
      <c r="N37" s="25">
        <f t="shared" si="13"/>
        <v>0.15600735194449336</v>
      </c>
      <c r="O37" s="25">
        <f t="shared" si="13"/>
        <v>0.16936405991152934</v>
      </c>
      <c r="P37" s="25">
        <f t="shared" si="13"/>
        <v>0.18241416061863377</v>
      </c>
      <c r="Q37" s="25">
        <f t="shared" si="13"/>
        <v>0.19515323493147479</v>
      </c>
      <c r="R37" s="25">
        <f t="shared" si="13"/>
        <v>0.207580440939994</v>
      </c>
      <c r="S37" s="25">
        <f t="shared" si="13"/>
        <v>0.21969755762722828</v>
      </c>
      <c r="T37" s="25">
        <f t="shared" si="13"/>
        <v>0.23150828073938615</v>
      </c>
      <c r="U37" s="25">
        <f t="shared" si="13"/>
        <v>0.24301769841123622</v>
      </c>
      <c r="V37" s="25">
        <f t="shared" si="13"/>
        <v>0.2542318970762551</v>
      </c>
      <c r="W37" s="25">
        <f t="shared" si="13"/>
        <v>0.26515766317415235</v>
      </c>
      <c r="X37" s="25">
        <f t="shared" si="13"/>
        <v>0.27580225617512844</v>
      </c>
      <c r="Y37" s="25">
        <f t="shared" si="13"/>
        <v>0.28617323526539978</v>
      </c>
      <c r="Z37" s="25">
        <f t="shared" si="13"/>
        <v>0.29627832678138283</v>
      </c>
      <c r="AA37" s="25">
        <f t="shared" si="13"/>
        <v>0.30612532283102439</v>
      </c>
      <c r="AB37" s="25">
        <f t="shared" si="14"/>
        <v>0.3157220039440064</v>
      </c>
      <c r="AC37" s="25">
        <f t="shared" si="14"/>
        <v>0.32507608033920443</v>
      </c>
      <c r="AD37" s="25">
        <f t="shared" si="14"/>
        <v>0.33419514768260022</v>
      </c>
      <c r="AE37" s="25">
        <f t="shared" si="14"/>
        <v>0.34308665416425693</v>
      </c>
      <c r="AF37" s="25">
        <f t="shared" si="14"/>
        <v>0.35175787644044859</v>
      </c>
      <c r="AG37" s="25">
        <f t="shared" si="14"/>
        <v>0.36021590253064156</v>
      </c>
      <c r="AH37" s="25">
        <f t="shared" si="14"/>
        <v>0.36846762017425483</v>
      </c>
      <c r="AI37" s="25">
        <f t="shared" si="14"/>
        <v>0.37651970947161373</v>
      </c>
      <c r="AJ37" s="25">
        <f t="shared" si="14"/>
        <v>0.38437863888099083</v>
      </c>
      <c r="AK37" s="25">
        <f t="shared" si="14"/>
        <v>0.39205066383648352</v>
      </c>
      <c r="AL37" s="25">
        <f t="shared" si="14"/>
        <v>0.39954182740260175</v>
      </c>
      <c r="AM37" s="25">
        <f t="shared" si="14"/>
        <v>0.40685796250044981</v>
      </c>
      <c r="AN37" s="25">
        <f t="shared" si="14"/>
        <v>0.41400469533452572</v>
      </c>
      <c r="AO37" s="25">
        <f t="shared" si="14"/>
        <v>0.42098744972394109</v>
      </c>
      <c r="AP37" s="25">
        <f t="shared" si="14"/>
        <v>0.42781145210146759</v>
      </c>
      <c r="AQ37" s="25">
        <f t="shared" si="14"/>
        <v>0.43448173699148246</v>
      </c>
      <c r="AR37" s="25">
        <f t="shared" si="14"/>
        <v>0.44100315281611452</v>
      </c>
      <c r="AS37" s="25">
        <f t="shared" si="14"/>
        <v>0.4473803679096196</v>
      </c>
      <c r="AT37" s="25">
        <f t="shared" si="14"/>
        <v>0.45361787664577374</v>
      </c>
      <c r="AU37" s="25">
        <f t="shared" si="14"/>
        <v>0.45972000560303722</v>
      </c>
      <c r="AV37" s="25">
        <f t="shared" si="14"/>
        <v>0.465690919708387</v>
      </c>
      <c r="AW37" s="25">
        <f t="shared" si="14"/>
        <v>0.47153462831375703</v>
      </c>
      <c r="AX37" s="25">
        <f t="shared" si="14"/>
        <v>0.47725499116957398</v>
      </c>
      <c r="AY37" s="25">
        <f t="shared" si="14"/>
        <v>0.48285572426841999</v>
      </c>
      <c r="AZ37" s="46">
        <f t="shared" si="14"/>
        <v>0.48834040553873787</v>
      </c>
      <c r="BA37" s="46">
        <f t="shared" si="15"/>
        <v>0.49371248037407567</v>
      </c>
      <c r="BB37" s="46">
        <f t="shared" si="15"/>
        <v>0.49897526698784012</v>
      </c>
      <c r="BC37" s="46">
        <f t="shared" si="15"/>
        <v>0.50413196158714457</v>
      </c>
      <c r="BD37" s="46">
        <f t="shared" si="15"/>
        <v>0.50918564336221106</v>
      </c>
      <c r="BE37" s="46">
        <f t="shared" si="15"/>
        <v>0.5141392792900944</v>
      </c>
      <c r="BF37" s="46">
        <f t="shared" si="15"/>
        <v>0.5189957287533068</v>
      </c>
      <c r="BG37" s="46">
        <f t="shared" si="15"/>
        <v>0.52375774797535557</v>
      </c>
      <c r="BH37" s="46">
        <f t="shared" si="15"/>
        <v>0.52842799427631038</v>
      </c>
      <c r="BI37" s="46">
        <f t="shared" si="15"/>
        <v>0.53300903015236656</v>
      </c>
      <c r="BJ37" s="46">
        <f t="shared" si="15"/>
        <v>0.53750332718400584</v>
      </c>
    </row>
    <row r="38" spans="1:62">
      <c r="A38" s="59">
        <f t="shared" si="4"/>
        <v>35</v>
      </c>
      <c r="B38" s="2">
        <v>0</v>
      </c>
      <c r="C38" s="25">
        <f t="shared" si="12"/>
        <v>4.9202802955696781E-3</v>
      </c>
      <c r="D38" s="25">
        <f t="shared" si="12"/>
        <v>1.4950662770539937E-2</v>
      </c>
      <c r="E38" s="25">
        <f t="shared" si="12"/>
        <v>2.7214101394264934E-2</v>
      </c>
      <c r="F38" s="25">
        <f t="shared" si="12"/>
        <v>4.0612655582869875E-2</v>
      </c>
      <c r="G38" s="25">
        <f t="shared" si="12"/>
        <v>5.4594197735412832E-2</v>
      </c>
      <c r="H38" s="25">
        <f t="shared" si="12"/>
        <v>6.8841545294554093E-2</v>
      </c>
      <c r="I38" s="25">
        <f t="shared" si="12"/>
        <v>8.3158112958365032E-2</v>
      </c>
      <c r="J38" s="25">
        <f t="shared" si="12"/>
        <v>9.7416355801059812E-2</v>
      </c>
      <c r="K38" s="25">
        <f t="shared" si="12"/>
        <v>0.11153127823467596</v>
      </c>
      <c r="L38" s="25">
        <f t="shared" si="12"/>
        <v>0.12544551866005635</v>
      </c>
      <c r="M38" s="25">
        <f t="shared" si="13"/>
        <v>0.13912036561131397</v>
      </c>
      <c r="N38" s="25">
        <f t="shared" si="13"/>
        <v>0.15253006046383735</v>
      </c>
      <c r="O38" s="25">
        <f t="shared" si="13"/>
        <v>0.16565803561632889</v>
      </c>
      <c r="P38" s="25">
        <f t="shared" si="13"/>
        <v>0.17849434939724171</v>
      </c>
      <c r="Q38" s="25">
        <f t="shared" si="13"/>
        <v>0.1910338908960936</v>
      </c>
      <c r="R38" s="25">
        <f t="shared" si="13"/>
        <v>0.20327509667785154</v>
      </c>
      <c r="S38" s="25">
        <f t="shared" si="13"/>
        <v>0.21521901731104059</v>
      </c>
      <c r="T38" s="25">
        <f t="shared" si="13"/>
        <v>0.22686862857429077</v>
      </c>
      <c r="U38" s="25">
        <f t="shared" si="13"/>
        <v>0.23822831722420018</v>
      </c>
      <c r="V38" s="25">
        <f t="shared" si="13"/>
        <v>0.24930349342940838</v>
      </c>
      <c r="W38" s="25">
        <f t="shared" si="13"/>
        <v>0.2601002964669219</v>
      </c>
      <c r="X38" s="25">
        <f t="shared" si="13"/>
        <v>0.27062536995524716</v>
      </c>
      <c r="Y38" s="25">
        <f t="shared" si="13"/>
        <v>0.28088568950111137</v>
      </c>
      <c r="Z38" s="25">
        <f t="shared" si="13"/>
        <v>0.29088843022555849</v>
      </c>
      <c r="AA38" s="25">
        <f t="shared" si="13"/>
        <v>0.30064086487871833</v>
      </c>
      <c r="AB38" s="25">
        <f t="shared" si="14"/>
        <v>0.31015028557967433</v>
      </c>
      <c r="AC38" s="25">
        <f t="shared" si="14"/>
        <v>0.31942394391014228</v>
      </c>
      <c r="AD38" s="25">
        <f t="shared" si="14"/>
        <v>0.32846900533632672</v>
      </c>
      <c r="AE38" s="25">
        <f t="shared" si="14"/>
        <v>0.33729251486034373</v>
      </c>
      <c r="AF38" s="25">
        <f t="shared" si="14"/>
        <v>0.34590137149936684</v>
      </c>
      <c r="AG38" s="25">
        <f t="shared" si="14"/>
        <v>0.35430230971911897</v>
      </c>
      <c r="AH38" s="25">
        <f t="shared" si="14"/>
        <v>0.36250188635242525</v>
      </c>
      <c r="AI38" s="25">
        <f t="shared" si="14"/>
        <v>0.37050647184486607</v>
      </c>
      <c r="AJ38" s="25">
        <f t="shared" si="14"/>
        <v>0.37832224491103428</v>
      </c>
      <c r="AK38" s="25">
        <f t="shared" si="14"/>
        <v>0.38595518987336214</v>
      </c>
      <c r="AL38" s="25">
        <f t="shared" si="14"/>
        <v>0.39341109610338432</v>
      </c>
      <c r="AM38" s="25">
        <f t="shared" si="14"/>
        <v>0.40069555910198951</v>
      </c>
      <c r="AN38" s="25">
        <f t="shared" si="14"/>
        <v>0.40781398284768294</v>
      </c>
      <c r="AO38" s="25">
        <f t="shared" si="14"/>
        <v>0.4147715831154743</v>
      </c>
      <c r="AP38" s="25">
        <f t="shared" si="14"/>
        <v>0.42157339152780321</v>
      </c>
      <c r="AQ38" s="25">
        <f t="shared" si="14"/>
        <v>0.42822426014603332</v>
      </c>
      <c r="AR38" s="25">
        <f t="shared" si="14"/>
        <v>0.43472886644893932</v>
      </c>
      <c r="AS38" s="25">
        <f t="shared" si="14"/>
        <v>0.44109171857514629</v>
      </c>
      <c r="AT38" s="25">
        <f t="shared" si="14"/>
        <v>0.44731716073115668</v>
      </c>
      <c r="AU38" s="25">
        <f t="shared" si="14"/>
        <v>0.45340937868656955</v>
      </c>
      <c r="AV38" s="25">
        <f t="shared" si="14"/>
        <v>0.45937240529428491</v>
      </c>
      <c r="AW38" s="25">
        <f t="shared" si="14"/>
        <v>0.46521012598662703</v>
      </c>
      <c r="AX38" s="25">
        <f t="shared" si="14"/>
        <v>0.47092628420898824</v>
      </c>
      <c r="AY38" s="25">
        <f t="shared" si="14"/>
        <v>0.47652448676126641</v>
      </c>
      <c r="AZ38" s="46">
        <f t="shared" si="14"/>
        <v>0.48200820902440999</v>
      </c>
      <c r="BA38" s="46">
        <f t="shared" si="15"/>
        <v>0.48738080005510226</v>
      </c>
      <c r="BB38" s="46">
        <f t="shared" si="15"/>
        <v>0.49264548753625093</v>
      </c>
      <c r="BC38" s="46">
        <f t="shared" si="15"/>
        <v>0.49780538257469953</v>
      </c>
      <c r="BD38" s="46">
        <f t="shared" si="15"/>
        <v>0.50286348434061012</v>
      </c>
      <c r="BE38" s="46">
        <f t="shared" si="15"/>
        <v>0.50782268454539381</v>
      </c>
      <c r="BF38" s="46">
        <f t="shared" si="15"/>
        <v>0.51268577175702446</v>
      </c>
      <c r="BG38" s="46">
        <f t="shared" si="15"/>
        <v>0.51745543555311657</v>
      </c>
      <c r="BH38" s="46">
        <f t="shared" si="15"/>
        <v>0.52213427051337591</v>
      </c>
      <c r="BI38" s="46">
        <f t="shared" si="15"/>
        <v>0.52672478005398826</v>
      </c>
      <c r="BJ38" s="46">
        <f t="shared" si="15"/>
        <v>0.53122938010725151</v>
      </c>
    </row>
    <row r="39" spans="1:62">
      <c r="A39" s="59">
        <f t="shared" si="4"/>
        <v>36</v>
      </c>
      <c r="B39" s="2">
        <v>0</v>
      </c>
      <c r="C39" s="25">
        <f t="shared" si="12"/>
        <v>4.7868510549077424E-3</v>
      </c>
      <c r="D39" s="25">
        <f t="shared" si="12"/>
        <v>1.45539024485368E-2</v>
      </c>
      <c r="E39" s="25">
        <f t="shared" si="12"/>
        <v>2.6506914073495681E-2</v>
      </c>
      <c r="F39" s="25">
        <f t="shared" si="12"/>
        <v>3.957888759557486E-2</v>
      </c>
      <c r="G39" s="25">
        <f t="shared" si="12"/>
        <v>5.3232579973408231E-2</v>
      </c>
      <c r="H39" s="25">
        <f t="shared" si="12"/>
        <v>6.7158756841899342E-2</v>
      </c>
      <c r="I39" s="25">
        <f t="shared" si="12"/>
        <v>8.1165245028575472E-2</v>
      </c>
      <c r="J39" s="25">
        <f t="shared" si="12"/>
        <v>9.512692558258555E-2</v>
      </c>
      <c r="K39" s="25">
        <f t="shared" si="12"/>
        <v>0.10896004402509006</v>
      </c>
      <c r="L39" s="25">
        <f t="shared" si="12"/>
        <v>0.1226077461858075</v>
      </c>
      <c r="M39" s="25">
        <f t="shared" si="13"/>
        <v>0.13603136423924592</v>
      </c>
      <c r="N39" s="25">
        <f t="shared" si="13"/>
        <v>0.14920488809710031</v>
      </c>
      <c r="O39" s="25">
        <f t="shared" si="13"/>
        <v>0.1621113124514944</v>
      </c>
      <c r="P39" s="25">
        <f t="shared" si="13"/>
        <v>0.17474014357680362</v>
      </c>
      <c r="Q39" s="25">
        <f t="shared" si="13"/>
        <v>0.18708565240312031</v>
      </c>
      <c r="R39" s="25">
        <f t="shared" si="13"/>
        <v>0.19914562391353519</v>
      </c>
      <c r="S39" s="25">
        <f t="shared" si="13"/>
        <v>0.21092044589340303</v>
      </c>
      <c r="T39" s="25">
        <f t="shared" si="13"/>
        <v>0.22241243520150358</v>
      </c>
      <c r="U39" s="25">
        <f t="shared" si="13"/>
        <v>0.23362533364154048</v>
      </c>
      <c r="V39" s="25">
        <f t="shared" si="13"/>
        <v>0.24456392702705987</v>
      </c>
      <c r="W39" s="25">
        <f t="shared" si="13"/>
        <v>0.25523375506165075</v>
      </c>
      <c r="X39" s="25">
        <f t="shared" si="13"/>
        <v>0.26564088902603683</v>
      </c>
      <c r="Y39" s="25">
        <f t="shared" si="13"/>
        <v>0.27579176065584404</v>
      </c>
      <c r="Z39" s="25">
        <f t="shared" si="13"/>
        <v>0.28569303003765506</v>
      </c>
      <c r="AA39" s="25">
        <f t="shared" si="13"/>
        <v>0.29535148349273771</v>
      </c>
      <c r="AB39" s="25">
        <f t="shared" si="14"/>
        <v>0.30477395467281665</v>
      </c>
      <c r="AC39" s="25">
        <f t="shared" si="14"/>
        <v>0.31396726373287243</v>
      </c>
      <c r="AD39" s="25">
        <f t="shared" si="14"/>
        <v>0.32293817065427327</v>
      </c>
      <c r="AE39" s="25">
        <f t="shared" si="14"/>
        <v>0.33169333969139292</v>
      </c>
      <c r="AF39" s="25">
        <f t="shared" si="14"/>
        <v>0.34023931259175594</v>
      </c>
      <c r="AG39" s="25">
        <f t="shared" si="14"/>
        <v>0.34858248875358622</v>
      </c>
      <c r="AH39" s="25">
        <f t="shared" si="14"/>
        <v>0.35672911087794412</v>
      </c>
      <c r="AI39" s="25">
        <f t="shared" si="14"/>
        <v>0.36468525497597737</v>
      </c>
      <c r="AJ39" s="25">
        <f t="shared" si="14"/>
        <v>0.37245682382738132</v>
      </c>
      <c r="AK39" s="25">
        <f t="shared" si="14"/>
        <v>0.38004954317025624</v>
      </c>
      <c r="AL39" s="25">
        <f t="shared" si="14"/>
        <v>0.38746896004724252</v>
      </c>
      <c r="AM39" s="25">
        <f t="shared" si="14"/>
        <v>0.39472044284713675</v>
      </c>
      <c r="AN39" s="25">
        <f t="shared" si="14"/>
        <v>0.40180918267194504</v>
      </c>
      <c r="AO39" s="25">
        <f t="shared" si="14"/>
        <v>0.40874019573169268</v>
      </c>
      <c r="AP39" s="25">
        <f t="shared" si="14"/>
        <v>0.41551832652722021</v>
      </c>
      <c r="AQ39" s="25">
        <f t="shared" si="14"/>
        <v>0.42214825162772768</v>
      </c>
      <c r="AR39" s="25">
        <f t="shared" si="14"/>
        <v>0.42863448388730346</v>
      </c>
      <c r="AS39" s="25">
        <f t="shared" si="14"/>
        <v>0.43498137697497413</v>
      </c>
      <c r="AT39" s="25">
        <f t="shared" si="14"/>
        <v>0.44119313011734018</v>
      </c>
      <c r="AU39" s="25">
        <f t="shared" si="14"/>
        <v>0.44727379297278019</v>
      </c>
      <c r="AV39" s="25">
        <f t="shared" si="14"/>
        <v>0.45322727057239914</v>
      </c>
      <c r="AW39" s="25">
        <f t="shared" si="14"/>
        <v>0.45905732827608059</v>
      </c>
      <c r="AX39" s="25">
        <f t="shared" si="14"/>
        <v>0.46476759670275469</v>
      </c>
      <c r="AY39" s="25">
        <f t="shared" si="14"/>
        <v>0.47036157660275524</v>
      </c>
      <c r="AZ39" s="46">
        <f t="shared" si="14"/>
        <v>0.4758426436472955</v>
      </c>
      <c r="BA39" s="46">
        <f t="shared" si="15"/>
        <v>0.48121405311592658</v>
      </c>
      <c r="BB39" s="46">
        <f t="shared" si="15"/>
        <v>0.48647894446759699</v>
      </c>
      <c r="BC39" s="46">
        <f t="shared" si="15"/>
        <v>0.49164034578480598</v>
      </c>
      <c r="BD39" s="46">
        <f t="shared" si="15"/>
        <v>0.49670117808349212</v>
      </c>
      <c r="BE39" s="46">
        <f t="shared" si="15"/>
        <v>0.50166425948384874</v>
      </c>
      <c r="BF39" s="46">
        <f t="shared" si="15"/>
        <v>0.50653230923932058</v>
      </c>
      <c r="BG39" s="46">
        <f t="shared" si="15"/>
        <v>0.5113079516226956</v>
      </c>
      <c r="BH39" s="46">
        <f t="shared" si="15"/>
        <v>0.515993719669532</v>
      </c>
      <c r="BI39" s="46">
        <f t="shared" si="15"/>
        <v>0.52059205878021353</v>
      </c>
      <c r="BJ39" s="46">
        <f t="shared" si="15"/>
        <v>0.5251053301827544</v>
      </c>
    </row>
    <row r="40" spans="1:62">
      <c r="A40" s="59">
        <f t="shared" si="4"/>
        <v>37</v>
      </c>
      <c r="B40" s="2">
        <v>0</v>
      </c>
      <c r="C40" s="25">
        <f t="shared" si="12"/>
        <v>4.660467553530041E-3</v>
      </c>
      <c r="D40" s="25">
        <f t="shared" si="12"/>
        <v>1.4177657646399524E-2</v>
      </c>
      <c r="E40" s="25">
        <f t="shared" si="12"/>
        <v>2.5835556771858243E-2</v>
      </c>
      <c r="F40" s="25">
        <f t="shared" si="12"/>
        <v>3.8596459752961408E-2</v>
      </c>
      <c r="G40" s="25">
        <f t="shared" si="12"/>
        <v>5.1937267650190848E-2</v>
      </c>
      <c r="H40" s="25">
        <f t="shared" si="12"/>
        <v>6.5556342677139459E-2</v>
      </c>
      <c r="I40" s="25">
        <f t="shared" si="12"/>
        <v>7.9265765577183983E-2</v>
      </c>
      <c r="J40" s="25">
        <f t="shared" si="12"/>
        <v>9.29427892585383E-2</v>
      </c>
      <c r="K40" s="25">
        <f t="shared" si="12"/>
        <v>0.106504904441218</v>
      </c>
      <c r="L40" s="25">
        <f t="shared" si="12"/>
        <v>0.11989580124247318</v>
      </c>
      <c r="M40" s="25">
        <f t="shared" si="13"/>
        <v>0.13307691028989044</v>
      </c>
      <c r="N40" s="25">
        <f t="shared" si="13"/>
        <v>0.14602203389475285</v>
      </c>
      <c r="O40" s="25">
        <f t="shared" si="13"/>
        <v>0.15871379651367384</v>
      </c>
      <c r="P40" s="25">
        <f t="shared" si="13"/>
        <v>0.1711412201054317</v>
      </c>
      <c r="Q40" s="25">
        <f t="shared" si="13"/>
        <v>0.18329802341828694</v>
      </c>
      <c r="R40" s="25">
        <f t="shared" si="13"/>
        <v>0.19518140287607169</v>
      </c>
      <c r="S40" s="25">
        <f t="shared" si="13"/>
        <v>0.20679114289098216</v>
      </c>
      <c r="T40" s="25">
        <f t="shared" si="13"/>
        <v>0.21812895688825165</v>
      </c>
      <c r="U40" s="25">
        <f t="shared" si="13"/>
        <v>0.22919799319334652</v>
      </c>
      <c r="V40" s="25">
        <f t="shared" si="13"/>
        <v>0.24000246078174028</v>
      </c>
      <c r="W40" s="25">
        <f t="shared" si="13"/>
        <v>0.25054734348500335</v>
      </c>
      <c r="X40" s="25">
        <f t="shared" si="13"/>
        <v>0.26083818032585149</v>
      </c>
      <c r="Y40" s="25">
        <f t="shared" si="13"/>
        <v>0.27088089584888247</v>
      </c>
      <c r="Z40" s="25">
        <f t="shared" si="13"/>
        <v>0.28068166862043625</v>
      </c>
      <c r="AA40" s="25">
        <f t="shared" si="13"/>
        <v>0.29024682911652488</v>
      </c>
      <c r="AB40" s="25">
        <f t="shared" si="14"/>
        <v>0.29958278040436148</v>
      </c>
      <c r="AC40" s="25">
        <f t="shared" si="14"/>
        <v>0.30869593661451578</v>
      </c>
      <c r="AD40" s="25">
        <f t="shared" si="14"/>
        <v>0.31759267537345776</v>
      </c>
      <c r="AE40" s="25">
        <f t="shared" si="14"/>
        <v>0.32627930124012833</v>
      </c>
      <c r="AF40" s="25">
        <f t="shared" si="14"/>
        <v>0.3347620178479756</v>
      </c>
      <c r="AG40" s="25">
        <f t="shared" si="14"/>
        <v>0.34304690695364476</v>
      </c>
      <c r="AH40" s="25">
        <f t="shared" si="14"/>
        <v>0.35113991297637237</v>
      </c>
      <c r="AI40" s="25">
        <f t="shared" si="14"/>
        <v>0.35904683190771935</v>
      </c>
      <c r="AJ40" s="25">
        <f t="shared" si="14"/>
        <v>0.36677330370106559</v>
      </c>
      <c r="AK40" s="25">
        <f t="shared" si="14"/>
        <v>0.37432480743008384</v>
      </c>
      <c r="AL40" s="25">
        <f t="shared" si="14"/>
        <v>0.38170665864691183</v>
      </c>
      <c r="AM40" s="25">
        <f t="shared" si="14"/>
        <v>0.38892400848268727</v>
      </c>
      <c r="AN40" s="25">
        <f t="shared" si="14"/>
        <v>0.39598184412213266</v>
      </c>
      <c r="AO40" s="25">
        <f t="shared" si="14"/>
        <v>0.4028849903549509</v>
      </c>
      <c r="AP40" s="25">
        <f t="shared" si="14"/>
        <v>0.40963811196379801</v>
      </c>
      <c r="AQ40" s="25">
        <f t="shared" si="14"/>
        <v>0.41624571675446642</v>
      </c>
      <c r="AR40" s="25">
        <f t="shared" si="14"/>
        <v>0.42271215907094595</v>
      </c>
      <c r="AS40" s="25">
        <f t="shared" si="14"/>
        <v>0.42904164366802688</v>
      </c>
      <c r="AT40" s="25">
        <f t="shared" si="14"/>
        <v>0.43523822983845284</v>
      </c>
      <c r="AU40" s="25">
        <f t="shared" si="14"/>
        <v>0.44130583571145188</v>
      </c>
      <c r="AV40" s="25">
        <f t="shared" si="14"/>
        <v>0.4472482426556269</v>
      </c>
      <c r="AW40" s="25">
        <f t="shared" si="14"/>
        <v>0.45306909973238424</v>
      </c>
      <c r="AX40" s="25">
        <f t="shared" si="14"/>
        <v>0.45877192815686446</v>
      </c>
      <c r="AY40" s="25">
        <f t="shared" si="14"/>
        <v>0.46436012573217667</v>
      </c>
      <c r="AZ40" s="46">
        <f t="shared" si="14"/>
        <v>0.46983697122996571</v>
      </c>
      <c r="BA40" s="46">
        <f t="shared" si="15"/>
        <v>0.47520562869626837</v>
      </c>
      <c r="BB40" s="46">
        <f t="shared" si="15"/>
        <v>0.48046915166647025</v>
      </c>
      <c r="BC40" s="46">
        <f t="shared" si="15"/>
        <v>0.48563048727714275</v>
      </c>
      <c r="BD40" s="46">
        <f t="shared" si="15"/>
        <v>0.49069248026578854</v>
      </c>
      <c r="BE40" s="46">
        <f t="shared" si="15"/>
        <v>0.49565787685217577</v>
      </c>
      <c r="BF40" s="46">
        <f t="shared" si="15"/>
        <v>0.50052932849709519</v>
      </c>
      <c r="BG40" s="46">
        <f t="shared" si="15"/>
        <v>0.5053093955361283</v>
      </c>
      <c r="BH40" s="46">
        <f t="shared" si="15"/>
        <v>0.51000055068742756</v>
      </c>
      <c r="BI40" s="46">
        <f t="shared" si="15"/>
        <v>0.51460518243364617</v>
      </c>
      <c r="BJ40" s="46">
        <f t="shared" si="15"/>
        <v>0.5191255982790659</v>
      </c>
    </row>
    <row r="41" spans="1:62">
      <c r="A41" s="59">
        <f t="shared" si="4"/>
        <v>38</v>
      </c>
      <c r="B41" s="2">
        <v>0</v>
      </c>
      <c r="C41" s="25">
        <f t="shared" si="12"/>
        <v>4.5405860652373703E-3</v>
      </c>
      <c r="D41" s="25">
        <f t="shared" si="12"/>
        <v>1.3820377146101093E-2</v>
      </c>
      <c r="E41" s="25">
        <f t="shared" si="12"/>
        <v>2.5197373252564128E-2</v>
      </c>
      <c r="F41" s="25">
        <f t="shared" si="12"/>
        <v>3.7661638828312104E-2</v>
      </c>
      <c r="G41" s="25">
        <f t="shared" si="12"/>
        <v>5.0703529948620846E-2</v>
      </c>
      <c r="H41" s="25">
        <f t="shared" si="12"/>
        <v>6.4028674078600509E-2</v>
      </c>
      <c r="I41" s="25">
        <f t="shared" si="12"/>
        <v>7.7453253113286741E-2</v>
      </c>
      <c r="J41" s="25">
        <f t="shared" si="12"/>
        <v>9.0856835688892523E-2</v>
      </c>
      <c r="K41" s="25">
        <f t="shared" si="12"/>
        <v>0.10415815605310119</v>
      </c>
      <c r="L41" s="25">
        <f t="shared" si="12"/>
        <v>0.11730147795889814</v>
      </c>
      <c r="M41" s="25">
        <f t="shared" si="13"/>
        <v>0.1302483771472861</v>
      </c>
      <c r="N41" s="25">
        <f t="shared" si="13"/>
        <v>0.14297252401872207</v>
      </c>
      <c r="O41" s="25">
        <f t="shared" si="13"/>
        <v>0.1554562324126639</v>
      </c>
      <c r="P41" s="25">
        <f t="shared" si="13"/>
        <v>0.16768810035825871</v>
      </c>
      <c r="Q41" s="25">
        <f t="shared" si="13"/>
        <v>0.17966135362950317</v>
      </c>
      <c r="R41" s="25">
        <f t="shared" si="13"/>
        <v>0.19137265695067046</v>
      </c>
      <c r="S41" s="25">
        <f t="shared" si="13"/>
        <v>0.20282124520577244</v>
      </c>
      <c r="T41" s="25">
        <f t="shared" si="13"/>
        <v>0.21400827887722296</v>
      </c>
      <c r="U41" s="25">
        <f t="shared" si="13"/>
        <v>0.2249363598222627</v>
      </c>
      <c r="V41" s="25">
        <f t="shared" si="13"/>
        <v>0.23560916371859547</v>
      </c>
      <c r="W41" s="25">
        <f t="shared" si="13"/>
        <v>0.24603115869434763</v>
      </c>
      <c r="X41" s="25">
        <f t="shared" si="13"/>
        <v>0.25620738846208269</v>
      </c>
      <c r="Y41" s="25">
        <f t="shared" si="13"/>
        <v>0.26614330428367233</v>
      </c>
      <c r="Z41" s="25">
        <f t="shared" si="13"/>
        <v>0.27584463426990685</v>
      </c>
      <c r="AA41" s="25">
        <f t="shared" si="13"/>
        <v>0.28531728147309299</v>
      </c>
      <c r="AB41" s="25">
        <f t="shared" si="14"/>
        <v>0.29456724435258885</v>
      </c>
      <c r="AC41" s="25">
        <f t="shared" si="14"/>
        <v>0.30360055473802311</v>
      </c>
      <c r="AD41" s="25">
        <f t="shared" si="14"/>
        <v>0.31242322955377905</v>
      </c>
      <c r="AE41" s="25">
        <f t="shared" si="14"/>
        <v>0.32104123341736546</v>
      </c>
      <c r="AF41" s="25">
        <f t="shared" si="14"/>
        <v>0.32946044986380901</v>
      </c>
      <c r="AG41" s="25">
        <f t="shared" si="14"/>
        <v>0.33768665943438886</v>
      </c>
      <c r="AH41" s="25">
        <f t="shared" si="14"/>
        <v>0.34572552324081601</v>
      </c>
      <c r="AI41" s="25">
        <f t="shared" si="14"/>
        <v>0.35358257090400147</v>
      </c>
      <c r="AJ41" s="25">
        <f t="shared" si="14"/>
        <v>0.36126319199071438</v>
      </c>
      <c r="AK41" s="25">
        <f t="shared" si="14"/>
        <v>0.36877263024700824</v>
      </c>
      <c r="AL41" s="25">
        <f t="shared" si="14"/>
        <v>0.37611598006562663</v>
      </c>
      <c r="AM41" s="25">
        <f t="shared" si="14"/>
        <v>0.38329818473419525</v>
      </c>
      <c r="AN41" s="25">
        <f t="shared" si="14"/>
        <v>0.39032403609826632</v>
      </c>
      <c r="AO41" s="25">
        <f t="shared" si="14"/>
        <v>0.39719817534305912</v>
      </c>
      <c r="AP41" s="25">
        <f t="shared" si="14"/>
        <v>0.40392509465379506</v>
      </c>
      <c r="AQ41" s="25">
        <f t="shared" si="14"/>
        <v>0.41050913955969848</v>
      </c>
      <c r="AR41" s="25">
        <f t="shared" si="14"/>
        <v>0.41695451180328752</v>
      </c>
      <c r="AS41" s="25">
        <f t="shared" si="14"/>
        <v>0.42326527260622981</v>
      </c>
      <c r="AT41" s="25">
        <f t="shared" si="14"/>
        <v>0.42944534622716574</v>
      </c>
      <c r="AU41" s="25">
        <f t="shared" si="14"/>
        <v>0.43549852372657977</v>
      </c>
      <c r="AV41" s="25">
        <f t="shared" si="14"/>
        <v>0.44142846686988813</v>
      </c>
      <c r="AW41" s="25">
        <f t="shared" si="14"/>
        <v>0.44723871211307475</v>
      </c>
      <c r="AX41" s="25">
        <f t="shared" si="14"/>
        <v>0.45293267462601688</v>
      </c>
      <c r="AY41" s="25">
        <f t="shared" si="14"/>
        <v>0.45851365231750213</v>
      </c>
      <c r="AZ41" s="46">
        <f t="shared" si="14"/>
        <v>0.46398482983322931</v>
      </c>
      <c r="BA41" s="46">
        <f t="shared" si="15"/>
        <v>0.46934928250408064</v>
      </c>
      <c r="BB41" s="46">
        <f t="shared" si="15"/>
        <v>0.47460998022687484</v>
      </c>
      <c r="BC41" s="46">
        <f t="shared" si="15"/>
        <v>0.47976979126386432</v>
      </c>
      <c r="BD41" s="46">
        <f t="shared" si="15"/>
        <v>0.48483148595056913</v>
      </c>
      <c r="BE41" s="46">
        <f t="shared" si="15"/>
        <v>0.48979774030427176</v>
      </c>
      <c r="BF41" s="46">
        <f t="shared" si="15"/>
        <v>0.4946711395277319</v>
      </c>
      <c r="BG41" s="46">
        <f t="shared" si="15"/>
        <v>0.49945418140451459</v>
      </c>
      <c r="BH41" s="46">
        <f t="shared" si="15"/>
        <v>0.50414927958380951</v>
      </c>
      <c r="BI41" s="46">
        <f t="shared" si="15"/>
        <v>0.5087587667538368</v>
      </c>
      <c r="BJ41" s="46">
        <f t="shared" si="15"/>
        <v>0.5132848977039014</v>
      </c>
    </row>
    <row r="42" spans="1:62">
      <c r="A42" s="59">
        <f t="shared" si="4"/>
        <v>39</v>
      </c>
      <c r="B42" s="2">
        <v>0</v>
      </c>
      <c r="C42" s="25">
        <f t="shared" si="12"/>
        <v>4.4267174077949186E-3</v>
      </c>
      <c r="D42" s="25">
        <f t="shared" si="12"/>
        <v>1.3480662282573547E-2</v>
      </c>
      <c r="E42" s="25">
        <f t="shared" si="12"/>
        <v>2.4589963551172864E-2</v>
      </c>
      <c r="F42" s="25">
        <f t="shared" si="12"/>
        <v>3.6771045103346514E-2</v>
      </c>
      <c r="G42" s="25">
        <f t="shared" si="12"/>
        <v>4.9527075895674941E-2</v>
      </c>
      <c r="H42" s="25">
        <f t="shared" si="12"/>
        <v>6.2570636343496813E-2</v>
      </c>
      <c r="I42" s="25">
        <f t="shared" si="12"/>
        <v>7.5721862340174778E-2</v>
      </c>
      <c r="J42" s="25">
        <f t="shared" si="12"/>
        <v>8.886258091263928E-2</v>
      </c>
      <c r="K42" s="25">
        <f t="shared" si="12"/>
        <v>0.10191276348200173</v>
      </c>
      <c r="L42" s="25">
        <f t="shared" si="12"/>
        <v>0.11481727042813812</v>
      </c>
      <c r="M42" s="25">
        <f t="shared" si="13"/>
        <v>0.12753786224302291</v>
      </c>
      <c r="N42" s="25">
        <f t="shared" si="13"/>
        <v>0.14004812598862518</v>
      </c>
      <c r="O42" s="25">
        <f t="shared" si="13"/>
        <v>0.15233011761438867</v>
      </c>
      <c r="P42" s="25">
        <f t="shared" si="13"/>
        <v>0.16437206511316813</v>
      </c>
      <c r="Q42" s="25">
        <f t="shared" si="13"/>
        <v>0.17616675448211214</v>
      </c>
      <c r="R42" s="25">
        <f t="shared" si="13"/>
        <v>0.18771037010850325</v>
      </c>
      <c r="S42" s="25">
        <f t="shared" si="13"/>
        <v>0.19900164620775923</v>
      </c>
      <c r="T42" s="25">
        <f t="shared" si="13"/>
        <v>0.21004123631681518</v>
      </c>
      <c r="U42" s="25">
        <f t="shared" si="13"/>
        <v>0.22083123880342101</v>
      </c>
      <c r="V42" s="25">
        <f t="shared" si="13"/>
        <v>0.23137483598383493</v>
      </c>
      <c r="W42" s="25">
        <f t="shared" si="13"/>
        <v>0.24167601723815485</v>
      </c>
      <c r="X42" s="25">
        <f t="shared" si="13"/>
        <v>0.25173936505814554</v>
      </c>
      <c r="Y42" s="25">
        <f t="shared" si="13"/>
        <v>0.2615698887927419</v>
      </c>
      <c r="Z42" s="25">
        <f t="shared" si="13"/>
        <v>0.27117289491083674</v>
      </c>
      <c r="AA42" s="25">
        <f t="shared" si="13"/>
        <v>0.28055388546896454</v>
      </c>
      <c r="AB42" s="25">
        <f t="shared" si="14"/>
        <v>0.28971847853161004</v>
      </c>
      <c r="AC42" s="25">
        <f t="shared" si="14"/>
        <v>0.29867234579227303</v>
      </c>
      <c r="AD42" s="25">
        <f t="shared" si="14"/>
        <v>0.30742116374992556</v>
      </c>
      <c r="AE42" s="25">
        <f t="shared" si="14"/>
        <v>0.31597057562082875</v>
      </c>
      <c r="AF42" s="25">
        <f t="shared" si="14"/>
        <v>0.32432616178765278</v>
      </c>
      <c r="AG42" s="25">
        <f t="shared" si="14"/>
        <v>0.33249341706100566</v>
      </c>
      <c r="AH42" s="25">
        <f t="shared" si="14"/>
        <v>0.34047773339151494</v>
      </c>
      <c r="AI42" s="25">
        <f t="shared" si="14"/>
        <v>0.34828438695135916</v>
      </c>
      <c r="AJ42" s="25">
        <f t="shared" si="14"/>
        <v>0.35591852872281665</v>
      </c>
      <c r="AK42" s="25">
        <f t="shared" si="14"/>
        <v>0.36338517790283736</v>
      </c>
      <c r="AL42" s="25">
        <f t="shared" si="14"/>
        <v>0.37068921756788065</v>
      </c>
      <c r="AM42" s="25">
        <f t="shared" si="14"/>
        <v>0.37783539215050599</v>
      </c>
      <c r="AN42" s="25">
        <f t="shared" si="14"/>
        <v>0.38482830636471138</v>
      </c>
      <c r="AO42" s="25">
        <f t="shared" si="14"/>
        <v>0.39167242528547985</v>
      </c>
      <c r="AP42" s="25">
        <f t="shared" si="14"/>
        <v>0.3983720753430729</v>
      </c>
      <c r="AQ42" s="25">
        <f t="shared" si="14"/>
        <v>0.40493144603706888</v>
      </c>
      <c r="AR42" s="25">
        <f t="shared" si="14"/>
        <v>0.41135459221117726</v>
      </c>
      <c r="AS42" s="25">
        <f t="shared" si="14"/>
        <v>0.41764543675913912</v>
      </c>
      <c r="AT42" s="25">
        <f t="shared" si="14"/>
        <v>0.42380777365590233</v>
      </c>
      <c r="AU42" s="25">
        <f t="shared" si="14"/>
        <v>0.42984527122776911</v>
      </c>
      <c r="AV42" s="25">
        <f t="shared" si="14"/>
        <v>0.43576147559119544</v>
      </c>
      <c r="AW42" s="25">
        <f t="shared" si="14"/>
        <v>0.44155981420304113</v>
      </c>
      <c r="AX42" s="25">
        <f t="shared" si="14"/>
        <v>0.44724359947585801</v>
      </c>
      <c r="AY42" s="25">
        <f t="shared" si="14"/>
        <v>0.45281603242067786</v>
      </c>
      <c r="AZ42" s="46">
        <f t="shared" si="14"/>
        <v>0.45828020628708993</v>
      </c>
      <c r="BA42" s="46">
        <f t="shared" si="15"/>
        <v>0.46363911017642684</v>
      </c>
      <c r="BB42" s="46">
        <f t="shared" si="15"/>
        <v>0.46889563260886868</v>
      </c>
      <c r="BC42" s="46">
        <f t="shared" si="15"/>
        <v>0.47405256502938281</v>
      </c>
      <c r="BD42" s="46">
        <f t="shared" si="15"/>
        <v>0.47911260524081306</v>
      </c>
      <c r="BE42" s="46">
        <f t="shared" si="15"/>
        <v>0.4840783607552322</v>
      </c>
      <c r="BF42" s="46">
        <f t="shared" si="15"/>
        <v>0.48895235205697274</v>
      </c>
      <c r="BG42" s="46">
        <f t="shared" si="15"/>
        <v>0.49373701577265144</v>
      </c>
      <c r="BH42" s="46">
        <f t="shared" si="15"/>
        <v>0.49843470774505533</v>
      </c>
      <c r="BI42" s="46">
        <f t="shared" si="15"/>
        <v>0.50304770600903004</v>
      </c>
      <c r="BJ42" s="46">
        <f t="shared" si="15"/>
        <v>0.50757821366854916</v>
      </c>
    </row>
    <row r="43" spans="1:62">
      <c r="A43" s="59">
        <f t="shared" si="4"/>
        <v>40</v>
      </c>
      <c r="B43" s="2">
        <v>0</v>
      </c>
      <c r="C43" s="25">
        <f t="shared" si="12"/>
        <v>4.3184202707164778E-3</v>
      </c>
      <c r="D43" s="25">
        <f t="shared" si="12"/>
        <v>1.315724863920636E-2</v>
      </c>
      <c r="E43" s="25">
        <f t="shared" si="12"/>
        <v>2.4011153791962503E-2</v>
      </c>
      <c r="F43" s="25">
        <f t="shared" si="12"/>
        <v>3.5921611478836546E-2</v>
      </c>
      <c r="G43" s="25">
        <f t="shared" si="12"/>
        <v>4.8404004378255573E-2</v>
      </c>
      <c r="H43" s="25">
        <f t="shared" si="12"/>
        <v>6.1177571374920248E-2</v>
      </c>
      <c r="I43" s="25">
        <f t="shared" si="12"/>
        <v>7.4066260874975032E-2</v>
      </c>
      <c r="J43" s="25">
        <f t="shared" si="12"/>
        <v>8.6954100394532233E-2</v>
      </c>
      <c r="K43" s="25">
        <f t="shared" si="12"/>
        <v>9.9762288384583564E-2</v>
      </c>
      <c r="L43" s="25">
        <f t="shared" si="12"/>
        <v>0.11243629945973886</v>
      </c>
      <c r="M43" s="25">
        <f t="shared" si="13"/>
        <v>0.12493811244188556</v>
      </c>
      <c r="N43" s="25">
        <f t="shared" si="13"/>
        <v>0.13724127341871611</v>
      </c>
      <c r="O43" s="25">
        <f t="shared" si="13"/>
        <v>0.14932762711854577</v>
      </c>
      <c r="P43" s="25">
        <f t="shared" si="13"/>
        <v>0.16118507964793902</v>
      </c>
      <c r="Q43" s="25">
        <f t="shared" si="13"/>
        <v>0.17280602508013646</v>
      </c>
      <c r="R43" s="25">
        <f t="shared" si="13"/>
        <v>0.18418621391703333</v>
      </c>
      <c r="S43" s="25">
        <f t="shared" si="13"/>
        <v>0.1953239240924326</v>
      </c>
      <c r="T43" s="25">
        <f t="shared" si="13"/>
        <v>0.20621934414805676</v>
      </c>
      <c r="U43" s="25">
        <f t="shared" si="13"/>
        <v>0.21687410829652445</v>
      </c>
      <c r="V43" s="25">
        <f t="shared" si="13"/>
        <v>0.22729094215927831</v>
      </c>
      <c r="W43" s="25">
        <f t="shared" si="13"/>
        <v>0.23747339039863211</v>
      </c>
      <c r="X43" s="25">
        <f t="shared" si="13"/>
        <v>0.24742560576386041</v>
      </c>
      <c r="Y43" s="25">
        <f t="shared" si="13"/>
        <v>0.25715218473434465</v>
      </c>
      <c r="Z43" s="25">
        <f t="shared" si="13"/>
        <v>0.26665803888105327</v>
      </c>
      <c r="AA43" s="25">
        <f t="shared" si="13"/>
        <v>0.27594829385374525</v>
      </c>
      <c r="AB43" s="25">
        <f t="shared" si="14"/>
        <v>0.28502820990291922</v>
      </c>
      <c r="AC43" s="25">
        <f t="shared" si="14"/>
        <v>0.29390311930369351</v>
      </c>
      <c r="AD43" s="25">
        <f t="shared" si="14"/>
        <v>0.30257837712450508</v>
      </c>
      <c r="AE43" s="25">
        <f t="shared" si="14"/>
        <v>0.31105932258618046</v>
      </c>
      <c r="AF43" s="25">
        <f t="shared" si="14"/>
        <v>0.31935124886212546</v>
      </c>
      <c r="AG43" s="25">
        <f t="shared" si="14"/>
        <v>0.32745937963101779</v>
      </c>
      <c r="AH43" s="25">
        <f t="shared" si="14"/>
        <v>0.33538885104705246</v>
      </c>
      <c r="AI43" s="25">
        <f t="shared" si="14"/>
        <v>0.34314469806647879</v>
      </c>
      <c r="AJ43" s="25">
        <f t="shared" si="14"/>
        <v>0.35073184428251214</v>
      </c>
      <c r="AK43" s="25">
        <f t="shared" si="14"/>
        <v>0.35815509458811656</v>
      </c>
      <c r="AL43" s="25">
        <f t="shared" si="14"/>
        <v>0.3654191301183306</v>
      </c>
      <c r="AM43" s="25">
        <f t="shared" si="14"/>
        <v>0.37252850502875479</v>
      </c>
      <c r="AN43" s="25">
        <f t="shared" si="14"/>
        <v>0.37948764475056745</v>
      </c>
      <c r="AO43" s="25">
        <f t="shared" si="14"/>
        <v>0.38630084542959942</v>
      </c>
      <c r="AP43" s="25">
        <f t="shared" si="14"/>
        <v>0.39297227431107501</v>
      </c>
      <c r="AQ43" s="25">
        <f t="shared" si="14"/>
        <v>0.39950597087536205</v>
      </c>
      <c r="AR43" s="25">
        <f t="shared" si="14"/>
        <v>0.40590584856555767</v>
      </c>
      <c r="AS43" s="25">
        <f t="shared" si="14"/>
        <v>0.41217569697662826</v>
      </c>
      <c r="AT43" s="25">
        <f t="shared" si="14"/>
        <v>0.41831918439941579</v>
      </c>
      <c r="AU43" s="25">
        <f t="shared" si="14"/>
        <v>0.42433986063214207</v>
      </c>
      <c r="AV43" s="25">
        <f t="shared" si="14"/>
        <v>0.43024115998789875</v>
      </c>
      <c r="AW43" s="25">
        <f t="shared" si="14"/>
        <v>0.43602640443965585</v>
      </c>
      <c r="AX43" s="25">
        <f t="shared" si="14"/>
        <v>0.44169880685506685</v>
      </c>
      <c r="AY43" s="25">
        <f t="shared" si="14"/>
        <v>0.4472614742822269</v>
      </c>
      <c r="AZ43" s="46">
        <f t="shared" si="14"/>
        <v>0.45271741125486509</v>
      </c>
      <c r="BA43" s="46">
        <f t="shared" si="15"/>
        <v>0.45806952309152443</v>
      </c>
      <c r="BB43" s="46">
        <f t="shared" si="15"/>
        <v>0.46332061916830208</v>
      </c>
      <c r="BC43" s="46">
        <f t="shared" si="15"/>
        <v>0.46847341614888394</v>
      </c>
      <c r="BD43" s="46">
        <f t="shared" si="15"/>
        <v>0.47353054115904897</v>
      </c>
      <c r="BE43" s="46">
        <f t="shared" si="15"/>
        <v>0.47849453489568028</v>
      </c>
      <c r="BF43" s="46">
        <f t="shared" si="15"/>
        <v>0.48336785466267018</v>
      </c>
      <c r="BG43" s="46">
        <f t="shared" si="15"/>
        <v>0.48815287732806689</v>
      </c>
      <c r="BH43" s="46">
        <f t="shared" si="15"/>
        <v>0.4928519021984164</v>
      </c>
      <c r="BI43" s="46">
        <f t="shared" si="15"/>
        <v>0.49746715380758061</v>
      </c>
      <c r="BJ43" s="46">
        <f t="shared" si="15"/>
        <v>0.50200078461840247</v>
      </c>
    </row>
    <row r="44" spans="1:62">
      <c r="A44" s="59">
        <f t="shared" si="4"/>
        <v>41</v>
      </c>
      <c r="B44" s="2">
        <v>0</v>
      </c>
      <c r="C44" s="25">
        <f t="shared" ref="C44:L53" si="16">(C$2/(C$2+$A44)+1.96*1.96/(2*(C$2+$A44))-1.96*SQRT((C$2/(C$2+$A44)*(1-C$2/(C$2+$A44))+1.96*1.96/(4*(C$2+$A44)))/(C$2+$A44)))/(1+1.96*1.96/(C$2+$A44))</f>
        <v>4.2152954991002932E-3</v>
      </c>
      <c r="D44" s="25">
        <f t="shared" si="16"/>
        <v>1.2848990317319691E-2</v>
      </c>
      <c r="E44" s="25">
        <f t="shared" si="16"/>
        <v>2.345897017284013E-2</v>
      </c>
      <c r="F44" s="25">
        <f t="shared" si="16"/>
        <v>3.5110548134203154E-2</v>
      </c>
      <c r="G44" s="25">
        <f t="shared" si="16"/>
        <v>4.7330760827426863E-2</v>
      </c>
      <c r="H44" s="25">
        <f t="shared" si="16"/>
        <v>5.9845227802024781E-2</v>
      </c>
      <c r="I44" s="25">
        <f t="shared" si="16"/>
        <v>7.2481574137939625E-2</v>
      </c>
      <c r="J44" s="25">
        <f t="shared" si="16"/>
        <v>8.5125969882089758E-2</v>
      </c>
      <c r="K44" s="25">
        <f t="shared" si="16"/>
        <v>9.7700827324537914E-2</v>
      </c>
      <c r="L44" s="25">
        <f t="shared" si="16"/>
        <v>0.11015224836299274</v>
      </c>
      <c r="M44" s="25">
        <f t="shared" ref="M44:AB53" si="17">(M$2/(M$2+$A44)+1.96*1.96/(2*(M$2+$A44))-1.96*SQRT((M$2/(M$2+$A44)*(1-M$2/(M$2+$A44))+1.96*1.96/(4*(M$2+$A44)))/(M$2+$A44)))/(1+1.96*1.96/(M$2+$A44))</f>
        <v>0.12244245849448493</v>
      </c>
      <c r="N44" s="25">
        <f t="shared" si="17"/>
        <v>0.13454499977265524</v>
      </c>
      <c r="O44" s="25">
        <f t="shared" si="17"/>
        <v>0.14644154703850742</v>
      </c>
      <c r="P44" s="25">
        <f t="shared" si="17"/>
        <v>0.1581197275732498</v>
      </c>
      <c r="Q44" s="25">
        <f t="shared" si="17"/>
        <v>0.16957158661894964</v>
      </c>
      <c r="R44" s="25">
        <f t="shared" si="17"/>
        <v>0.18079248284972232</v>
      </c>
      <c r="S44" s="25">
        <f t="shared" si="17"/>
        <v>0.19178027828644717</v>
      </c>
      <c r="T44" s="25">
        <f t="shared" si="17"/>
        <v>0.20253473477602127</v>
      </c>
      <c r="U44" s="25">
        <f t="shared" si="17"/>
        <v>0.2130570584117433</v>
      </c>
      <c r="V44" s="25">
        <f t="shared" si="17"/>
        <v>0.22334955181726071</v>
      </c>
      <c r="W44" s="25">
        <f t="shared" si="17"/>
        <v>0.2334153463018197</v>
      </c>
      <c r="X44" s="25">
        <f t="shared" si="17"/>
        <v>0.2432581939635419</v>
      </c>
      <c r="Y44" s="25">
        <f t="shared" si="17"/>
        <v>0.25288230532214612</v>
      </c>
      <c r="Z44" s="25">
        <f t="shared" si="17"/>
        <v>0.26229222189067253</v>
      </c>
      <c r="AA44" s="25">
        <f t="shared" si="17"/>
        <v>0.27149271580416101</v>
      </c>
      <c r="AB44" s="25">
        <f t="shared" si="17"/>
        <v>0.28048871056929331</v>
      </c>
      <c r="AC44" s="25">
        <f t="shared" si="14"/>
        <v>0.28928521841697119</v>
      </c>
      <c r="AD44" s="25">
        <f t="shared" si="14"/>
        <v>0.29788729078613463</v>
      </c>
      <c r="AE44" s="25">
        <f t="shared" si="14"/>
        <v>0.30629997924814173</v>
      </c>
      <c r="AF44" s="25">
        <f t="shared" si="14"/>
        <v>0.31452830477014626</v>
      </c>
      <c r="AG44" s="25">
        <f t="shared" si="14"/>
        <v>0.32257723366453145</v>
      </c>
      <c r="AH44" s="25">
        <f t="shared" si="14"/>
        <v>0.33045165891608941</v>
      </c>
      <c r="AI44" s="25">
        <f t="shared" si="14"/>
        <v>0.33815638584551055</v>
      </c>
      <c r="AJ44" s="25">
        <f t="shared" si="14"/>
        <v>0.34569612127592114</v>
      </c>
      <c r="AK44" s="25">
        <f t="shared" si="14"/>
        <v>0.35307546553269892</v>
      </c>
      <c r="AL44" s="25">
        <f t="shared" si="14"/>
        <v>0.36029890673598886</v>
      </c>
      <c r="AM44" s="25">
        <f t="shared" si="14"/>
        <v>0.36737081694801099</v>
      </c>
      <c r="AN44" s="25">
        <f t="shared" si="14"/>
        <v>0.3742954498192782</v>
      </c>
      <c r="AO44" s="25">
        <f t="shared" si="14"/>
        <v>0.38107693944368332</v>
      </c>
      <c r="AP44" s="25">
        <f t="shared" si="14"/>
        <v>0.38771930018551176</v>
      </c>
      <c r="AQ44" s="25">
        <f t="shared" si="14"/>
        <v>0.39422642728441165</v>
      </c>
      <c r="AR44" s="25">
        <f t="shared" si="14"/>
        <v>0.40060209807928632</v>
      </c>
      <c r="AS44" s="25">
        <f t="shared" si="14"/>
        <v>0.40684997372055182</v>
      </c>
      <c r="AT44" s="25">
        <f t="shared" si="14"/>
        <v>0.41297360126349636</v>
      </c>
      <c r="AU44" s="25">
        <f t="shared" si="14"/>
        <v>0.41897641605458519</v>
      </c>
      <c r="AV44" s="25">
        <f t="shared" si="14"/>
        <v>0.42486174433826479</v>
      </c>
      <c r="AW44" s="25">
        <f t="shared" si="14"/>
        <v>0.43063280602477044</v>
      </c>
      <c r="AX44" s="25">
        <f t="shared" si="14"/>
        <v>0.43629271757013099</v>
      </c>
      <c r="AY44" s="25">
        <f t="shared" si="14"/>
        <v>0.44184449492841482</v>
      </c>
      <c r="AZ44" s="46">
        <f t="shared" si="14"/>
        <v>0.44729105654358564</v>
      </c>
      <c r="BA44" s="46">
        <f t="shared" si="15"/>
        <v>0.45263522635441744</v>
      </c>
      <c r="BB44" s="46">
        <f t="shared" si="15"/>
        <v>0.45787973679096489</v>
      </c>
      <c r="BC44" s="46">
        <f t="shared" si="15"/>
        <v>0.46302723174527716</v>
      </c>
      <c r="BD44" s="46">
        <f t="shared" si="15"/>
        <v>0.46808026950252796</v>
      </c>
      <c r="BE44" s="46">
        <f t="shared" si="15"/>
        <v>0.47304132562163337</v>
      </c>
      <c r="BF44" s="46">
        <f t="shared" si="15"/>
        <v>0.47791279575683077</v>
      </c>
      <c r="BG44" s="46">
        <f t="shared" si="15"/>
        <v>0.48269699841369468</v>
      </c>
      <c r="BH44" s="46">
        <f t="shared" si="15"/>
        <v>0.48739617763471826</v>
      </c>
      <c r="BI44" s="46">
        <f t="shared" si="15"/>
        <v>0.49201250561096621</v>
      </c>
      <c r="BJ44" s="46">
        <f t="shared" si="15"/>
        <v>0.49654808521743277</v>
      </c>
    </row>
    <row r="45" spans="1:62">
      <c r="A45" s="59">
        <f t="shared" si="4"/>
        <v>42</v>
      </c>
      <c r="B45" s="2">
        <v>0</v>
      </c>
      <c r="C45" s="25">
        <f t="shared" si="16"/>
        <v>4.116981177419916E-3</v>
      </c>
      <c r="D45" s="25">
        <f t="shared" si="16"/>
        <v>1.2554846366981074E-2</v>
      </c>
      <c r="E45" s="25">
        <f t="shared" si="16"/>
        <v>2.2931616462147076E-2</v>
      </c>
      <c r="F45" s="25">
        <f t="shared" si="16"/>
        <v>3.4335311876707492E-2</v>
      </c>
      <c r="G45" s="25">
        <f t="shared" si="16"/>
        <v>4.6304099555199402E-2</v>
      </c>
      <c r="H45" s="25">
        <f t="shared" si="16"/>
        <v>5.8569717504008446E-2</v>
      </c>
      <c r="I45" s="25">
        <f t="shared" si="16"/>
        <v>7.0963337205445842E-2</v>
      </c>
      <c r="J45" s="25">
        <f t="shared" si="16"/>
        <v>8.3373213620876963E-2</v>
      </c>
      <c r="K45" s="25">
        <f t="shared" si="16"/>
        <v>9.5722957258098984E-2</v>
      </c>
      <c r="L45" s="25">
        <f t="shared" si="16"/>
        <v>0.10795930648521072</v>
      </c>
      <c r="M45" s="25">
        <f t="shared" si="17"/>
        <v>0.12004475729322059</v>
      </c>
      <c r="N45" s="25">
        <f t="shared" si="17"/>
        <v>0.13195287989578958</v>
      </c>
      <c r="O45" s="25">
        <f t="shared" si="17"/>
        <v>0.1436652158745749</v>
      </c>
      <c r="P45" s="25">
        <f t="shared" si="17"/>
        <v>0.1551691522297384</v>
      </c>
      <c r="Q45" s="25">
        <f t="shared" si="17"/>
        <v>0.16645642421847712</v>
      </c>
      <c r="R45" s="25">
        <f t="shared" si="17"/>
        <v>0.17752203680746195</v>
      </c>
      <c r="S45" s="25">
        <f t="shared" si="17"/>
        <v>0.18836347285820826</v>
      </c>
      <c r="T45" s="25">
        <f t="shared" si="17"/>
        <v>0.19898010252726894</v>
      </c>
      <c r="U45" s="25">
        <f t="shared" si="17"/>
        <v>0.20937273683536858</v>
      </c>
      <c r="V45" s="25">
        <f t="shared" si="17"/>
        <v>0.21954328640542628</v>
      </c>
      <c r="W45" s="25">
        <f t="shared" si="17"/>
        <v>0.2294944981270832</v>
      </c>
      <c r="X45" s="25">
        <f t="shared" si="17"/>
        <v>0.2392297503546903</v>
      </c>
      <c r="Y45" s="25">
        <f t="shared" si="17"/>
        <v>0.24875289260022027</v>
      </c>
      <c r="Z45" s="25">
        <f t="shared" si="17"/>
        <v>0.25806811940620938</v>
      </c>
      <c r="AA45" s="25">
        <f t="shared" si="17"/>
        <v>0.26717987071840976</v>
      </c>
      <c r="AB45" s="25">
        <f t="shared" ref="AB45:AZ55" si="18">(AB$2/(AB$2+$A45)+1.96*1.96/(2*(AB$2+$A45))-1.96*SQRT((AB$2/(AB$2+$A45)*(1-AB$2/(AB$2+$A45))+1.96*1.96/(4*(AB$2+$A45)))/(AB$2+$A45)))/(1+1.96*1.96/(AB$2+$A45))</f>
        <v>0.27609275297104569</v>
      </c>
      <c r="AC45" s="25">
        <f t="shared" si="18"/>
        <v>0.28481147647724914</v>
      </c>
      <c r="AD45" s="25">
        <f t="shared" si="18"/>
        <v>0.29334080573556931</v>
      </c>
      <c r="AE45" s="25">
        <f t="shared" si="18"/>
        <v>0.30168552002378451</v>
      </c>
      <c r="AF45" s="25">
        <f t="shared" si="18"/>
        <v>0.30985038222496442</v>
      </c>
      <c r="AG45" s="25">
        <f t="shared" si="18"/>
        <v>0.31784011426782005</v>
      </c>
      <c r="AH45" s="25">
        <f t="shared" si="18"/>
        <v>0.32565937789932076</v>
      </c>
      <c r="AI45" s="25">
        <f t="shared" si="18"/>
        <v>0.33331275976784852</v>
      </c>
      <c r="AJ45" s="25">
        <f t="shared" si="18"/>
        <v>0.3408047599983352</v>
      </c>
      <c r="AK45" s="25">
        <f t="shared" si="18"/>
        <v>0.3481397836005049</v>
      </c>
      <c r="AL45" s="25">
        <f t="shared" si="18"/>
        <v>0.35532213417762043</v>
      </c>
      <c r="AM45" s="25">
        <f t="shared" si="18"/>
        <v>0.36235600950357894</v>
      </c>
      <c r="AN45" s="25">
        <f t="shared" si="18"/>
        <v>0.36924549861651623</v>
      </c>
      <c r="AO45" s="25">
        <f t="shared" si="18"/>
        <v>0.37599458014162646</v>
      </c>
      <c r="AP45" s="25">
        <f t="shared" si="18"/>
        <v>0.38260712160799859</v>
      </c>
      <c r="AQ45" s="25">
        <f t="shared" si="18"/>
        <v>0.3890868795664999</v>
      </c>
      <c r="AR45" s="25">
        <f t="shared" si="18"/>
        <v>0.39543750035009761</v>
      </c>
      <c r="AS45" s="25">
        <f t="shared" si="18"/>
        <v>0.40166252134606184</v>
      </c>
      <c r="AT45" s="25">
        <f t="shared" si="18"/>
        <v>0.40776537267247004</v>
      </c>
      <c r="AU45" s="25">
        <f t="shared" si="18"/>
        <v>0.41374937917031585</v>
      </c>
      <c r="AV45" s="25">
        <f t="shared" si="18"/>
        <v>0.41961776263806772</v>
      </c>
      <c r="AW45" s="25">
        <f t="shared" si="18"/>
        <v>0.42537364424836405</v>
      </c>
      <c r="AX45" s="25">
        <f t="shared" si="18"/>
        <v>0.43102004709715058</v>
      </c>
      <c r="AY45" s="25">
        <f t="shared" si="18"/>
        <v>0.43655989884437113</v>
      </c>
      <c r="AZ45" s="46">
        <f t="shared" si="18"/>
        <v>0.44199603441263408</v>
      </c>
      <c r="BA45" s="46">
        <f t="shared" si="15"/>
        <v>0.44733119871635169</v>
      </c>
      <c r="BB45" s="46">
        <f t="shared" si="15"/>
        <v>0.45256804939891182</v>
      </c>
      <c r="BC45" s="46">
        <f t="shared" si="15"/>
        <v>0.4577091595596533</v>
      </c>
      <c r="BD45" s="46">
        <f t="shared" si="15"/>
        <v>0.46275702045593159</v>
      </c>
      <c r="BE45" s="46">
        <f t="shared" si="15"/>
        <v>0.46771404416848805</v>
      </c>
      <c r="BF45" s="46">
        <f t="shared" si="15"/>
        <v>0.47258256622078104</v>
      </c>
      <c r="BG45" s="46">
        <f t="shared" si="15"/>
        <v>0.47736484814497182</v>
      </c>
      <c r="BH45" s="46">
        <f t="shared" si="15"/>
        <v>0.48206307998895265</v>
      </c>
      <c r="BI45" s="46">
        <f t="shared" si="15"/>
        <v>0.48667938276022032</v>
      </c>
      <c r="BJ45" s="46">
        <f t="shared" si="15"/>
        <v>0.4912158108035628</v>
      </c>
    </row>
    <row r="46" spans="1:62">
      <c r="A46" s="59">
        <f t="shared" si="4"/>
        <v>43</v>
      </c>
      <c r="B46" s="2">
        <v>0</v>
      </c>
      <c r="C46" s="25">
        <f t="shared" si="16"/>
        <v>4.02314838563701E-3</v>
      </c>
      <c r="D46" s="25">
        <f t="shared" si="16"/>
        <v>1.227386904044434E-2</v>
      </c>
      <c r="E46" s="25">
        <f t="shared" si="16"/>
        <v>2.2427454466343578E-2</v>
      </c>
      <c r="F46" s="25">
        <f t="shared" si="16"/>
        <v>3.3593579469713079E-2</v>
      </c>
      <c r="G46" s="25">
        <f t="shared" si="16"/>
        <v>4.5321050901178252E-2</v>
      </c>
      <c r="H46" s="25">
        <f t="shared" si="16"/>
        <v>5.7347477598098245E-2</v>
      </c>
      <c r="I46" s="25">
        <f t="shared" si="16"/>
        <v>6.9507452620228616E-2</v>
      </c>
      <c r="J46" s="25">
        <f t="shared" si="16"/>
        <v>8.1691258880213252E-2</v>
      </c>
      <c r="K46" s="25">
        <f t="shared" si="16"/>
        <v>9.3823687564677807E-2</v>
      </c>
      <c r="L46" s="25">
        <f t="shared" si="16"/>
        <v>0.10585211943149556</v>
      </c>
      <c r="M46" s="25">
        <f t="shared" si="17"/>
        <v>0.11773934086585382</v>
      </c>
      <c r="N46" s="25">
        <f t="shared" si="17"/>
        <v>0.12945897827653213</v>
      </c>
      <c r="O46" s="25">
        <f t="shared" si="17"/>
        <v>0.1409924724565329</v>
      </c>
      <c r="P46" s="25">
        <f t="shared" si="17"/>
        <v>0.15232700465447838</v>
      </c>
      <c r="Q46" s="25">
        <f t="shared" si="17"/>
        <v>0.16345403519517457</v>
      </c>
      <c r="R46" s="25">
        <f t="shared" si="17"/>
        <v>0.17436824992508337</v>
      </c>
      <c r="S46" s="25">
        <f t="shared" si="17"/>
        <v>0.18506678604308591</v>
      </c>
      <c r="T46" s="25">
        <f t="shared" si="17"/>
        <v>0.19554865403985322</v>
      </c>
      <c r="U46" s="25">
        <f t="shared" si="17"/>
        <v>0.20581430019850633</v>
      </c>
      <c r="V46" s="25">
        <f t="shared" si="17"/>
        <v>0.21586527168091207</v>
      </c>
      <c r="W46" s="25">
        <f t="shared" si="17"/>
        <v>0.22570395767087759</v>
      </c>
      <c r="X46" s="25">
        <f t="shared" si="17"/>
        <v>0.23533338768646594</v>
      </c>
      <c r="Y46" s="25">
        <f t="shared" si="17"/>
        <v>0.2447570733856041</v>
      </c>
      <c r="Z46" s="25">
        <f t="shared" si="17"/>
        <v>0.25397888381354478</v>
      </c>
      <c r="AA46" s="25">
        <f t="shared" si="17"/>
        <v>0.26300294660514806</v>
      </c>
      <c r="AB46" s="25">
        <f t="shared" si="18"/>
        <v>0.27183356949786719</v>
      </c>
      <c r="AC46" s="25">
        <f t="shared" si="18"/>
        <v>0.28047517785454174</v>
      </c>
      <c r="AD46" s="25">
        <f t="shared" si="18"/>
        <v>0.2889322648866865</v>
      </c>
      <c r="AE46" s="25">
        <f t="shared" si="18"/>
        <v>0.29720935200953302</v>
      </c>
      <c r="AF46" s="25">
        <f t="shared" si="18"/>
        <v>0.30531095731905994</v>
      </c>
      <c r="AG46" s="25">
        <f t="shared" si="18"/>
        <v>0.31324157060727192</v>
      </c>
      <c r="AH46" s="25">
        <f t="shared" si="18"/>
        <v>0.32100563365956936</v>
      </c>
      <c r="AI46" s="25">
        <f t="shared" si="18"/>
        <v>0.3286075248319959</v>
      </c>
      <c r="AJ46" s="25">
        <f t="shared" si="18"/>
        <v>0.33605154710448959</v>
      </c>
      <c r="AK46" s="25">
        <f t="shared" si="18"/>
        <v>0.34334191896223548</v>
      </c>
      <c r="AL46" s="25">
        <f t="shared" si="18"/>
        <v>0.35048276758066016</v>
      </c>
      <c r="AM46" s="25">
        <f t="shared" si="18"/>
        <v>0.35747812388787009</v>
      </c>
      <c r="AN46" s="25">
        <f t="shared" si="18"/>
        <v>0.36433191915697849</v>
      </c>
      <c r="AO46" s="25">
        <f t="shared" si="18"/>
        <v>0.37104798284402102</v>
      </c>
      <c r="AP46" s="25">
        <f t="shared" si="18"/>
        <v>0.37763004143826873</v>
      </c>
      <c r="AQ46" s="25">
        <f t="shared" si="18"/>
        <v>0.38408171813322184</v>
      </c>
      <c r="AR46" s="25">
        <f t="shared" si="18"/>
        <v>0.39040653316034707</v>
      </c>
      <c r="AS46" s="25">
        <f t="shared" si="18"/>
        <v>0.39660790465524204</v>
      </c>
      <c r="AT46" s="25">
        <f t="shared" si="18"/>
        <v>0.40268914994856181</v>
      </c>
      <c r="AU46" s="25">
        <f t="shared" si="18"/>
        <v>0.40865348719267547</v>
      </c>
      <c r="AV46" s="25">
        <f t="shared" si="18"/>
        <v>0.41450403725039653</v>
      </c>
      <c r="AW46" s="25">
        <f t="shared" si="18"/>
        <v>0.42024382578483982</v>
      </c>
      <c r="AX46" s="25">
        <f t="shared" si="18"/>
        <v>0.42587578549999744</v>
      </c>
      <c r="AY46" s="25">
        <f t="shared" si="18"/>
        <v>0.43140275849037324</v>
      </c>
      <c r="AZ46" s="46">
        <f t="shared" si="18"/>
        <v>0.43682749866529708</v>
      </c>
      <c r="BA46" s="46">
        <f t="shared" si="15"/>
        <v>0.44215267421960519</v>
      </c>
      <c r="BB46" s="46">
        <f t="shared" si="15"/>
        <v>0.44738087012743116</v>
      </c>
      <c r="BC46" s="46">
        <f t="shared" si="15"/>
        <v>0.45251459064008076</v>
      </c>
      <c r="BD46" s="46">
        <f t="shared" si="15"/>
        <v>0.45755626177249387</v>
      </c>
      <c r="BE46" s="46">
        <f t="shared" si="15"/>
        <v>0.46250823376575001</v>
      </c>
      <c r="BF46" s="46">
        <f t="shared" si="15"/>
        <v>0.46737278351554684</v>
      </c>
      <c r="BG46" s="46">
        <f t="shared" si="15"/>
        <v>0.47215211695864351</v>
      </c>
      <c r="BH46" s="46">
        <f t="shared" si="15"/>
        <v>0.47684837141099295</v>
      </c>
      <c r="BI46" s="46">
        <f t="shared" si="15"/>
        <v>0.48146361785272712</v>
      </c>
      <c r="BJ46" s="46">
        <f t="shared" si="15"/>
        <v>0.4859998631563654</v>
      </c>
    </row>
    <row r="47" spans="1:62">
      <c r="A47" s="59">
        <f t="shared" si="4"/>
        <v>44</v>
      </c>
      <c r="B47" s="2">
        <v>0</v>
      </c>
      <c r="C47" s="25">
        <f t="shared" si="16"/>
        <v>3.9334975227575068E-3</v>
      </c>
      <c r="D47" s="25">
        <f t="shared" si="16"/>
        <v>1.2005193588830823E-2</v>
      </c>
      <c r="E47" s="25">
        <f t="shared" si="16"/>
        <v>2.1944987020772803E-2</v>
      </c>
      <c r="F47" s="25">
        <f t="shared" si="16"/>
        <v>3.2883224349955553E-2</v>
      </c>
      <c r="G47" s="25">
        <f t="shared" si="16"/>
        <v>4.4378892487039891E-2</v>
      </c>
      <c r="H47" s="25">
        <f t="shared" si="16"/>
        <v>5.6175237106246466E-2</v>
      </c>
      <c r="I47" s="25">
        <f t="shared" si="16"/>
        <v>6.8110153315427246E-2</v>
      </c>
      <c r="J47" s="25">
        <f t="shared" si="16"/>
        <v>8.007589590882648E-2</v>
      </c>
      <c r="K47" s="25">
        <f t="shared" si="16"/>
        <v>9.1998417722237533E-2</v>
      </c>
      <c r="L47" s="25">
        <f t="shared" si="16"/>
        <v>0.10382574505942958</v>
      </c>
      <c r="M47" s="25">
        <f t="shared" si="17"/>
        <v>0.11552097120459739</v>
      </c>
      <c r="N47" s="25">
        <f t="shared" si="17"/>
        <v>0.12705780314744497</v>
      </c>
      <c r="O47" s="25">
        <f t="shared" si="17"/>
        <v>0.13841760968495656</v>
      </c>
      <c r="P47" s="25">
        <f t="shared" si="17"/>
        <v>0.14958739726966278</v>
      </c>
      <c r="Q47" s="25">
        <f t="shared" si="17"/>
        <v>0.16055838295205821</v>
      </c>
      <c r="R47" s="25">
        <f t="shared" si="17"/>
        <v>0.17132496487078855</v>
      </c>
      <c r="S47" s="25">
        <f t="shared" si="17"/>
        <v>0.18188396512091543</v>
      </c>
      <c r="T47" s="25">
        <f t="shared" si="17"/>
        <v>0.192234063853952</v>
      </c>
      <c r="U47" s="25">
        <f t="shared" si="17"/>
        <v>0.20237537048735993</v>
      </c>
      <c r="V47" s="25">
        <f t="shared" si="17"/>
        <v>0.21230909502265741</v>
      </c>
      <c r="W47" s="25">
        <f t="shared" si="17"/>
        <v>0.22203729362311722</v>
      </c>
      <c r="X47" s="25">
        <f t="shared" si="17"/>
        <v>0.23156267004508024</v>
      </c>
      <c r="Y47" s="25">
        <f t="shared" si="17"/>
        <v>0.24088841959339713</v>
      </c>
      <c r="Z47" s="25">
        <f t="shared" si="17"/>
        <v>0.25001810580154482</v>
      </c>
      <c r="AA47" s="25">
        <f t="shared" si="17"/>
        <v>0.25895556253460111</v>
      </c>
      <c r="AB47" s="25">
        <f t="shared" si="18"/>
        <v>0.26770481600829643</v>
      </c>
      <c r="AC47" s="25">
        <f t="shared" si="18"/>
        <v>0.27627002252580524</v>
      </c>
      <c r="AD47" s="25">
        <f t="shared" si="18"/>
        <v>0.28465541870001521</v>
      </c>
      <c r="AE47" s="25">
        <f t="shared" si="18"/>
        <v>0.29286528165068365</v>
      </c>
      <c r="AF47" s="25">
        <f t="shared" si="18"/>
        <v>0.30090389721075173</v>
      </c>
      <c r="AG47" s="25">
        <f t="shared" si="18"/>
        <v>0.30877553459149687</v>
      </c>
      <c r="AH47" s="25">
        <f t="shared" si="18"/>
        <v>0.31648442627574719</v>
      </c>
      <c r="AI47" s="25">
        <f t="shared" si="18"/>
        <v>0.32403475215621097</v>
      </c>
      <c r="AJ47" s="25">
        <f t="shared" si="18"/>
        <v>0.33143062712963528</v>
      </c>
      <c r="AK47" s="25">
        <f t="shared" si="18"/>
        <v>0.33867609150989586</v>
      </c>
      <c r="AL47" s="25">
        <f t="shared" si="18"/>
        <v>0.34577510374379766</v>
      </c>
      <c r="AM47" s="25">
        <f t="shared" si="18"/>
        <v>0.352731535009501</v>
      </c>
      <c r="AN47" s="25">
        <f t="shared" si="18"/>
        <v>0.35954916535448861</v>
      </c>
      <c r="AO47" s="25">
        <f t="shared" si="18"/>
        <v>0.36623168109196985</v>
      </c>
      <c r="AP47" s="25">
        <f t="shared" si="18"/>
        <v>0.37278267322475589</v>
      </c>
      <c r="AQ47" s="25">
        <f t="shared" si="18"/>
        <v>0.37920563670635199</v>
      </c>
      <c r="AR47" s="25">
        <f t="shared" si="18"/>
        <v>0.38550397038221695</v>
      </c>
      <c r="AS47" s="25">
        <f t="shared" si="18"/>
        <v>0.39168097748132213</v>
      </c>
      <c r="AT47" s="25">
        <f t="shared" si="18"/>
        <v>0.3977398665504473</v>
      </c>
      <c r="AU47" s="25">
        <f t="shared" si="18"/>
        <v>0.40368375274204521</v>
      </c>
      <c r="AV47" s="25">
        <f t="shared" si="18"/>
        <v>0.40951565938168349</v>
      </c>
      <c r="AW47" s="25">
        <f t="shared" si="18"/>
        <v>0.41523851975365456</v>
      </c>
      <c r="AX47" s="25">
        <f t="shared" si="18"/>
        <v>0.42085517905378028</v>
      </c>
      <c r="AY47" s="25">
        <f t="shared" si="18"/>
        <v>0.42636839646712893</v>
      </c>
      <c r="AZ47" s="46">
        <f t="shared" si="18"/>
        <v>0.43178084733559291</v>
      </c>
      <c r="BA47" s="46">
        <f t="shared" si="15"/>
        <v>0.43709512538632539</v>
      </c>
      <c r="BB47" s="46">
        <f t="shared" si="15"/>
        <v>0.44231374499708209</v>
      </c>
      <c r="BC47" s="46">
        <f t="shared" si="15"/>
        <v>0.44743914347874381</v>
      </c>
      <c r="BD47" s="46">
        <f t="shared" si="15"/>
        <v>0.45247368335883686</v>
      </c>
      <c r="BE47" s="46">
        <f t="shared" si="15"/>
        <v>0.45741965465284112</v>
      </c>
      <c r="BF47" s="46">
        <f t="shared" si="15"/>
        <v>0.46227927711256311</v>
      </c>
      <c r="BG47" s="46">
        <f t="shared" si="15"/>
        <v>0.46705470244294578</v>
      </c>
      <c r="BH47" s="46">
        <f t="shared" si="15"/>
        <v>0.47174801648043702</v>
      </c>
      <c r="BI47" s="46">
        <f t="shared" si="15"/>
        <v>0.47636124132750901</v>
      </c>
      <c r="BJ47" s="46">
        <f t="shared" si="15"/>
        <v>0.48089633743915827</v>
      </c>
    </row>
    <row r="48" spans="1:62">
      <c r="A48" s="59">
        <f t="shared" si="4"/>
        <v>45</v>
      </c>
      <c r="B48" s="2">
        <v>0</v>
      </c>
      <c r="C48" s="25">
        <f t="shared" si="16"/>
        <v>3.8477551112426319E-3</v>
      </c>
      <c r="D48" s="25">
        <f t="shared" si="16"/>
        <v>1.1748029370569716E-2</v>
      </c>
      <c r="E48" s="25">
        <f t="shared" si="16"/>
        <v>2.1482843131227235E-2</v>
      </c>
      <c r="F48" s="25">
        <f t="shared" si="16"/>
        <v>3.2202296241712232E-2</v>
      </c>
      <c r="G48" s="25">
        <f t="shared" si="16"/>
        <v>4.34751239915711E-2</v>
      </c>
      <c r="H48" s="25">
        <f t="shared" si="16"/>
        <v>5.5049987641727673E-2</v>
      </c>
      <c r="I48" s="25">
        <f t="shared" si="16"/>
        <v>6.6767969942926247E-2</v>
      </c>
      <c r="J48" s="25">
        <f t="shared" si="16"/>
        <v>7.852324257781651E-2</v>
      </c>
      <c r="K48" s="25">
        <f t="shared" si="16"/>
        <v>9.0242899866103898E-2</v>
      </c>
      <c r="L48" s="25">
        <f t="shared" si="16"/>
        <v>0.10187561448030713</v>
      </c>
      <c r="M48" s="25">
        <f t="shared" si="17"/>
        <v>0.11338480016444108</v>
      </c>
      <c r="N48" s="25">
        <f t="shared" si="17"/>
        <v>0.12474426566891902</v>
      </c>
      <c r="O48" s="25">
        <f t="shared" si="17"/>
        <v>0.13593533332871563</v>
      </c>
      <c r="P48" s="25">
        <f t="shared" si="17"/>
        <v>0.14694486256946127</v>
      </c>
      <c r="Q48" s="25">
        <f t="shared" si="17"/>
        <v>0.1577638557841185</v>
      </c>
      <c r="R48" s="25">
        <f t="shared" si="17"/>
        <v>0.16838645195913182</v>
      </c>
      <c r="S48" s="25">
        <f t="shared" si="17"/>
        <v>0.17880918599092133</v>
      </c>
      <c r="T48" s="25">
        <f t="shared" si="17"/>
        <v>0.18903043457341692</v>
      </c>
      <c r="U48" s="25">
        <f t="shared" si="17"/>
        <v>0.19904999589075245</v>
      </c>
      <c r="V48" s="25">
        <f t="shared" si="17"/>
        <v>0.20886876704271462</v>
      </c>
      <c r="W48" s="25">
        <f t="shared" si="17"/>
        <v>0.21848849400185993</v>
      </c>
      <c r="X48" s="25">
        <f t="shared" si="17"/>
        <v>0.2279115761560597</v>
      </c>
      <c r="Y48" s="25">
        <f t="shared" si="17"/>
        <v>0.23714091243789054</v>
      </c>
      <c r="Z48" s="25">
        <f t="shared" si="17"/>
        <v>0.24617977948252021</v>
      </c>
      <c r="AA48" s="25">
        <f t="shared" si="17"/>
        <v>0.25503173468980878</v>
      </c>
      <c r="AB48" s="25">
        <f t="shared" si="18"/>
        <v>0.26370053881573541</v>
      </c>
      <c r="AC48" s="25">
        <f t="shared" si="18"/>
        <v>0.27219009399354571</v>
      </c>
      <c r="AD48" s="25">
        <f t="shared" si="18"/>
        <v>0.2805043940267184</v>
      </c>
      <c r="AE48" s="25">
        <f t="shared" si="18"/>
        <v>0.28864748449945055</v>
      </c>
      <c r="AF48" s="25">
        <f t="shared" si="18"/>
        <v>0.296623430781706</v>
      </c>
      <c r="AG48" s="25">
        <f t="shared" si="18"/>
        <v>0.3044362924110896</v>
      </c>
      <c r="AH48" s="25">
        <f t="shared" si="18"/>
        <v>0.31209010264563292</v>
      </c>
      <c r="AI48" s="25">
        <f t="shared" si="18"/>
        <v>0.31958885222350686</v>
      </c>
      <c r="AJ48" s="25">
        <f t="shared" si="18"/>
        <v>0.32693647655482955</v>
      </c>
      <c r="AK48" s="25">
        <f t="shared" si="18"/>
        <v>0.33413684571964142</v>
      </c>
      <c r="AL48" s="25">
        <f t="shared" si="18"/>
        <v>0.34119375676412778</v>
      </c>
      <c r="AM48" s="25">
        <f t="shared" si="18"/>
        <v>0.34811092788121567</v>
      </c>
      <c r="AN48" s="25">
        <f t="shared" si="18"/>
        <v>0.35489199413707428</v>
      </c>
      <c r="AO48" s="25">
        <f t="shared" si="18"/>
        <v>0.36154050446577934</v>
      </c>
      <c r="AP48" s="25">
        <f t="shared" si="18"/>
        <v>0.36805991970356805</v>
      </c>
      <c r="AQ48" s="25">
        <f t="shared" si="18"/>
        <v>0.37445361147407896</v>
      </c>
      <c r="AR48" s="25">
        <f t="shared" si="18"/>
        <v>0.38072486176859682</v>
      </c>
      <c r="AS48" s="25">
        <f t="shared" si="18"/>
        <v>0.38687686309205005</v>
      </c>
      <c r="AT48" s="25">
        <f t="shared" si="18"/>
        <v>0.39291271906748548</v>
      </c>
      <c r="AU48" s="25">
        <f t="shared" si="18"/>
        <v>0.39883544540986599</v>
      </c>
      <c r="AV48" s="25">
        <f t="shared" si="18"/>
        <v>0.40464797119502821</v>
      </c>
      <c r="AW48" s="25">
        <f t="shared" si="18"/>
        <v>0.41035314036206955</v>
      </c>
      <c r="AX48" s="25">
        <f t="shared" si="18"/>
        <v>0.41595371339776682</v>
      </c>
      <c r="AY48" s="25">
        <f t="shared" si="18"/>
        <v>0.42145236916024287</v>
      </c>
      <c r="AZ48" s="46">
        <f t="shared" si="18"/>
        <v>0.42685170680628148</v>
      </c>
      <c r="BA48" s="46">
        <f t="shared" si="15"/>
        <v>0.43215424779270878</v>
      </c>
      <c r="BB48" s="46">
        <f t="shared" si="15"/>
        <v>0.43736243792728807</v>
      </c>
      <c r="BC48" s="46">
        <f t="shared" si="15"/>
        <v>0.44247864944880377</v>
      </c>
      <c r="BD48" s="46">
        <f t="shared" si="15"/>
        <v>0.44750518311955134</v>
      </c>
      <c r="BE48" s="46">
        <f t="shared" si="15"/>
        <v>0.45244427031643453</v>
      </c>
      <c r="BF48" s="46">
        <f t="shared" si="15"/>
        <v>0.45729807510937154</v>
      </c>
      <c r="BG48" s="46">
        <f t="shared" si="15"/>
        <v>0.46206869631782688</v>
      </c>
      <c r="BH48" s="46">
        <f t="shared" si="15"/>
        <v>0.46675816953805171</v>
      </c>
      <c r="BI48" s="46">
        <f t="shared" si="15"/>
        <v>0.47136846913511532</v>
      </c>
      <c r="BJ48" s="46">
        <f t="shared" si="15"/>
        <v>0.47590151019505855</v>
      </c>
    </row>
    <row r="49" spans="1:62">
      <c r="A49" s="59">
        <f t="shared" si="4"/>
        <v>46</v>
      </c>
      <c r="B49" s="2">
        <v>0</v>
      </c>
      <c r="C49" s="25">
        <f t="shared" si="16"/>
        <v>3.7656710104649982E-3</v>
      </c>
      <c r="D49" s="25">
        <f t="shared" si="16"/>
        <v>1.1501652078965609E-2</v>
      </c>
      <c r="E49" s="25">
        <f t="shared" si="16"/>
        <v>2.1039764955529193E-2</v>
      </c>
      <c r="F49" s="25">
        <f t="shared" si="16"/>
        <v>3.1549003255790686E-2</v>
      </c>
      <c r="G49" s="25">
        <f t="shared" si="16"/>
        <v>4.2607444953076973E-2</v>
      </c>
      <c r="H49" s="25">
        <f t="shared" si="16"/>
        <v>5.3968957560827258E-2</v>
      </c>
      <c r="I49" s="25">
        <f t="shared" si="16"/>
        <v>6.5477702006895705E-2</v>
      </c>
      <c r="J49" s="25">
        <f t="shared" si="16"/>
        <v>7.7029713082294116E-2</v>
      </c>
      <c r="K49" s="25">
        <f t="shared" si="16"/>
        <v>8.8553205585224518E-2</v>
      </c>
      <c r="L49" s="25">
        <f t="shared" si="16"/>
        <v>9.9997497413441799E-2</v>
      </c>
      <c r="M49" s="25">
        <f t="shared" si="17"/>
        <v>0.11132633377760479</v>
      </c>
      <c r="N49" s="25">
        <f t="shared" si="17"/>
        <v>0.12251364354883215</v>
      </c>
      <c r="O49" s="25">
        <f t="shared" si="17"/>
        <v>0.13354072524323757</v>
      </c>
      <c r="P49" s="25">
        <f t="shared" si="17"/>
        <v>0.1443943161843107</v>
      </c>
      <c r="Q49" s="25">
        <f t="shared" si="17"/>
        <v>0.15506522999562844</v>
      </c>
      <c r="R49" s="25">
        <f t="shared" si="17"/>
        <v>0.16554737249309678</v>
      </c>
      <c r="S49" s="25">
        <f t="shared" si="17"/>
        <v>0.17583701687980416</v>
      </c>
      <c r="T49" s="25">
        <f t="shared" si="17"/>
        <v>0.18593226105484584</v>
      </c>
      <c r="U49" s="25">
        <f t="shared" si="17"/>
        <v>0.19583261556264242</v>
      </c>
      <c r="V49" s="25">
        <f t="shared" si="17"/>
        <v>0.20553868699544753</v>
      </c>
      <c r="W49" s="25">
        <f t="shared" si="17"/>
        <v>0.21505193226607791</v>
      </c>
      <c r="X49" s="25">
        <f t="shared" si="17"/>
        <v>0.22437446624362381</v>
      </c>
      <c r="Y49" s="25">
        <f t="shared" si="17"/>
        <v>0.23350891006988281</v>
      </c>
      <c r="Z49" s="25">
        <f t="shared" si="17"/>
        <v>0.24245827082896973</v>
      </c>
      <c r="AA49" s="25">
        <f t="shared" si="17"/>
        <v>0.25122584561603251</v>
      </c>
      <c r="AB49" s="25">
        <f t="shared" si="18"/>
        <v>0.25981514475687584</v>
      </c>
      <c r="AC49" s="25">
        <f t="shared" si="18"/>
        <v>0.26822983017391167</v>
      </c>
      <c r="AD49" s="25">
        <f t="shared" si="18"/>
        <v>0.27647366581228672</v>
      </c>
      <c r="AE49" s="25">
        <f t="shared" si="18"/>
        <v>0.28455047772633973</v>
      </c>
      <c r="AF49" s="25">
        <f t="shared" si="18"/>
        <v>0.29246412194493931</v>
      </c>
      <c r="AG49" s="25">
        <f t="shared" si="18"/>
        <v>0.30021845862969854</v>
      </c>
      <c r="AH49" s="25">
        <f t="shared" si="18"/>
        <v>0.30781733134445222</v>
      </c>
      <c r="AI49" s="25">
        <f t="shared" si="18"/>
        <v>0.31526455049064678</v>
      </c>
      <c r="AJ49" s="25">
        <f t="shared" si="18"/>
        <v>0.3225638801480733</v>
      </c>
      <c r="AK49" s="25">
        <f t="shared" si="18"/>
        <v>0.32971902770593203</v>
      </c>
      <c r="AL49" s="25">
        <f t="shared" si="18"/>
        <v>0.3367336357846038</v>
      </c>
      <c r="AM49" s="25">
        <f t="shared" si="18"/>
        <v>0.34361127604054847</v>
      </c>
      <c r="AN49" s="25">
        <f t="shared" si="18"/>
        <v>0.35035544452056833</v>
      </c>
      <c r="AO49" s="25">
        <f t="shared" si="18"/>
        <v>0.35696955829119192</v>
      </c>
      <c r="AP49" s="25">
        <f t="shared" si="18"/>
        <v>0.3634569531171396</v>
      </c>
      <c r="AQ49" s="25">
        <f t="shared" si="18"/>
        <v>0.36982088200206642</v>
      </c>
      <c r="AR49" s="25">
        <f t="shared" si="18"/>
        <v>0.37606451443681693</v>
      </c>
      <c r="AS49" s="25">
        <f t="shared" si="18"/>
        <v>0.38219093622671751</v>
      </c>
      <c r="AT49" s="25">
        <f t="shared" si="18"/>
        <v>0.38820314979105419</v>
      </c>
      <c r="AU49" s="25">
        <f t="shared" si="18"/>
        <v>0.39410407484574694</v>
      </c>
      <c r="AV49" s="25">
        <f t="shared" si="18"/>
        <v>0.39989654939501507</v>
      </c>
      <c r="AW49" s="25">
        <f t="shared" si="18"/>
        <v>0.40558333097011484</v>
      </c>
      <c r="AX49" s="25">
        <f t="shared" si="18"/>
        <v>0.41116709806344404</v>
      </c>
      <c r="AY49" s="25">
        <f t="shared" si="18"/>
        <v>0.41665045171484527</v>
      </c>
      <c r="AZ49" s="46">
        <f t="shared" si="18"/>
        <v>0.42203591721406519</v>
      </c>
      <c r="BA49" s="46">
        <f t="shared" si="15"/>
        <v>0.42732594588930439</v>
      </c>
      <c r="BB49" s="46">
        <f t="shared" si="15"/>
        <v>0.43252291695680112</v>
      </c>
      <c r="BC49" s="46">
        <f t="shared" si="15"/>
        <v>0.43762913941060472</v>
      </c>
      <c r="BD49" s="46">
        <f t="shared" si="15"/>
        <v>0.4426468539352385</v>
      </c>
      <c r="BE49" s="46">
        <f t="shared" si="15"/>
        <v>0.44757823482693293</v>
      </c>
      <c r="BF49" s="46">
        <f t="shared" si="15"/>
        <v>0.45242539191162667</v>
      </c>
      <c r="BG49" s="46">
        <f t="shared" si="15"/>
        <v>0.45719037245005417</v>
      </c>
      <c r="BH49" s="46">
        <f t="shared" si="15"/>
        <v>0.4618751630220258</v>
      </c>
      <c r="BI49" s="46">
        <f t="shared" si="15"/>
        <v>0.46648169138351792</v>
      </c>
      <c r="BJ49" s="46">
        <f t="shared" si="15"/>
        <v>0.47101182829146448</v>
      </c>
    </row>
    <row r="50" spans="1:62">
      <c r="A50" s="59">
        <f t="shared" si="4"/>
        <v>47</v>
      </c>
      <c r="B50" s="2">
        <v>0</v>
      </c>
      <c r="C50" s="25">
        <f t="shared" si="16"/>
        <v>3.6870159793996895E-3</v>
      </c>
      <c r="D50" s="25">
        <f t="shared" si="16"/>
        <v>1.1265396927928273E-2</v>
      </c>
      <c r="E50" s="25">
        <f t="shared" si="16"/>
        <v>2.0614596364630481E-2</v>
      </c>
      <c r="F50" s="25">
        <f t="shared" si="16"/>
        <v>3.0921696126931502E-2</v>
      </c>
      <c r="G50" s="25">
        <f t="shared" si="16"/>
        <v>4.1773735183410265E-2</v>
      </c>
      <c r="H50" s="25">
        <f t="shared" si="16"/>
        <v>5.2929589110686681E-2</v>
      </c>
      <c r="I50" s="25">
        <f t="shared" si="16"/>
        <v>6.4236392294879818E-2</v>
      </c>
      <c r="J50" s="25">
        <f t="shared" si="16"/>
        <v>7.5591990167717768E-2</v>
      </c>
      <c r="K50" s="25">
        <f t="shared" si="16"/>
        <v>8.6925696405892733E-2</v>
      </c>
      <c r="L50" s="25">
        <f t="shared" si="16"/>
        <v>9.8187471335966073E-2</v>
      </c>
      <c r="M50" s="25">
        <f t="shared" si="17"/>
        <v>0.10934140042567435</v>
      </c>
      <c r="N50" s="25">
        <f t="shared" si="17"/>
        <v>0.12036154854418066</v>
      </c>
      <c r="O50" s="25">
        <f t="shared" si="17"/>
        <v>0.13122921046407013</v>
      </c>
      <c r="P50" s="25">
        <f t="shared" si="17"/>
        <v>0.14193102378883196</v>
      </c>
      <c r="Q50" s="25">
        <f t="shared" si="17"/>
        <v>0.1524576368094854</v>
      </c>
      <c r="R50" s="25">
        <f t="shared" si="17"/>
        <v>0.1628027458309815</v>
      </c>
      <c r="S50" s="25">
        <f t="shared" si="17"/>
        <v>0.17296238569537761</v>
      </c>
      <c r="T50" s="25">
        <f t="shared" si="17"/>
        <v>0.18293439815390553</v>
      </c>
      <c r="U50" s="25">
        <f t="shared" si="17"/>
        <v>0.19271802784703906</v>
      </c>
      <c r="V50" s="25">
        <f t="shared" si="17"/>
        <v>0.20231361154976887</v>
      </c>
      <c r="W50" s="25">
        <f t="shared" si="17"/>
        <v>0.21172233668927842</v>
      </c>
      <c r="X50" s="25">
        <f t="shared" si="17"/>
        <v>0.2209460520472577</v>
      </c>
      <c r="Y50" s="25">
        <f t="shared" si="17"/>
        <v>0.2299871182671781</v>
      </c>
      <c r="Z50" s="25">
        <f t="shared" si="17"/>
        <v>0.23884828906001415</v>
      </c>
      <c r="AA50" s="25">
        <f t="shared" si="17"/>
        <v>0.24753261631759219</v>
      </c>
      <c r="AB50" s="25">
        <f t="shared" si="18"/>
        <v>0.2560433740070725</v>
      </c>
      <c r="AC50" s="25">
        <f t="shared" si="18"/>
        <v>0.26438399693345177</v>
      </c>
      <c r="AD50" s="25">
        <f t="shared" si="18"/>
        <v>0.27255803135314144</v>
      </c>
      <c r="AE50" s="25">
        <f t="shared" si="18"/>
        <v>0.28056909509143407</v>
      </c>
      <c r="AF50" s="25">
        <f t="shared" si="18"/>
        <v>0.28842084532265894</v>
      </c>
      <c r="AG50" s="25">
        <f t="shared" si="18"/>
        <v>0.29611695255788584</v>
      </c>
      <c r="AH50" s="25">
        <f t="shared" si="18"/>
        <v>0.30366107968229633</v>
      </c>
      <c r="AI50" s="25">
        <f t="shared" si="18"/>
        <v>0.31105686511513087</v>
      </c>
      <c r="AJ50" s="25">
        <f t="shared" si="18"/>
        <v>0.31830790934570352</v>
      </c>
      <c r="AK50" s="25">
        <f t="shared" si="18"/>
        <v>0.32541776424127283</v>
      </c>
      <c r="AL50" s="25">
        <f t="shared" si="18"/>
        <v>0.3323899246354291</v>
      </c>
      <c r="AM50" s="25">
        <f t="shared" si="18"/>
        <v>0.33922782179573452</v>
      </c>
      <c r="AN50" s="25">
        <f t="shared" si="18"/>
        <v>0.34593481844164159</v>
      </c>
      <c r="AO50" s="25">
        <f t="shared" si="18"/>
        <v>0.35251420504202896</v>
      </c>
      <c r="AP50" s="25">
        <f t="shared" si="18"/>
        <v>0.35896919716897818</v>
      </c>
      <c r="AQ50" s="25">
        <f t="shared" si="18"/>
        <v>0.36530293372289424</v>
      </c>
      <c r="AR50" s="25">
        <f t="shared" si="18"/>
        <v>0.37151847587556575</v>
      </c>
      <c r="AS50" s="25">
        <f t="shared" si="18"/>
        <v>0.37761880660358116</v>
      </c>
      <c r="AT50" s="25">
        <f t="shared" si="18"/>
        <v>0.38360683070581059</v>
      </c>
      <c r="AU50" s="25">
        <f t="shared" si="18"/>
        <v>0.38948537521624549</v>
      </c>
      <c r="AV50" s="25">
        <f t="shared" si="18"/>
        <v>0.39525719013807575</v>
      </c>
      <c r="AW50" s="25">
        <f t="shared" si="18"/>
        <v>0.40092494943699791</v>
      </c>
      <c r="AX50" s="25">
        <f t="shared" si="18"/>
        <v>0.40649125224186222</v>
      </c>
      <c r="AY50" s="25">
        <f t="shared" si="18"/>
        <v>0.41195862420919654</v>
      </c>
      <c r="AZ50" s="46">
        <f t="shared" si="18"/>
        <v>0.41732951901522114</v>
      </c>
      <c r="BA50" s="46">
        <f t="shared" si="15"/>
        <v>0.42260631994489078</v>
      </c>
      <c r="BB50" s="46">
        <f t="shared" si="15"/>
        <v>0.42779134155248744</v>
      </c>
      <c r="BC50" s="46">
        <f t="shared" si="15"/>
        <v>0.4328868313724773</v>
      </c>
      <c r="BD50" s="46">
        <f t="shared" si="15"/>
        <v>0.43789497166288216</v>
      </c>
      <c r="BE50" s="46">
        <f t="shared" si="15"/>
        <v>0.44281788116639442</v>
      </c>
      <c r="BF50" s="46">
        <f t="shared" si="15"/>
        <v>0.44765761687698924</v>
      </c>
      <c r="BG50" s="46">
        <f t="shared" si="15"/>
        <v>0.4524161758019089</v>
      </c>
      <c r="BH50" s="46">
        <f t="shared" si="15"/>
        <v>0.4570954967107026</v>
      </c>
      <c r="BI50" s="46">
        <f t="shared" si="15"/>
        <v>0.46169746186452232</v>
      </c>
      <c r="BJ50" s="46">
        <f t="shared" si="15"/>
        <v>0.46622389872016778</v>
      </c>
    </row>
    <row r="51" spans="1:62">
      <c r="A51" s="59">
        <f t="shared" si="4"/>
        <v>48</v>
      </c>
      <c r="B51" s="2">
        <v>0</v>
      </c>
      <c r="C51" s="25">
        <f t="shared" si="16"/>
        <v>3.611579538530689E-3</v>
      </c>
      <c r="D51" s="25">
        <f t="shared" si="16"/>
        <v>1.1038652660826579E-2</v>
      </c>
      <c r="E51" s="25">
        <f t="shared" si="16"/>
        <v>2.0206272864052074E-2</v>
      </c>
      <c r="F51" s="25">
        <f t="shared" si="16"/>
        <v>3.031885429734589E-2</v>
      </c>
      <c r="G51" s="25">
        <f t="shared" si="16"/>
        <v>4.0972037441896848E-2</v>
      </c>
      <c r="H51" s="25">
        <f t="shared" si="16"/>
        <v>5.1929518175567534E-2</v>
      </c>
      <c r="I51" s="25">
        <f t="shared" si="16"/>
        <v>6.3041304174801957E-2</v>
      </c>
      <c r="J51" s="25">
        <f t="shared" si="16"/>
        <v>7.4207000425852807E-2</v>
      </c>
      <c r="K51" s="25">
        <f t="shared" si="16"/>
        <v>8.5356997493168441E-2</v>
      </c>
      <c r="L51" s="25">
        <f t="shared" si="16"/>
        <v>9.6441893950851093E-2</v>
      </c>
      <c r="M51" s="25">
        <f t="shared" si="17"/>
        <v>0.10742612239043586</v>
      </c>
      <c r="N51" s="25">
        <f t="shared" si="17"/>
        <v>0.11828389736858964</v>
      </c>
      <c r="O51" s="25">
        <f t="shared" si="17"/>
        <v>0.1289965277061263</v>
      </c>
      <c r="P51" s="25">
        <f t="shared" si="17"/>
        <v>0.13955057139297952</v>
      </c>
      <c r="Q51" s="25">
        <f t="shared" si="17"/>
        <v>0.14993653261946965</v>
      </c>
      <c r="R51" s="25">
        <f t="shared" si="17"/>
        <v>0.16014791974174092</v>
      </c>
      <c r="S51" s="25">
        <f t="shared" si="17"/>
        <v>0.17018055060319134</v>
      </c>
      <c r="T51" s="25">
        <f t="shared" si="17"/>
        <v>0.18003203162079101</v>
      </c>
      <c r="U51" s="25">
        <f t="shared" si="17"/>
        <v>0.18970136157200854</v>
      </c>
      <c r="V51" s="25">
        <f t="shared" si="17"/>
        <v>0.19918862654604719</v>
      </c>
      <c r="W51" s="25">
        <f t="shared" si="17"/>
        <v>0.20849476263048561</v>
      </c>
      <c r="X51" s="25">
        <f t="shared" si="17"/>
        <v>0.21762136964668136</v>
      </c>
      <c r="Y51" s="25">
        <f t="shared" si="17"/>
        <v>0.22657056384385282</v>
      </c>
      <c r="Z51" s="25">
        <f t="shared" si="17"/>
        <v>0.2353448606571184</v>
      </c>
      <c r="AA51" s="25">
        <f t="shared" si="17"/>
        <v>0.24394708089529712</v>
      </c>
      <c r="AB51" s="25">
        <f t="shared" si="18"/>
        <v>0.25238027534892055</v>
      </c>
      <c r="AC51" s="25">
        <f t="shared" si="18"/>
        <v>0.26064766399338823</v>
      </c>
      <c r="AD51" s="25">
        <f t="shared" si="18"/>
        <v>0.26875258683706899</v>
      </c>
      <c r="AE51" s="25">
        <f t="shared" si="18"/>
        <v>0.27669846411806526</v>
      </c>
      <c r="AF51" s="25">
        <f t="shared" si="18"/>
        <v>0.28448876404744494</v>
      </c>
      <c r="AG51" s="25">
        <f t="shared" si="18"/>
        <v>0.29212697667380405</v>
      </c>
      <c r="AH51" s="25">
        <f t="shared" si="18"/>
        <v>0.29961659273441493</v>
      </c>
      <c r="AI51" s="25">
        <f t="shared" si="18"/>
        <v>0.30696108658374571</v>
      </c>
      <c r="AJ51" s="25">
        <f t="shared" si="18"/>
        <v>0.31416390246666076</v>
      </c>
      <c r="AK51" s="25">
        <f t="shared" si="18"/>
        <v>0.32122844354276386</v>
      </c>
      <c r="AL51" s="25">
        <f t="shared" si="18"/>
        <v>0.32815806317877522</v>
      </c>
      <c r="AM51" s="25">
        <f t="shared" si="18"/>
        <v>0.33495605811400164</v>
      </c>
      <c r="AN51" s="25">
        <f t="shared" si="18"/>
        <v>0.34162566317475163</v>
      </c>
      <c r="AO51" s="25">
        <f t="shared" si="18"/>
        <v>0.348170047270701</v>
      </c>
      <c r="AP51" s="25">
        <f t="shared" si="18"/>
        <v>0.35459231045256523</v>
      </c>
      <c r="AQ51" s="25">
        <f t="shared" si="18"/>
        <v>0.36089548184821324</v>
      </c>
      <c r="AR51" s="25">
        <f t="shared" si="18"/>
        <v>0.36708251832526262</v>
      </c>
      <c r="AS51" s="25">
        <f t="shared" si="18"/>
        <v>0.37315630375359088</v>
      </c>
      <c r="AT51" s="25">
        <f t="shared" si="18"/>
        <v>0.37911964876213239</v>
      </c>
      <c r="AU51" s="25">
        <f t="shared" si="18"/>
        <v>0.3849752909016495</v>
      </c>
      <c r="AV51" s="25">
        <f t="shared" si="18"/>
        <v>0.39072589513953448</v>
      </c>
      <c r="AW51" s="25">
        <f t="shared" si="18"/>
        <v>0.39637405462466457</v>
      </c>
      <c r="AX51" s="25">
        <f t="shared" si="18"/>
        <v>0.40192229167030874</v>
      </c>
      <c r="AY51" s="25">
        <f t="shared" si="18"/>
        <v>0.40737305891143216</v>
      </c>
      <c r="AZ51" s="46">
        <f t="shared" si="18"/>
        <v>0.41272874059974574</v>
      </c>
      <c r="BA51" s="46">
        <f t="shared" si="15"/>
        <v>0.41799165400572424</v>
      </c>
      <c r="BB51" s="46">
        <f t="shared" si="15"/>
        <v>0.42316405090176545</v>
      </c>
      <c r="BC51" s="46">
        <f t="shared" si="15"/>
        <v>0.42824811910483207</v>
      </c>
      <c r="BD51" s="46">
        <f t="shared" si="15"/>
        <v>0.43324598406044229</v>
      </c>
      <c r="BE51" s="46">
        <f t="shared" si="15"/>
        <v>0.43815971045284591</v>
      </c>
      <c r="BF51" s="46">
        <f t="shared" si="15"/>
        <v>0.44299130382874746</v>
      </c>
      <c r="BG51" s="46">
        <f t="shared" si="15"/>
        <v>0.44774271222406536</v>
      </c>
      <c r="BH51" s="46">
        <f t="shared" si="15"/>
        <v>0.45241582778502787</v>
      </c>
      <c r="BI51" s="46">
        <f t="shared" si="15"/>
        <v>0.45701248837643804</v>
      </c>
      <c r="BJ51" s="46">
        <f t="shared" si="15"/>
        <v>0.46153447917124057</v>
      </c>
    </row>
    <row r="52" spans="1:62">
      <c r="A52" s="59">
        <f t="shared" si="4"/>
        <v>49</v>
      </c>
      <c r="B52" s="2">
        <v>0</v>
      </c>
      <c r="C52" s="25">
        <f t="shared" si="16"/>
        <v>3.5391680889764613E-3</v>
      </c>
      <c r="D52" s="25">
        <f t="shared" si="16"/>
        <v>1.0820856268751211E-2</v>
      </c>
      <c r="E52" s="25">
        <f t="shared" si="16"/>
        <v>1.981381269057321E-2</v>
      </c>
      <c r="F52" s="25">
        <f t="shared" si="16"/>
        <v>2.9739073598901801E-2</v>
      </c>
      <c r="G52" s="25">
        <f t="shared" si="16"/>
        <v>4.0200542070567336E-2</v>
      </c>
      <c r="H52" s="25">
        <f t="shared" si="16"/>
        <v>5.0966556283051322E-2</v>
      </c>
      <c r="I52" s="25">
        <f t="shared" si="16"/>
        <v>6.1889901389692532E-2</v>
      </c>
      <c r="J52" s="25">
        <f t="shared" si="16"/>
        <v>7.2871892271282851E-2</v>
      </c>
      <c r="K52" s="25">
        <f t="shared" si="16"/>
        <v>8.3843974167502E-2</v>
      </c>
      <c r="L52" s="25">
        <f t="shared" si="16"/>
        <v>9.4757378563376293E-2</v>
      </c>
      <c r="M52" s="25">
        <f t="shared" si="17"/>
        <v>0.10557689037136128</v>
      </c>
      <c r="N52" s="25">
        <f t="shared" si="17"/>
        <v>0.1162768855953685</v>
      </c>
      <c r="O52" s="25">
        <f t="shared" si="17"/>
        <v>0.1268387028631334</v>
      </c>
      <c r="P52" s="25">
        <f t="shared" si="17"/>
        <v>0.13724883861823153</v>
      </c>
      <c r="Q52" s="25">
        <f t="shared" si="17"/>
        <v>0.14749767219635021</v>
      </c>
      <c r="R52" s="25">
        <f t="shared" si="17"/>
        <v>0.15757854367018589</v>
      </c>
      <c r="S52" s="25">
        <f t="shared" si="17"/>
        <v>0.1674870734589668</v>
      </c>
      <c r="T52" s="25">
        <f t="shared" si="17"/>
        <v>0.17722065178970134</v>
      </c>
      <c r="U52" s="25">
        <f t="shared" si="17"/>
        <v>0.18677805007008424</v>
      </c>
      <c r="V52" s="25">
        <f t="shared" si="17"/>
        <v>0.19615912140759176</v>
      </c>
      <c r="W52" s="25">
        <f t="shared" si="17"/>
        <v>0.20536456738510148</v>
      </c>
      <c r="X52" s="25">
        <f t="shared" si="17"/>
        <v>0.21439575479021811</v>
      </c>
      <c r="Y52" s="25">
        <f t="shared" si="17"/>
        <v>0.22325457048556471</v>
      </c>
      <c r="Z52" s="25">
        <f t="shared" si="17"/>
        <v>0.23194330572835289</v>
      </c>
      <c r="AA52" s="25">
        <f t="shared" si="17"/>
        <v>0.24046456345536177</v>
      </c>
      <c r="AB52" s="25">
        <f t="shared" si="18"/>
        <v>0.24882118363617925</v>
      </c>
      <c r="AC52" s="25">
        <f t="shared" si="18"/>
        <v>0.25701618295439105</v>
      </c>
      <c r="AD52" s="25">
        <f t="shared" si="18"/>
        <v>0.26505270593089819</v>
      </c>
      <c r="AE52" s="25">
        <f t="shared" si="18"/>
        <v>0.27293398524227169</v>
      </c>
      <c r="AF52" s="25">
        <f t="shared" si="18"/>
        <v>0.2806633094697355</v>
      </c>
      <c r="AG52" s="25">
        <f t="shared" si="18"/>
        <v>0.28824399688277708</v>
      </c>
      <c r="AH52" s="25">
        <f t="shared" si="18"/>
        <v>0.29567937414518425</v>
      </c>
      <c r="AI52" s="25">
        <f t="shared" si="18"/>
        <v>0.30297275905176574</v>
      </c>
      <c r="AJ52" s="25">
        <f t="shared" si="18"/>
        <v>0.3101274465766225</v>
      </c>
      <c r="AK52" s="25">
        <f t="shared" si="18"/>
        <v>0.3171466976499569</v>
      </c>
      <c r="AL52" s="25">
        <f t="shared" si="18"/>
        <v>0.32403373018846293</v>
      </c>
      <c r="AM52" s="25">
        <f t="shared" si="18"/>
        <v>0.33079171199065832</v>
      </c>
      <c r="AN52" s="25">
        <f t="shared" si="18"/>
        <v>0.33742375517786577</v>
      </c>
      <c r="AO52" s="25">
        <f t="shared" si="18"/>
        <v>0.34393291191755088</v>
      </c>
      <c r="AP52" s="25">
        <f t="shared" si="18"/>
        <v>0.35032217121118975</v>
      </c>
      <c r="AQ52" s="25">
        <f t="shared" si="18"/>
        <v>0.35659445656589756</v>
      </c>
      <c r="AR52" s="25">
        <f t="shared" si="18"/>
        <v>0.36275262439940192</v>
      </c>
      <c r="AS52" s="25">
        <f t="shared" si="18"/>
        <v>0.36879946305290146</v>
      </c>
      <c r="AT52" s="25">
        <f t="shared" si="18"/>
        <v>0.37473769230693338</v>
      </c>
      <c r="AU52" s="25">
        <f t="shared" si="18"/>
        <v>0.3805699633124236</v>
      </c>
      <c r="AV52" s="25">
        <f t="shared" si="18"/>
        <v>0.38629885886325244</v>
      </c>
      <c r="AW52" s="25">
        <f t="shared" si="18"/>
        <v>0.39192689394846358</v>
      </c>
      <c r="AX52" s="25">
        <f t="shared" si="18"/>
        <v>0.39745651653209668</v>
      </c>
      <c r="AY52" s="25">
        <f t="shared" si="18"/>
        <v>0.40289010851687396</v>
      </c>
      <c r="AZ52" s="46">
        <f t="shared" si="18"/>
        <v>0.40822998685489836</v>
      </c>
      <c r="BA52" s="46">
        <f t="shared" ref="BA52:BJ67" si="19">(BA$2/(BA$2+$A52)+1.96*1.96/(2*(BA$2+$A52))-1.96*SQRT((BA$2/(BA$2+$A52)*(1-BA$2/(BA$2+$A52))+1.96*1.96/(4*(BA$2+$A52)))/(BA$2+$A52)))/(1+1.96*1.96/(BA$2+$A52))</f>
        <v>0.41347840477434145</v>
      </c>
      <c r="BB52" s="46">
        <f t="shared" si="19"/>
        <v>0.41863755309601286</v>
      </c>
      <c r="BC52" s="46">
        <f t="shared" si="19"/>
        <v>0.42370956161784168</v>
      </c>
      <c r="BD52" s="46">
        <f t="shared" si="19"/>
        <v>0.42869650054880692</v>
      </c>
      <c r="BE52" s="46">
        <f t="shared" si="19"/>
        <v>0.43360038197682071</v>
      </c>
      <c r="BF52" s="46">
        <f t="shared" si="19"/>
        <v>0.43842316135757814</v>
      </c>
      <c r="BG52" s="46">
        <f t="shared" si="19"/>
        <v>0.44316673901352754</v>
      </c>
      <c r="BH52" s="46">
        <f t="shared" si="19"/>
        <v>0.44783296163392083</v>
      </c>
      <c r="BI52" s="46">
        <f t="shared" si="19"/>
        <v>0.45242362376844814</v>
      </c>
      <c r="BJ52" s="46">
        <f t="shared" si="19"/>
        <v>0.45694046930826504</v>
      </c>
    </row>
    <row r="53" spans="1:62">
      <c r="A53" s="59">
        <f t="shared" si="4"/>
        <v>50</v>
      </c>
      <c r="B53" s="2">
        <v>0</v>
      </c>
      <c r="C53" s="25">
        <f t="shared" si="16"/>
        <v>3.4696032534422454E-3</v>
      </c>
      <c r="D53" s="25">
        <f t="shared" si="16"/>
        <v>1.0611488322077558E-2</v>
      </c>
      <c r="E53" s="25">
        <f t="shared" si="16"/>
        <v>1.943630892731418E-2</v>
      </c>
      <c r="F53" s="25">
        <f t="shared" si="16"/>
        <v>2.9181055323684167E-2</v>
      </c>
      <c r="G53" s="25">
        <f t="shared" si="16"/>
        <v>3.9457573336373924E-2</v>
      </c>
      <c r="H53" s="25">
        <f t="shared" si="16"/>
        <v>5.0038674581190878E-2</v>
      </c>
      <c r="I53" s="25">
        <f t="shared" si="16"/>
        <v>6.0779830035074998E-2</v>
      </c>
      <c r="J53" s="25">
        <f t="shared" si="16"/>
        <v>7.1584016264821831E-2</v>
      </c>
      <c r="K53" s="25">
        <f t="shared" si="16"/>
        <v>8.2383710890673631E-2</v>
      </c>
      <c r="L53" s="25">
        <f t="shared" si="16"/>
        <v>9.3130772013210336E-2</v>
      </c>
      <c r="M53" s="25">
        <f t="shared" si="17"/>
        <v>0.10379034061426573</v>
      </c>
      <c r="N53" s="25">
        <f t="shared" si="17"/>
        <v>0.11433696420146607</v>
      </c>
      <c r="O53" s="25">
        <f t="shared" si="17"/>
        <v>0.12475202515622912</v>
      </c>
      <c r="P53" s="25">
        <f t="shared" si="17"/>
        <v>0.13502197461349752</v>
      </c>
      <c r="Q53" s="25">
        <f t="shared" si="17"/>
        <v>0.14513708450988846</v>
      </c>
      <c r="R53" s="25">
        <f t="shared" si="17"/>
        <v>0.15509054458269064</v>
      </c>
      <c r="S53" s="25">
        <f t="shared" si="17"/>
        <v>0.1648777957769739</v>
      </c>
      <c r="T53" s="25">
        <f t="shared" si="17"/>
        <v>0.17449602975254203</v>
      </c>
      <c r="U53" s="25">
        <f t="shared" si="17"/>
        <v>0.18394380762574333</v>
      </c>
      <c r="V53" s="25">
        <f t="shared" si="17"/>
        <v>0.19322076591803128</v>
      </c>
      <c r="W53" s="25">
        <f t="shared" si="17"/>
        <v>0.20232738733765723</v>
      </c>
      <c r="X53" s="25">
        <f t="shared" si="17"/>
        <v>0.2112648204592105</v>
      </c>
      <c r="Y53" s="25">
        <f t="shared" si="17"/>
        <v>0.22003473675403795</v>
      </c>
      <c r="Z53" s="25">
        <f t="shared" si="17"/>
        <v>0.22863921647459504</v>
      </c>
      <c r="AA53" s="25">
        <f t="shared" si="17"/>
        <v>0.23708065705320358</v>
      </c>
      <c r="AB53" s="25">
        <f t="shared" si="18"/>
        <v>0.24536169922613521</v>
      </c>
      <c r="AC53" s="25">
        <f t="shared" si="18"/>
        <v>0.25348516722431202</v>
      </c>
      <c r="AD53" s="25">
        <f t="shared" si="18"/>
        <v>0.26145402020689096</v>
      </c>
      <c r="AE53" s="25">
        <f t="shared" si="18"/>
        <v>0.26927131273817784</v>
      </c>
      <c r="AF53" s="25">
        <f t="shared" si="18"/>
        <v>0.27694016258004778</v>
      </c>
      <c r="AG53" s="25">
        <f t="shared" si="18"/>
        <v>0.28446372443216095</v>
      </c>
      <c r="AH53" s="25">
        <f t="shared" si="18"/>
        <v>0.29184516852970838</v>
      </c>
      <c r="AI53" s="25">
        <f t="shared" si="18"/>
        <v>0.29908766322400693</v>
      </c>
      <c r="AJ53" s="25">
        <f t="shared" si="18"/>
        <v>0.30619436084009855</v>
      </c>
      <c r="AK53" s="25">
        <f t="shared" si="18"/>
        <v>0.31316838623868792</v>
      </c>
      <c r="AL53" s="25">
        <f t="shared" si="18"/>
        <v>0.32001282761552408</v>
      </c>
      <c r="AM53" s="25">
        <f t="shared" si="18"/>
        <v>0.32673072915584994</v>
      </c>
      <c r="AN53" s="25">
        <f t="shared" si="18"/>
        <v>0.33332508522947679</v>
      </c>
      <c r="AO53" s="25">
        <f t="shared" si="18"/>
        <v>0.33979883586693344</v>
      </c>
      <c r="AP53" s="25">
        <f t="shared" si="18"/>
        <v>0.34615486330171846</v>
      </c>
      <c r="AQ53" s="25">
        <f t="shared" si="18"/>
        <v>0.35239598940005368</v>
      </c>
      <c r="AR53" s="25">
        <f t="shared" si="18"/>
        <v>0.35852497382933834</v>
      </c>
      <c r="AS53" s="25">
        <f t="shared" si="18"/>
        <v>0.36454451284102329</v>
      </c>
      <c r="AT53" s="25">
        <f t="shared" si="18"/>
        <v>0.37045723856386392</v>
      </c>
      <c r="AU53" s="25">
        <f t="shared" si="18"/>
        <v>0.37626571872029341</v>
      </c>
      <c r="AV53" s="25">
        <f t="shared" si="18"/>
        <v>0.38197245669259922</v>
      </c>
      <c r="AW53" s="25">
        <f t="shared" si="18"/>
        <v>0.38757989187721464</v>
      </c>
      <c r="AX53" s="25">
        <f t="shared" si="18"/>
        <v>0.39309040027516318</v>
      </c>
      <c r="AY53" s="25">
        <f t="shared" si="18"/>
        <v>0.39850629527483739</v>
      </c>
      <c r="AZ53" s="46">
        <f t="shared" si="18"/>
        <v>0.40382982859014716</v>
      </c>
      <c r="BA53" s="46">
        <f t="shared" si="19"/>
        <v>0.40906319132283897</v>
      </c>
      <c r="BB53" s="46">
        <f t="shared" si="19"/>
        <v>0.41420851512264789</v>
      </c>
      <c r="BC53" s="46">
        <f t="shared" si="19"/>
        <v>0.4192678734230651</v>
      </c>
      <c r="BD53" s="46">
        <f t="shared" si="19"/>
        <v>0.42424328273397843</v>
      </c>
      <c r="BE53" s="46">
        <f t="shared" si="19"/>
        <v>0.4291367039754026</v>
      </c>
      <c r="BF53" s="46">
        <f t="shared" si="19"/>
        <v>0.43395004383901831</v>
      </c>
      <c r="BG53" s="46">
        <f t="shared" si="19"/>
        <v>0.43868515616637266</v>
      </c>
      <c r="BH53" s="46">
        <f t="shared" si="19"/>
        <v>0.44334384333440469</v>
      </c>
      <c r="BI53" s="46">
        <f t="shared" si="19"/>
        <v>0.4479278576405048</v>
      </c>
      <c r="BJ53" s="46">
        <f t="shared" si="19"/>
        <v>0.45243890268063242</v>
      </c>
    </row>
    <row r="54" spans="1:62">
      <c r="A54" s="59">
        <f t="shared" si="4"/>
        <v>51</v>
      </c>
      <c r="B54" s="2">
        <v>0</v>
      </c>
      <c r="C54" s="25">
        <f t="shared" ref="C54:L63" si="20">(C$2/(C$2+$A54)+1.96*1.96/(2*(C$2+$A54))-1.96*SQRT((C$2/(C$2+$A54)*(1-C$2/(C$2+$A54))+1.96*1.96/(4*(C$2+$A54)))/(C$2+$A54)))/(1+1.96*1.96/(C$2+$A54))</f>
        <v>3.402720409065522E-3</v>
      </c>
      <c r="D54" s="25">
        <f t="shared" si="20"/>
        <v>1.0410068833819272E-2</v>
      </c>
      <c r="E54" s="25">
        <f t="shared" si="20"/>
        <v>1.9072922503838914E-2</v>
      </c>
      <c r="F54" s="25">
        <f t="shared" si="20"/>
        <v>2.8643596503688543E-2</v>
      </c>
      <c r="G54" s="25">
        <f t="shared" si="20"/>
        <v>3.8741577263088287E-2</v>
      </c>
      <c r="H54" s="25">
        <f t="shared" si="20"/>
        <v>4.9143989539126909E-2</v>
      </c>
      <c r="I54" s="25">
        <f t="shared" si="20"/>
        <v>5.9708902448596689E-2</v>
      </c>
      <c r="J54" s="25">
        <f t="shared" si="20"/>
        <v>7.034090749685569E-2</v>
      </c>
      <c r="K54" s="25">
        <f t="shared" si="20"/>
        <v>8.0973492422956872E-2</v>
      </c>
      <c r="L54" s="25">
        <f t="shared" si="20"/>
        <v>9.1559134857429503E-2</v>
      </c>
      <c r="M54" s="25">
        <f t="shared" ref="M54:AB63" si="21">(M$2/(M$2+$A54)+1.96*1.96/(2*(M$2+$A54))-1.96*SQRT((M$2/(M$2+$A54)*(1-M$2/(M$2+$A54))+1.96*1.96/(4*(M$2+$A54)))/(M$2+$A54)))/(1+1.96*1.96/(M$2+$A54))</f>
        <v>0.10206333434361749</v>
      </c>
      <c r="N54" s="25">
        <f t="shared" si="21"/>
        <v>0.11246081844498509</v>
      </c>
      <c r="O54" s="25">
        <f t="shared" si="21"/>
        <v>0.12273302562695813</v>
      </c>
      <c r="P54" s="25">
        <f t="shared" si="21"/>
        <v>0.1328663763104895</v>
      </c>
      <c r="Q54" s="25">
        <f t="shared" si="21"/>
        <v>0.14285105087244671</v>
      </c>
      <c r="R54" s="25">
        <f t="shared" si="21"/>
        <v>0.15268010510617858</v>
      </c>
      <c r="S54" s="25">
        <f t="shared" si="21"/>
        <v>0.16234881695499528</v>
      </c>
      <c r="T54" s="25">
        <f t="shared" si="21"/>
        <v>0.17185419574593985</v>
      </c>
      <c r="U54" s="25">
        <f t="shared" si="21"/>
        <v>0.18119460808784751</v>
      </c>
      <c r="V54" s="25">
        <f t="shared" si="21"/>
        <v>0.19036948911149792</v>
      </c>
      <c r="W54" s="25">
        <f t="shared" si="21"/>
        <v>0.19937911717246709</v>
      </c>
      <c r="X54" s="25">
        <f t="shared" si="21"/>
        <v>0.20822443643357461</v>
      </c>
      <c r="Y54" s="25">
        <f t="shared" si="21"/>
        <v>0.21690691603479306</v>
      </c>
      <c r="Z54" s="25">
        <f t="shared" si="21"/>
        <v>0.22542843754055916</v>
      </c>
      <c r="AA54" s="25">
        <f t="shared" si="21"/>
        <v>0.23379120446362089</v>
      </c>
      <c r="AB54" s="25">
        <f t="shared" si="21"/>
        <v>0.24199766918027013</v>
      </c>
      <c r="AC54" s="25">
        <f t="shared" si="18"/>
        <v>0.25005047365684191</v>
      </c>
      <c r="AD54" s="25">
        <f t="shared" si="18"/>
        <v>0.25795240122363011</v>
      </c>
      <c r="AE54" s="25">
        <f t="shared" si="18"/>
        <v>0.26570633724259446</v>
      </c>
      <c r="AF54" s="25">
        <f t="shared" si="18"/>
        <v>0.27331523697645854</v>
      </c>
      <c r="AG54" s="25">
        <f t="shared" si="18"/>
        <v>0.28078209931893028</v>
      </c>
      <c r="AH54" s="25">
        <f t="shared" si="18"/>
        <v>0.28810994531712142</v>
      </c>
      <c r="AI54" s="25">
        <f t="shared" si="18"/>
        <v>0.2953018006281275</v>
      </c>
      <c r="AJ54" s="25">
        <f t="shared" si="18"/>
        <v>0.30236068121692405</v>
      </c>
      <c r="AK54" s="25">
        <f t="shared" si="18"/>
        <v>0.30928958173307775</v>
      </c>
      <c r="AL54" s="25">
        <f t="shared" si="18"/>
        <v>0.31609146610733152</v>
      </c>
      <c r="AM54" s="25">
        <f t="shared" si="18"/>
        <v>0.32276925999189043</v>
      </c>
      <c r="AN54" s="25">
        <f t="shared" si="18"/>
        <v>0.32932584473480481</v>
      </c>
      <c r="AO54" s="25">
        <f t="shared" si="18"/>
        <v>0.33576405263265091</v>
      </c>
      <c r="AP54" s="25">
        <f t="shared" si="18"/>
        <v>0.34208666324942982</v>
      </c>
      <c r="AQ54" s="25">
        <f t="shared" si="18"/>
        <v>0.34829640062529765</v>
      </c>
      <c r="AR54" s="25">
        <f t="shared" si="18"/>
        <v>0.35439593122799956</v>
      </c>
      <c r="AS54" s="25">
        <f t="shared" si="18"/>
        <v>0.36038786252396654</v>
      </c>
      <c r="AT54" s="25">
        <f t="shared" si="18"/>
        <v>0.36627474206594207</v>
      </c>
      <c r="AU54" s="25">
        <f t="shared" si="18"/>
        <v>0.37205905701050979</v>
      </c>
      <c r="AV54" s="25">
        <f t="shared" si="18"/>
        <v>0.37774323399262683</v>
      </c>
      <c r="AW54" s="25">
        <f t="shared" si="18"/>
        <v>0.38332963929572578</v>
      </c>
      <c r="AX54" s="25">
        <f t="shared" si="18"/>
        <v>0.38882057926554131</v>
      </c>
      <c r="AY54" s="25">
        <f t="shared" si="18"/>
        <v>0.39421830092386145</v>
      </c>
      <c r="AZ54" s="46">
        <f t="shared" si="18"/>
        <v>0.39952499274517511</v>
      </c>
      <c r="BA54" s="46">
        <f t="shared" si="19"/>
        <v>0.40474278556489024</v>
      </c>
      <c r="BB54" s="46">
        <f t="shared" si="19"/>
        <v>0.40987375359261963</v>
      </c>
      <c r="BC54" s="46">
        <f t="shared" si="19"/>
        <v>0.41491991550810781</v>
      </c>
      <c r="BD54" s="46">
        <f t="shared" si="19"/>
        <v>0.41988323562083357</v>
      </c>
      <c r="BE54" s="46">
        <f t="shared" si="19"/>
        <v>0.42476562507725651</v>
      </c>
      <c r="BF54" s="46">
        <f t="shared" si="19"/>
        <v>0.42956894310217381</v>
      </c>
      <c r="BG54" s="46">
        <f t="shared" si="19"/>
        <v>0.4342949982627799</v>
      </c>
      <c r="BH54" s="46">
        <f t="shared" si="19"/>
        <v>0.43894554974583022</v>
      </c>
      <c r="BI54" s="46">
        <f t="shared" si="19"/>
        <v>0.44352230863985809</v>
      </c>
      <c r="BJ54" s="46">
        <f t="shared" si="19"/>
        <v>0.44802693921571074</v>
      </c>
    </row>
    <row r="55" spans="1:62">
      <c r="A55" s="59">
        <f t="shared" si="4"/>
        <v>52</v>
      </c>
      <c r="B55" s="2">
        <v>0</v>
      </c>
      <c r="C55" s="25">
        <f t="shared" si="20"/>
        <v>3.3383673867493999E-3</v>
      </c>
      <c r="D55" s="25">
        <f t="shared" si="20"/>
        <v>1.0216153585413053E-2</v>
      </c>
      <c r="E55" s="25">
        <f t="shared" si="20"/>
        <v>1.872287596750009E-2</v>
      </c>
      <c r="F55" s="25">
        <f t="shared" si="20"/>
        <v>2.8125581246379629E-2</v>
      </c>
      <c r="G55" s="25">
        <f t="shared" si="20"/>
        <v>3.8051110766638301E-2</v>
      </c>
      <c r="H55" s="25">
        <f t="shared" si="20"/>
        <v>4.8280750158591554E-2</v>
      </c>
      <c r="I55" s="25">
        <f t="shared" si="20"/>
        <v>5.8675082779139999E-2</v>
      </c>
      <c r="J55" s="25">
        <f t="shared" si="20"/>
        <v>6.9140269783096411E-2</v>
      </c>
      <c r="K55" s="25">
        <f t="shared" si="20"/>
        <v>7.961078689389503E-2</v>
      </c>
      <c r="L55" s="25">
        <f t="shared" si="20"/>
        <v>9.0039723540684347E-2</v>
      </c>
      <c r="M55" s="25">
        <f t="shared" si="21"/>
        <v>0.10039293923176863</v>
      </c>
      <c r="N55" s="25">
        <f t="shared" si="21"/>
        <v>0.11064534880922097</v>
      </c>
      <c r="O55" s="25">
        <f t="shared" si="21"/>
        <v>0.12077845770945214</v>
      </c>
      <c r="P55" s="25">
        <f t="shared" si="21"/>
        <v>0.13077866875683972</v>
      </c>
      <c r="Q55" s="25">
        <f t="shared" si="21"/>
        <v>0.1406360851472927</v>
      </c>
      <c r="R55" s="25">
        <f t="shared" si="21"/>
        <v>0.15034364370928721</v>
      </c>
      <c r="S55" s="25">
        <f t="shared" si="21"/>
        <v>0.1598964745113261</v>
      </c>
      <c r="T55" s="25">
        <f t="shared" si="21"/>
        <v>0.16929141951409768</v>
      </c>
      <c r="U55" s="25">
        <f t="shared" si="21"/>
        <v>0.17852666541700804</v>
      </c>
      <c r="V55" s="25">
        <f t="shared" si="21"/>
        <v>0.18760146005322942</v>
      </c>
      <c r="W55" s="25">
        <f t="shared" si="21"/>
        <v>0.19651589092755167</v>
      </c>
      <c r="X55" s="25">
        <f t="shared" si="21"/>
        <v>0.20527071065162364</v>
      </c>
      <c r="Y55" s="25">
        <f t="shared" si="21"/>
        <v>0.21386719822895708</v>
      </c>
      <c r="Z55" s="25">
        <f t="shared" si="21"/>
        <v>0.22230704805907556</v>
      </c>
      <c r="AA55" s="25">
        <f t="shared" si="21"/>
        <v>0.23059228059320139</v>
      </c>
      <c r="AB55" s="25">
        <f t="shared" si="18"/>
        <v>0.23872517005631877</v>
      </c>
      <c r="AC55" s="25">
        <f t="shared" si="18"/>
        <v>0.24670818573119843</v>
      </c>
      <c r="AD55" s="25">
        <f t="shared" si="18"/>
        <v>0.25454394409829689</v>
      </c>
      <c r="AE55" s="25">
        <f t="shared" si="18"/>
        <v>0.26223516972228395</v>
      </c>
      <c r="AF55" s="25">
        <f t="shared" si="18"/>
        <v>0.26978466322708194</v>
      </c>
      <c r="AG55" s="25">
        <f t="shared" si="18"/>
        <v>0.27719527504576807</v>
      </c>
      <c r="AH55" s="25">
        <f t="shared" ref="AB55:AZ65" si="22">(AH$2/(AH$2+$A55)+1.96*1.96/(2*(AH$2+$A55))-1.96*SQRT((AH$2/(AH$2+$A55)*(1-AH$2/(AH$2+$A55))+1.96*1.96/(4*(AH$2+$A55)))/(AH$2+$A55)))/(1+1.96*1.96/(AH$2+$A55))</f>
        <v>0.28446988389716343</v>
      </c>
      <c r="AI55" s="25">
        <f t="shared" si="22"/>
        <v>0.29161137914729079</v>
      </c>
      <c r="AJ55" s="25">
        <f t="shared" si="22"/>
        <v>0.29862264637556252</v>
      </c>
      <c r="AK55" s="25">
        <f t="shared" si="22"/>
        <v>0.30550655559317641</v>
      </c>
      <c r="AL55" s="25">
        <f t="shared" si="22"/>
        <v>0.31226595166259363</v>
      </c>
      <c r="AM55" s="25">
        <f t="shared" si="22"/>
        <v>0.31890364654807501</v>
      </c>
      <c r="AN55" s="25">
        <f t="shared" si="22"/>
        <v>0.32542241309246966</v>
      </c>
      <c r="AO55" s="25">
        <f t="shared" si="22"/>
        <v>0.33182498006821148</v>
      </c>
      <c r="AP55" s="25">
        <f t="shared" si="22"/>
        <v>0.33811402829335852</v>
      </c>
      <c r="AQ55" s="25">
        <f t="shared" si="22"/>
        <v>0.34429218763853459</v>
      </c>
      <c r="AR55" s="25">
        <f t="shared" si="22"/>
        <v>0.35036203477936345</v>
      </c>
      <c r="AS55" s="25">
        <f t="shared" si="22"/>
        <v>0.35632609157265266</v>
      </c>
      <c r="AT55" s="25">
        <f t="shared" si="22"/>
        <v>0.36218682395415019</v>
      </c>
      <c r="AU55" s="25">
        <f t="shared" si="22"/>
        <v>0.36794664127193955</v>
      </c>
      <c r="AV55" s="25">
        <f t="shared" si="22"/>
        <v>0.37360789598305366</v>
      </c>
      <c r="AW55" s="25">
        <f t="shared" si="22"/>
        <v>0.37917288365218244</v>
      </c>
      <c r="AX55" s="25">
        <f t="shared" si="22"/>
        <v>0.38464384320080547</v>
      </c>
      <c r="AY55" s="25">
        <f t="shared" si="22"/>
        <v>0.39002295736302139</v>
      </c>
      <c r="AZ55" s="46">
        <f t="shared" si="22"/>
        <v>0.39531235331103515</v>
      </c>
      <c r="BA55" s="46">
        <f t="shared" si="19"/>
        <v>0.40051410341890453</v>
      </c>
      <c r="BB55" s="46">
        <f t="shared" si="19"/>
        <v>0.40563022613791994</v>
      </c>
      <c r="BC55" s="46">
        <f t="shared" si="19"/>
        <v>0.41066268696103286</v>
      </c>
      <c r="BD55" s="46">
        <f t="shared" si="19"/>
        <v>0.41561339945718229</v>
      </c>
      <c r="BE55" s="46">
        <f t="shared" si="19"/>
        <v>0.42048422635928223</v>
      </c>
      <c r="BF55" s="46">
        <f t="shared" si="19"/>
        <v>0.42527698069212155</v>
      </c>
      <c r="BG55" s="46">
        <f t="shared" si="19"/>
        <v>0.42999342692853998</v>
      </c>
      <c r="BH55" s="46">
        <f t="shared" si="19"/>
        <v>0.43463528216405672</v>
      </c>
      <c r="BI55" s="46">
        <f t="shared" si="19"/>
        <v>0.43920421730166764</v>
      </c>
      <c r="BJ55" s="46">
        <f t="shared" si="19"/>
        <v>0.44370185823984976</v>
      </c>
    </row>
    <row r="56" spans="1:62">
      <c r="A56" s="59">
        <f t="shared" si="4"/>
        <v>53</v>
      </c>
      <c r="B56" s="2">
        <v>0</v>
      </c>
      <c r="C56" s="25">
        <f t="shared" si="20"/>
        <v>3.2764033153519826E-3</v>
      </c>
      <c r="D56" s="25">
        <f t="shared" si="20"/>
        <v>1.0029330855724924E-2</v>
      </c>
      <c r="E56" s="25">
        <f t="shared" si="20"/>
        <v>1.838544792866792E-2</v>
      </c>
      <c r="F56" s="25">
        <f t="shared" si="20"/>
        <v>2.762597299465902E-2</v>
      </c>
      <c r="G56" s="25">
        <f t="shared" si="20"/>
        <v>3.7384831933793369E-2</v>
      </c>
      <c r="H56" s="25">
        <f t="shared" si="20"/>
        <v>4.7447326513182495E-2</v>
      </c>
      <c r="I56" s="25">
        <f t="shared" si="20"/>
        <v>5.7676474034500484E-2</v>
      </c>
      <c r="J56" s="25">
        <f t="shared" si="20"/>
        <v>6.7979961458680987E-2</v>
      </c>
      <c r="K56" s="25">
        <f t="shared" si="20"/>
        <v>7.8293230563470068E-2</v>
      </c>
      <c r="L56" s="25">
        <f t="shared" si="20"/>
        <v>8.856997432352591E-2</v>
      </c>
      <c r="M56" s="25">
        <f t="shared" si="21"/>
        <v>9.8776412673162284E-2</v>
      </c>
      <c r="N56" s="25">
        <f t="shared" si="21"/>
        <v>0.10888765378062987</v>
      </c>
      <c r="O56" s="25">
        <f t="shared" si="21"/>
        <v>0.11888527965041439</v>
      </c>
      <c r="P56" s="25">
        <f t="shared" si="21"/>
        <v>0.12875568729828918</v>
      </c>
      <c r="Q56" s="25">
        <f t="shared" si="21"/>
        <v>0.13848891579679651</v>
      </c>
      <c r="R56" s="25">
        <f t="shared" si="21"/>
        <v>0.14807779670568116</v>
      </c>
      <c r="S56" s="25">
        <f t="shared" si="21"/>
        <v>0.15751732611923111</v>
      </c>
      <c r="T56" s="25">
        <f t="shared" si="21"/>
        <v>0.16680419243885528</v>
      </c>
      <c r="U56" s="25">
        <f t="shared" si="21"/>
        <v>0.17593641596552725</v>
      </c>
      <c r="V56" s="25">
        <f t="shared" si="21"/>
        <v>0.1849130703147441</v>
      </c>
      <c r="W56" s="25">
        <f t="shared" si="21"/>
        <v>0.19373406470259974</v>
      </c>
      <c r="X56" s="25">
        <f t="shared" si="21"/>
        <v>0.20239997218158162</v>
      </c>
      <c r="Y56" s="25">
        <f t="shared" si="21"/>
        <v>0.21091189301319777</v>
      </c>
      <c r="Z56" s="25">
        <f t="shared" si="21"/>
        <v>0.2192713452192063</v>
      </c>
      <c r="AA56" s="25">
        <f t="shared" si="21"/>
        <v>0.2274801763719686</v>
      </c>
      <c r="AB56" s="25">
        <f t="shared" si="22"/>
        <v>0.23554049213499628</v>
      </c>
      <c r="AC56" s="25">
        <f t="shared" si="22"/>
        <v>0.24345459812221978</v>
      </c>
      <c r="AD56" s="25">
        <f t="shared" si="22"/>
        <v>0.25122495242562354</v>
      </c>
      <c r="AE56" s="25">
        <f t="shared" si="22"/>
        <v>0.25885412674487729</v>
      </c>
      <c r="AF56" s="25">
        <f t="shared" si="22"/>
        <v>0.2663447744940311</v>
      </c>
      <c r="AG56" s="25">
        <f t="shared" si="22"/>
        <v>0.27369960459743709</v>
      </c>
      <c r="AH56" s="25">
        <f t="shared" si="22"/>
        <v>0.28092135994688072</v>
      </c>
      <c r="AI56" s="25">
        <f t="shared" si="22"/>
        <v>0.28801279969390331</v>
      </c>
      <c r="AJ56" s="25">
        <f t="shared" si="22"/>
        <v>0.29497668470959071</v>
      </c>
      <c r="AK56" s="25">
        <f t="shared" si="22"/>
        <v>0.30181576566907076</v>
      </c>
      <c r="AL56" s="25">
        <f t="shared" si="22"/>
        <v>0.30853277331729134</v>
      </c>
      <c r="AM56" s="25">
        <f t="shared" si="22"/>
        <v>0.31513041055210816</v>
      </c>
      <c r="AN56" s="25">
        <f t="shared" si="22"/>
        <v>0.32161134602464442</v>
      </c>
      <c r="AO56" s="25">
        <f t="shared" si="22"/>
        <v>0.32797820900861518</v>
      </c>
      <c r="AP56" s="25">
        <f t="shared" si="22"/>
        <v>0.33423358533237524</v>
      </c>
      <c r="AQ56" s="25">
        <f t="shared" si="22"/>
        <v>0.34038001420181918</v>
      </c>
      <c r="AR56" s="25">
        <f t="shared" si="22"/>
        <v>0.34641998577047961</v>
      </c>
      <c r="AS56" s="25">
        <f t="shared" si="22"/>
        <v>0.35235593933641579</v>
      </c>
      <c r="AT56" s="25">
        <f t="shared" si="22"/>
        <v>0.35819026206472421</v>
      </c>
      <c r="AU56" s="25">
        <f t="shared" si="22"/>
        <v>0.36392528815047381</v>
      </c>
      <c r="AV56" s="25">
        <f t="shared" si="22"/>
        <v>0.36956329835017782</v>
      </c>
      <c r="AW56" s="25">
        <f t="shared" si="22"/>
        <v>0.37510651982103738</v>
      </c>
      <c r="AX56" s="25">
        <f t="shared" si="22"/>
        <v>0.38055712621651289</v>
      </c>
      <c r="AY56" s="25">
        <f t="shared" si="22"/>
        <v>0.38591723799461608</v>
      </c>
      <c r="AZ56" s="46">
        <f t="shared" si="22"/>
        <v>0.39118892290191981</v>
      </c>
      <c r="BA56" s="46">
        <f t="shared" si="19"/>
        <v>0.39637419660186007</v>
      </c>
      <c r="BB56" s="46">
        <f t="shared" si="19"/>
        <v>0.40147502342062186</v>
      </c>
      <c r="BC56" s="46">
        <f t="shared" si="19"/>
        <v>0.40649331718790876</v>
      </c>
      <c r="BD56" s="46">
        <f t="shared" si="19"/>
        <v>0.41143094215329845</v>
      </c>
      <c r="BE56" s="46">
        <f t="shared" si="19"/>
        <v>0.41628971396177877</v>
      </c>
      <c r="BF56" s="46">
        <f t="shared" si="19"/>
        <v>0.42107140067453042</v>
      </c>
      <c r="BG56" s="46">
        <f t="shared" si="19"/>
        <v>0.42577772382313195</v>
      </c>
      <c r="BH56" s="46">
        <f t="shared" si="19"/>
        <v>0.43041035948715833</v>
      </c>
      <c r="BI56" s="46">
        <f t="shared" si="19"/>
        <v>0.4349709393866914</v>
      </c>
      <c r="BJ56" s="46">
        <f t="shared" si="19"/>
        <v>0.43946105198257673</v>
      </c>
    </row>
    <row r="57" spans="1:62">
      <c r="A57" s="59">
        <f t="shared" si="4"/>
        <v>54</v>
      </c>
      <c r="B57" s="2">
        <v>0</v>
      </c>
      <c r="C57" s="25">
        <f t="shared" si="20"/>
        <v>3.2166975922527864E-3</v>
      </c>
      <c r="D57" s="25">
        <f t="shared" si="20"/>
        <v>9.8492185025776426E-3</v>
      </c>
      <c r="E57" s="25">
        <f t="shared" si="20"/>
        <v>1.8059968096281003E-2</v>
      </c>
      <c r="F57" s="25">
        <f t="shared" si="20"/>
        <v>2.7143807598168333E-2</v>
      </c>
      <c r="G57" s="25">
        <f t="shared" si="20"/>
        <v>3.6741491306199775E-2</v>
      </c>
      <c r="H57" s="25">
        <f t="shared" si="20"/>
        <v>4.6642199457235869E-2</v>
      </c>
      <c r="I57" s="25">
        <f t="shared" si="20"/>
        <v>5.6711306433743079E-2</v>
      </c>
      <c r="J57" s="25">
        <f t="shared" si="20"/>
        <v>6.6857982584987541E-2</v>
      </c>
      <c r="K57" s="25">
        <f t="shared" si="20"/>
        <v>7.7018614079750469E-2</v>
      </c>
      <c r="L57" s="25">
        <f t="shared" si="20"/>
        <v>8.7147488769616741E-2</v>
      </c>
      <c r="M57" s="25">
        <f t="shared" si="21"/>
        <v>9.7211186661327678E-2</v>
      </c>
      <c r="N57" s="25">
        <f t="shared" si="21"/>
        <v>0.1071850142576424</v>
      </c>
      <c r="O57" s="25">
        <f t="shared" si="21"/>
        <v>0.11705063857457097</v>
      </c>
      <c r="P57" s="25">
        <f t="shared" si="21"/>
        <v>0.12679446140967612</v>
      </c>
      <c r="Q57" s="25">
        <f t="shared" si="21"/>
        <v>0.13640646957336042</v>
      </c>
      <c r="R57" s="25">
        <f t="shared" si="21"/>
        <v>0.14587940188627677</v>
      </c>
      <c r="S57" s="25">
        <f t="shared" si="21"/>
        <v>0.15520813325016361</v>
      </c>
      <c r="T57" s="25">
        <f t="shared" si="21"/>
        <v>0.16438921125325756</v>
      </c>
      <c r="U57" s="25">
        <f t="shared" si="21"/>
        <v>0.17342050231153916</v>
      </c>
      <c r="V57" s="25">
        <f t="shared" si="21"/>
        <v>0.18230091797074338</v>
      </c>
      <c r="W57" s="25">
        <f t="shared" si="21"/>
        <v>0.19103020085378442</v>
      </c>
      <c r="X57" s="25">
        <f t="shared" si="21"/>
        <v>0.19960875564331393</v>
      </c>
      <c r="Y57" s="25">
        <f t="shared" si="21"/>
        <v>0.20803751451201041</v>
      </c>
      <c r="Z57" s="25">
        <f t="shared" si="21"/>
        <v>0.21631782920807441</v>
      </c>
      <c r="AA57" s="25">
        <f t="shared" si="21"/>
        <v>0.22445138397970427</v>
      </c>
      <c r="AB57" s="25">
        <f t="shared" si="22"/>
        <v>0.23244012494227473</v>
      </c>
      <c r="AC57" s="25">
        <f t="shared" si="22"/>
        <v>0.24028620252704977</v>
      </c>
      <c r="AD57" s="25">
        <f t="shared" si="22"/>
        <v>0.2479919244148541</v>
      </c>
      <c r="AE57" s="25">
        <f t="shared" si="22"/>
        <v>0.25555971692976304</v>
      </c>
      <c r="AF57" s="25">
        <f t="shared" si="22"/>
        <v>0.26299209329999573</v>
      </c>
      <c r="AG57" s="25">
        <f t="shared" si="22"/>
        <v>0.27029162752319608</v>
      </c>
      <c r="AH57" s="25">
        <f t="shared" si="22"/>
        <v>0.27746093282766765</v>
      </c>
      <c r="AI57" s="25">
        <f t="shared" si="22"/>
        <v>0.28450264391892643</v>
      </c>
      <c r="AJ57" s="25">
        <f t="shared" si="22"/>
        <v>0.29141940235595687</v>
      </c>
      <c r="AK57" s="25">
        <f t="shared" si="22"/>
        <v>0.29821384452397615</v>
      </c>
      <c r="AL57" s="25">
        <f t="shared" si="22"/>
        <v>0.30488859176782823</v>
      </c>
      <c r="AM57" s="25">
        <f t="shared" si="22"/>
        <v>0.311446242328006</v>
      </c>
      <c r="AN57" s="25">
        <f t="shared" si="22"/>
        <v>0.31788936478397756</v>
      </c>
      <c r="AO57" s="25">
        <f t="shared" si="22"/>
        <v>0.32422049276022619</v>
      </c>
      <c r="AP57" s="25">
        <f t="shared" si="22"/>
        <v>0.33044212069168122</v>
      </c>
      <c r="AQ57" s="25">
        <f t="shared" si="22"/>
        <v>0.33655670047895903</v>
      </c>
      <c r="AR57" s="25">
        <f t="shared" si="22"/>
        <v>0.34256663889153366</v>
      </c>
      <c r="AS57" s="25">
        <f t="shared" si="22"/>
        <v>0.3484742955998032</v>
      </c>
      <c r="AT57" s="25">
        <f t="shared" si="22"/>
        <v>0.35428198173592451</v>
      </c>
      <c r="AU57" s="25">
        <f t="shared" si="22"/>
        <v>0.35999195889900248</v>
      </c>
      <c r="AV57" s="25">
        <f t="shared" si="22"/>
        <v>0.36560643853331865</v>
      </c>
      <c r="AW57" s="25">
        <f t="shared" si="22"/>
        <v>0.37112758161923531</v>
      </c>
      <c r="AX57" s="25">
        <f t="shared" si="22"/>
        <v>0.37655749862560378</v>
      </c>
      <c r="AY57" s="25">
        <f t="shared" si="22"/>
        <v>0.38189824968023145</v>
      </c>
      <c r="AZ57" s="46">
        <f t="shared" si="22"/>
        <v>0.38715184492148302</v>
      </c>
      <c r="BA57" s="46">
        <f t="shared" si="19"/>
        <v>0.3923202449996005</v>
      </c>
      <c r="BB57" s="46">
        <f t="shared" si="19"/>
        <v>0.39740536170099522</v>
      </c>
      <c r="BC57" s="46">
        <f t="shared" si="19"/>
        <v>0.40240905867272797</v>
      </c>
      <c r="BD57" s="46">
        <f t="shared" si="19"/>
        <v>0.407333152227769</v>
      </c>
      <c r="BE57" s="46">
        <f t="shared" si="19"/>
        <v>0.41217941221449444</v>
      </c>
      <c r="BF57" s="46">
        <f t="shared" si="19"/>
        <v>0.41694956293633773</v>
      </c>
      <c r="BG57" s="46">
        <f t="shared" si="19"/>
        <v>0.421645284109601</v>
      </c>
      <c r="BH57" s="46">
        <f t="shared" si="19"/>
        <v>0.42626821184923186</v>
      </c>
      <c r="BI57" s="46">
        <f t="shared" si="19"/>
        <v>0.43081993967390314</v>
      </c>
      <c r="BJ57" s="46">
        <f t="shared" si="19"/>
        <v>0.43530201952305442</v>
      </c>
    </row>
    <row r="58" spans="1:62">
      <c r="A58" s="59">
        <f t="shared" si="4"/>
        <v>55</v>
      </c>
      <c r="B58" s="2">
        <v>0</v>
      </c>
      <c r="C58" s="25">
        <f t="shared" si="20"/>
        <v>3.1591289644639828E-3</v>
      </c>
      <c r="D58" s="25">
        <f t="shared" si="20"/>
        <v>9.6754613532557682E-3</v>
      </c>
      <c r="E58" s="25">
        <f t="shared" si="20"/>
        <v>1.7745812831795677E-2</v>
      </c>
      <c r="F58" s="25">
        <f t="shared" si="20"/>
        <v>2.6678187098391572E-2</v>
      </c>
      <c r="G58" s="25">
        <f t="shared" si="20"/>
        <v>3.6119924050485898E-2</v>
      </c>
      <c r="H58" s="25">
        <f t="shared" si="20"/>
        <v>4.5863951367309717E-2</v>
      </c>
      <c r="I58" s="25">
        <f t="shared" si="20"/>
        <v>5.5777926913349249E-2</v>
      </c>
      <c r="J58" s="25">
        <f t="shared" si="20"/>
        <v>6.5772463407801726E-2</v>
      </c>
      <c r="K58" s="25">
        <f t="shared" si="20"/>
        <v>7.5784870064144361E-2</v>
      </c>
      <c r="L58" s="25">
        <f t="shared" si="20"/>
        <v>8.5770020617989731E-2</v>
      </c>
      <c r="M58" s="25">
        <f t="shared" si="21"/>
        <v>9.5694854091996545E-2</v>
      </c>
      <c r="N58" s="25">
        <f t="shared" si="21"/>
        <v>0.10553487941259442</v>
      </c>
      <c r="O58" s="25">
        <f t="shared" si="21"/>
        <v>0.11527185601824744</v>
      </c>
      <c r="P58" s="25">
        <f t="shared" si="21"/>
        <v>0.12489219999893796</v>
      </c>
      <c r="Q58" s="25">
        <f t="shared" si="21"/>
        <v>0.13438585667978445</v>
      </c>
      <c r="R58" s="25">
        <f t="shared" si="21"/>
        <v>0.1437454836103039</v>
      </c>
      <c r="S58" s="25">
        <f t="shared" si="21"/>
        <v>0.15296584625945536</v>
      </c>
      <c r="T58" s="25">
        <f t="shared" si="21"/>
        <v>0.16204336317654705</v>
      </c>
      <c r="U58" s="25">
        <f t="shared" si="21"/>
        <v>0.17097575848977575</v>
      </c>
      <c r="V58" s="25">
        <f t="shared" si="21"/>
        <v>0.17976179296488751</v>
      </c>
      <c r="W58" s="25">
        <f t="shared" si="21"/>
        <v>0.18840105352742306</v>
      </c>
      <c r="X58" s="25">
        <f t="shared" si="21"/>
        <v>0.19689378693717191</v>
      </c>
      <c r="Y58" s="25">
        <f t="shared" si="21"/>
        <v>0.205240767244175</v>
      </c>
      <c r="Z58" s="25">
        <f t="shared" si="21"/>
        <v>0.21344318939311352</v>
      </c>
      <c r="AA58" s="25">
        <f t="shared" si="21"/>
        <v>0.22150258327847641</v>
      </c>
      <c r="AB58" s="25">
        <f t="shared" si="22"/>
        <v>0.22942074394347287</v>
      </c>
      <c r="AC58" s="25">
        <f t="shared" si="22"/>
        <v>0.23719967462929969</v>
      </c>
      <c r="AD58" s="25">
        <f t="shared" si="22"/>
        <v>0.2448415401300969</v>
      </c>
      <c r="AE58" s="25">
        <f t="shared" si="22"/>
        <v>0.2523486284686916</v>
      </c>
      <c r="AF58" s="25">
        <f t="shared" si="22"/>
        <v>0.25972331933139431</v>
      </c>
      <c r="AG58" s="25">
        <f t="shared" si="22"/>
        <v>0.26696805802328827</v>
      </c>
      <c r="AH58" s="25">
        <f t="shared" si="22"/>
        <v>0.27408533395459922</v>
      </c>
      <c r="AI58" s="25">
        <f t="shared" si="22"/>
        <v>0.2810776628624691</v>
      </c>
      <c r="AJ58" s="25">
        <f t="shared" si="22"/>
        <v>0.28794757212434102</v>
      </c>
      <c r="AK58" s="25">
        <f t="shared" si="22"/>
        <v>0.29469758863910056</v>
      </c>
      <c r="AL58" s="25">
        <f t="shared" si="22"/>
        <v>0.30133022884750355</v>
      </c>
      <c r="AM58" s="25">
        <f t="shared" si="22"/>
        <v>0.30784799053976031</v>
      </c>
      <c r="AN58" s="25">
        <f t="shared" si="22"/>
        <v>0.31425334615960665</v>
      </c>
      <c r="AO58" s="25">
        <f t="shared" si="22"/>
        <v>0.32054873736395484</v>
      </c>
      <c r="AP58" s="25">
        <f t="shared" si="22"/>
        <v>0.326736570637716</v>
      </c>
      <c r="AQ58" s="25">
        <f t="shared" si="22"/>
        <v>0.33281921379650242</v>
      </c>
      <c r="AR58" s="25">
        <f t="shared" si="22"/>
        <v>0.33879899323712642</v>
      </c>
      <c r="AS58" s="25">
        <f t="shared" si="22"/>
        <v>0.34467819181825515</v>
      </c>
      <c r="AT58" s="25">
        <f t="shared" si="22"/>
        <v>0.3504590472721702</v>
      </c>
      <c r="AU58" s="25">
        <f t="shared" si="22"/>
        <v>0.35614375106403467</v>
      </c>
      <c r="AV58" s="25">
        <f t="shared" si="22"/>
        <v>0.36173444762795837</v>
      </c>
      <c r="AW58" s="25">
        <f t="shared" si="22"/>
        <v>0.36723323391994317</v>
      </c>
      <c r="AX58" s="25">
        <f t="shared" si="22"/>
        <v>0.37264215923684024</v>
      </c>
      <c r="AY58" s="25">
        <f t="shared" si="22"/>
        <v>0.37796322525807768</v>
      </c>
      <c r="AZ58" s="46">
        <f t="shared" si="22"/>
        <v>0.3831983862733474</v>
      </c>
      <c r="BA58" s="46">
        <f t="shared" si="19"/>
        <v>0.38834954956488232</v>
      </c>
      <c r="BB58" s="46">
        <f t="shared" si="19"/>
        <v>0.39341857591757079</v>
      </c>
      <c r="BC58" s="46">
        <f t="shared" si="19"/>
        <v>0.39840728023407801</v>
      </c>
      <c r="BD58" s="46">
        <f t="shared" si="19"/>
        <v>0.40331743223547967</v>
      </c>
      <c r="BE58" s="46">
        <f t="shared" si="19"/>
        <v>0.40815075723076516</v>
      </c>
      <c r="BF58" s="46">
        <f t="shared" si="19"/>
        <v>0.41290893694099945</v>
      </c>
      <c r="BG58" s="46">
        <f t="shared" si="19"/>
        <v>0.41759361036601356</v>
      </c>
      <c r="BH58" s="46">
        <f t="shared" si="19"/>
        <v>0.42220637468328037</v>
      </c>
      <c r="BI58" s="46">
        <f t="shared" si="19"/>
        <v>0.42674878617016127</v>
      </c>
      <c r="BJ58" s="46">
        <f t="shared" si="19"/>
        <v>0.43122236114202445</v>
      </c>
    </row>
    <row r="59" spans="1:62">
      <c r="A59" s="59">
        <f t="shared" si="4"/>
        <v>56</v>
      </c>
      <c r="B59" s="2">
        <v>0</v>
      </c>
      <c r="C59" s="25">
        <f t="shared" si="20"/>
        <v>3.103584706680092E-3</v>
      </c>
      <c r="D59" s="25">
        <f t="shared" si="20"/>
        <v>9.5077288664856818E-3</v>
      </c>
      <c r="E59" s="25">
        <f t="shared" si="20"/>
        <v>1.7442401159453304E-2</v>
      </c>
      <c r="F59" s="25">
        <f t="shared" si="20"/>
        <v>2.6228274143197929E-2</v>
      </c>
      <c r="G59" s="25">
        <f t="shared" si="20"/>
        <v>3.5519042911066313E-2</v>
      </c>
      <c r="H59" s="25">
        <f t="shared" si="20"/>
        <v>4.5111257797333194E-2</v>
      </c>
      <c r="I59" s="25">
        <f t="shared" si="20"/>
        <v>5.4874789655898329E-2</v>
      </c>
      <c r="J59" s="25">
        <f t="shared" si="20"/>
        <v>6.4721653926208017E-2</v>
      </c>
      <c r="K59" s="25">
        <f t="shared" si="20"/>
        <v>7.459006187684232E-2</v>
      </c>
      <c r="L59" s="25">
        <f t="shared" si="20"/>
        <v>8.4435463888355183E-2</v>
      </c>
      <c r="M59" s="25">
        <f t="shared" si="21"/>
        <v>9.4225156337620602E-2</v>
      </c>
      <c r="N59" s="25">
        <f t="shared" si="21"/>
        <v>0.10393485385088719</v>
      </c>
      <c r="O59" s="25">
        <f t="shared" si="21"/>
        <v>0.11354641477529213</v>
      </c>
      <c r="P59" s="25">
        <f t="shared" si="21"/>
        <v>0.12304627802949916</v>
      </c>
      <c r="Q59" s="25">
        <f t="shared" si="21"/>
        <v>0.13242435724642301</v>
      </c>
      <c r="R59" s="25">
        <f t="shared" si="21"/>
        <v>0.1416732392052012</v>
      </c>
      <c r="S59" s="25">
        <f t="shared" si="21"/>
        <v>0.15078759076763013</v>
      </c>
      <c r="T59" s="25">
        <f t="shared" si="21"/>
        <v>0.15976371232727529</v>
      </c>
      <c r="U59" s="25">
        <f t="shared" si="21"/>
        <v>0.16859919647948149</v>
      </c>
      <c r="V59" s="25">
        <f t="shared" si="21"/>
        <v>0.17729266370899457</v>
      </c>
      <c r="W59" s="25">
        <f t="shared" si="21"/>
        <v>0.18584355540118841</v>
      </c>
      <c r="X59" s="25">
        <f t="shared" si="21"/>
        <v>0.19425197015288573</v>
      </c>
      <c r="Y59" s="25">
        <f t="shared" si="21"/>
        <v>0.2025185332205674</v>
      </c>
      <c r="Z59" s="25">
        <f t="shared" si="21"/>
        <v>0.21064429162615705</v>
      </c>
      <c r="AA59" s="25">
        <f t="shared" si="21"/>
        <v>0.2186306293369854</v>
      </c>
      <c r="AB59" s="25">
        <f t="shared" si="22"/>
        <v>0.22647919829889349</v>
      </c>
      <c r="AC59" s="25">
        <f t="shared" si="22"/>
        <v>0.23419186209445622</v>
      </c>
      <c r="AD59" s="25">
        <f t="shared" si="22"/>
        <v>0.24177064973177226</v>
      </c>
      <c r="AE59" s="25">
        <f t="shared" si="22"/>
        <v>0.24921771761762071</v>
      </c>
      <c r="AF59" s="25">
        <f t="shared" si="22"/>
        <v>0.25653531818332953</v>
      </c>
      <c r="AG59" s="25">
        <f t="shared" si="22"/>
        <v>0.26372577394831054</v>
      </c>
      <c r="AH59" s="25">
        <f t="shared" si="22"/>
        <v>0.27079145605030691</v>
      </c>
      <c r="AI59" s="25">
        <f t="shared" si="22"/>
        <v>0.27773476646124162</v>
      </c>
      <c r="AJ59" s="25">
        <f t="shared" si="22"/>
        <v>0.28455812325638419</v>
      </c>
      <c r="AK59" s="25">
        <f t="shared" si="22"/>
        <v>0.29126394842211661</v>
      </c>
      <c r="AL59" s="25">
        <f t="shared" si="22"/>
        <v>0.29785465778108122</v>
      </c>
      <c r="AM59" s="25">
        <f t="shared" si="22"/>
        <v>0.3043326526883518</v>
      </c>
      <c r="AN59" s="25">
        <f t="shared" si="22"/>
        <v>0.31070031321254499</v>
      </c>
      <c r="AO59" s="25">
        <f t="shared" si="22"/>
        <v>0.31695999256461327</v>
      </c>
      <c r="AP59" s="25">
        <f t="shared" si="22"/>
        <v>0.32311401257680628</v>
      </c>
      <c r="AQ59" s="25">
        <f t="shared" si="22"/>
        <v>0.32916466006679812</v>
      </c>
      <c r="AR59" s="25">
        <f t="shared" si="22"/>
        <v>0.33511418394870368</v>
      </c>
      <c r="AS59" s="25">
        <f t="shared" si="22"/>
        <v>0.34096479297475402</v>
      </c>
      <c r="AT59" s="25">
        <f t="shared" si="22"/>
        <v>0.34671865400968327</v>
      </c>
      <c r="AU59" s="25">
        <f t="shared" si="22"/>
        <v>0.35237789075506931</v>
      </c>
      <c r="AV59" s="25">
        <f t="shared" si="22"/>
        <v>0.35794458285356251</v>
      </c>
      <c r="AW59" s="25">
        <f t="shared" si="22"/>
        <v>0.36342076531355338</v>
      </c>
      <c r="AX59" s="25">
        <f t="shared" si="22"/>
        <v>0.36880842820375681</v>
      </c>
      <c r="AY59" s="25">
        <f t="shared" si="22"/>
        <v>0.37410951657470093</v>
      </c>
      <c r="AZ59" s="46">
        <f t="shared" si="22"/>
        <v>0.37932593057045705</v>
      </c>
      <c r="BA59" s="46">
        <f t="shared" si="19"/>
        <v>0.38445952569932146</v>
      </c>
      <c r="BB59" s="46">
        <f t="shared" si="19"/>
        <v>0.3895121132367203</v>
      </c>
      <c r="BC59" s="46">
        <f t="shared" si="19"/>
        <v>0.39448546073748586</v>
      </c>
      <c r="BD59" s="46">
        <f t="shared" si="19"/>
        <v>0.39938129263795835</v>
      </c>
      <c r="BE59" s="46">
        <f t="shared" si="19"/>
        <v>0.40420129093119123</v>
      </c>
      <c r="BF59" s="46">
        <f t="shared" si="19"/>
        <v>0.4089470959009493</v>
      </c>
      <c r="BG59" s="46">
        <f t="shared" si="19"/>
        <v>0.41362030690225637</v>
      </c>
      <c r="BH59" s="46">
        <f t="shared" si="19"/>
        <v>0.4182224831780243</v>
      </c>
      <c r="BI59" s="46">
        <f t="shared" si="19"/>
        <v>0.42275514470281655</v>
      </c>
      <c r="BJ59" s="46">
        <f t="shared" si="19"/>
        <v>0.42721977304611197</v>
      </c>
    </row>
    <row r="60" spans="1:62">
      <c r="A60" s="59">
        <f t="shared" si="4"/>
        <v>57</v>
      </c>
      <c r="B60" s="2">
        <v>0</v>
      </c>
      <c r="C60" s="25">
        <f t="shared" si="20"/>
        <v>3.0499598845417628E-3</v>
      </c>
      <c r="D60" s="25">
        <f t="shared" si="20"/>
        <v>9.3457130335015126E-3</v>
      </c>
      <c r="E60" s="25">
        <f t="shared" si="20"/>
        <v>1.714919117914121E-2</v>
      </c>
      <c r="F60" s="25">
        <f t="shared" si="20"/>
        <v>2.5793286957672874E-2</v>
      </c>
      <c r="G60" s="25">
        <f t="shared" si="20"/>
        <v>3.4937831855833754E-2</v>
      </c>
      <c r="H60" s="25">
        <f t="shared" si="20"/>
        <v>4.4382879943887808E-2</v>
      </c>
      <c r="I60" s="25">
        <f t="shared" si="20"/>
        <v>5.4000447526830544E-2</v>
      </c>
      <c r="J60" s="25">
        <f t="shared" si="20"/>
        <v>6.3703914449373247E-2</v>
      </c>
      <c r="K60" s="25">
        <f t="shared" si="20"/>
        <v>7.3432373433468923E-2</v>
      </c>
      <c r="L60" s="25">
        <f t="shared" si="20"/>
        <v>8.3141842086250611E-2</v>
      </c>
      <c r="M60" s="25">
        <f t="shared" si="21"/>
        <v>9.2799971957491484E-2</v>
      </c>
      <c r="N60" s="25">
        <f t="shared" si="21"/>
        <v>0.10238268593034994</v>
      </c>
      <c r="O60" s="25">
        <f t="shared" si="21"/>
        <v>0.11187194691822094</v>
      </c>
      <c r="P60" s="25">
        <f t="shared" si="21"/>
        <v>0.1212542243247428</v>
      </c>
      <c r="Q60" s="25">
        <f t="shared" si="21"/>
        <v>0.1305194089904011</v>
      </c>
      <c r="R60" s="25">
        <f t="shared" si="21"/>
        <v>0.13966002654277956</v>
      </c>
      <c r="S60" s="25">
        <f t="shared" si="21"/>
        <v>0.1486706552074038</v>
      </c>
      <c r="T60" s="25">
        <f t="shared" si="21"/>
        <v>0.1575474872875825</v>
      </c>
      <c r="U60" s="25">
        <f t="shared" si="21"/>
        <v>0.16628799382577897</v>
      </c>
      <c r="V60" s="25">
        <f t="shared" si="21"/>
        <v>0.17489066479540771</v>
      </c>
      <c r="W60" s="25">
        <f t="shared" si="21"/>
        <v>0.18335480551618466</v>
      </c>
      <c r="X60" s="25">
        <f t="shared" si="21"/>
        <v>0.19168037554546477</v>
      </c>
      <c r="Y60" s="25">
        <f t="shared" si="21"/>
        <v>0.19986786008396254</v>
      </c>
      <c r="Z60" s="25">
        <f t="shared" si="21"/>
        <v>0.207918166563683</v>
      </c>
      <c r="AA60" s="25">
        <f t="shared" si="21"/>
        <v>0.21583254094468945</v>
      </c>
      <c r="AB60" s="25">
        <f t="shared" si="22"/>
        <v>0.22361249958256627</v>
      </c>
      <c r="AC60" s="25">
        <f t="shared" si="22"/>
        <v>0.23125977350162447</v>
      </c>
      <c r="AD60" s="25">
        <f t="shared" si="22"/>
        <v>0.23877626262769044</v>
      </c>
      <c r="AE60" s="25">
        <f t="shared" si="22"/>
        <v>0.24616399807168984</v>
      </c>
      <c r="AF60" s="25">
        <f t="shared" si="22"/>
        <v>0.25342511096149267</v>
      </c>
      <c r="AG60" s="25">
        <f t="shared" si="22"/>
        <v>0.26056180662975564</v>
      </c>
      <c r="AH60" s="25">
        <f t="shared" si="22"/>
        <v>0.26757634320473961</v>
      </c>
      <c r="AI60" s="25">
        <f t="shared" si="22"/>
        <v>0.27447101383714217</v>
      </c>
      <c r="AJ60" s="25">
        <f t="shared" si="22"/>
        <v>0.28124813194188497</v>
      </c>
      <c r="AK60" s="25">
        <f t="shared" si="22"/>
        <v>0.28791001894905327</v>
      </c>
      <c r="AL60" s="25">
        <f t="shared" si="22"/>
        <v>0.29445899414987403</v>
      </c>
      <c r="AM60" s="25">
        <f t="shared" si="22"/>
        <v>0.30089736629703168</v>
      </c>
      <c r="AN60" s="25">
        <f t="shared" si="22"/>
        <v>0.30722742667775987</v>
      </c>
      <c r="AO60" s="25">
        <f t="shared" si="22"/>
        <v>0.31345144342605452</v>
      </c>
      <c r="AP60" s="25">
        <f t="shared" si="22"/>
        <v>0.31957165687936323</v>
      </c>
      <c r="AQ60" s="25">
        <f t="shared" si="22"/>
        <v>0.32559027581703481</v>
      </c>
      <c r="AR60" s="25">
        <f t="shared" si="22"/>
        <v>0.33150947444405698</v>
      </c>
      <c r="AS60" s="25">
        <f t="shared" si="22"/>
        <v>0.33733139000528378</v>
      </c>
      <c r="AT60" s="25">
        <f t="shared" si="22"/>
        <v>0.34305812093331606</v>
      </c>
      <c r="AU60" s="25">
        <f t="shared" si="22"/>
        <v>0.34869172544814991</v>
      </c>
      <c r="AV60" s="25">
        <f t="shared" si="22"/>
        <v>0.35423422053918807</v>
      </c>
      <c r="AW60" s="25">
        <f t="shared" si="22"/>
        <v>0.35968758127067046</v>
      </c>
      <c r="AX60" s="25">
        <f t="shared" si="22"/>
        <v>0.36505374036036614</v>
      </c>
      <c r="AY60" s="25">
        <f t="shared" si="22"/>
        <v>0.37033458798877916</v>
      </c>
      <c r="AZ60" s="46">
        <f t="shared" si="22"/>
        <v>0.37553197180237941</v>
      </c>
      <c r="BA60" s="46">
        <f t="shared" si="19"/>
        <v>0.38064769707967799</v>
      </c>
      <c r="BB60" s="46">
        <f t="shared" si="19"/>
        <v>0.38568352703346587</v>
      </c>
      <c r="BC60" s="46">
        <f t="shared" si="19"/>
        <v>0.39064118322637292</v>
      </c>
      <c r="BD60" s="46">
        <f t="shared" si="19"/>
        <v>0.39552234608017617</v>
      </c>
      <c r="BE60" s="46">
        <f t="shared" si="19"/>
        <v>0.4003286554620758</v>
      </c>
      <c r="BF60" s="46">
        <f t="shared" si="19"/>
        <v>0.40506171133355484</v>
      </c>
      <c r="BG60" s="46">
        <f t="shared" si="19"/>
        <v>0.40972307444948702</v>
      </c>
      <c r="BH60" s="46">
        <f t="shared" si="19"/>
        <v>0.41431426709691954</v>
      </c>
      <c r="BI60" s="46">
        <f t="shared" si="19"/>
        <v>0.41883677386447277</v>
      </c>
      <c r="BJ60" s="46">
        <f t="shared" si="19"/>
        <v>0.42329204243460178</v>
      </c>
    </row>
    <row r="61" spans="1:62">
      <c r="A61" s="59">
        <f t="shared" si="4"/>
        <v>58</v>
      </c>
      <c r="B61" s="2">
        <v>0</v>
      </c>
      <c r="C61" s="25">
        <f t="shared" si="20"/>
        <v>2.9981566929815229E-3</v>
      </c>
      <c r="D61" s="25">
        <f t="shared" si="20"/>
        <v>9.1891264901502456E-3</v>
      </c>
      <c r="E61" s="25">
        <f t="shared" si="20"/>
        <v>1.6865676835230683E-2</v>
      </c>
      <c r="F61" s="25">
        <f t="shared" si="20"/>
        <v>2.5372494807643999E-2</v>
      </c>
      <c r="G61" s="25">
        <f t="shared" si="20"/>
        <v>3.4375340336519372E-2</v>
      </c>
      <c r="H61" s="25">
        <f t="shared" si="20"/>
        <v>4.3677657831287853E-2</v>
      </c>
      <c r="I61" s="25">
        <f t="shared" si="20"/>
        <v>5.3153544319256056E-2</v>
      </c>
      <c r="J61" s="25">
        <f t="shared" si="20"/>
        <v>6.2717707033682832E-2</v>
      </c>
      <c r="K61" s="25">
        <f t="shared" si="20"/>
        <v>7.2310099959839905E-2</v>
      </c>
      <c r="L61" s="25">
        <f t="shared" si="20"/>
        <v>8.1887298391045416E-2</v>
      </c>
      <c r="M61" s="25">
        <f t="shared" si="21"/>
        <v>9.1417306424018671E-2</v>
      </c>
      <c r="N61" s="25">
        <f t="shared" si="21"/>
        <v>0.10087625712010548</v>
      </c>
      <c r="O61" s="25">
        <f t="shared" si="21"/>
        <v>0.11024622287362806</v>
      </c>
      <c r="P61" s="25">
        <f t="shared" si="21"/>
        <v>0.11951371043417634</v>
      </c>
      <c r="Q61" s="25">
        <f t="shared" si="21"/>
        <v>0.12866859593773389</v>
      </c>
      <c r="R61" s="25">
        <f t="shared" si="21"/>
        <v>0.13770335267426506</v>
      </c>
      <c r="S61" s="25">
        <f t="shared" si="21"/>
        <v>0.14661247942117508</v>
      </c>
      <c r="T61" s="25">
        <f t="shared" si="21"/>
        <v>0.15539206970596958</v>
      </c>
      <c r="U61" s="25">
        <f t="shared" si="21"/>
        <v>0.16403948228457529</v>
      </c>
      <c r="V61" s="25">
        <f t="shared" si="21"/>
        <v>0.17255308571556624</v>
      </c>
      <c r="W61" s="25">
        <f t="shared" si="21"/>
        <v>0.18093205809599439</v>
      </c>
      <c r="X61" s="25">
        <f t="shared" si="21"/>
        <v>0.18917622847735993</v>
      </c>
      <c r="Y61" s="25">
        <f t="shared" si="21"/>
        <v>0.19728595019327252</v>
      </c>
      <c r="Z61" s="25">
        <f t="shared" si="21"/>
        <v>0.2052619989088515</v>
      </c>
      <c r="AA61" s="25">
        <f t="shared" si="21"/>
        <v>0.21310549002452867</v>
      </c>
      <c r="AB61" s="25">
        <f t="shared" si="22"/>
        <v>0.22081781137605916</v>
      </c>
      <c r="AC61" s="25">
        <f t="shared" si="22"/>
        <v>0.22840056812665599</v>
      </c>
      <c r="AD61" s="25">
        <f t="shared" si="22"/>
        <v>0.23585553745183332</v>
      </c>
      <c r="AE61" s="25">
        <f t="shared" si="22"/>
        <v>0.2431846311443509</v>
      </c>
      <c r="AF61" s="25">
        <f t="shared" si="22"/>
        <v>0.25038986466490581</v>
      </c>
      <c r="AG61" s="25">
        <f t="shared" si="22"/>
        <v>0.25747333146840212</v>
      </c>
      <c r="AH61" s="25">
        <f t="shared" si="22"/>
        <v>0.26443718167016894</v>
      </c>
      <c r="AI61" s="25">
        <f t="shared" si="22"/>
        <v>0.27128360429893433</v>
      </c>
      <c r="AJ61" s="25">
        <f t="shared" si="22"/>
        <v>0.27801481252642296</v>
      </c>
      <c r="AK61" s="25">
        <f t="shared" si="22"/>
        <v>0.284633031376476</v>
      </c>
      <c r="AL61" s="25">
        <f t="shared" si="22"/>
        <v>0.29114048750652571</v>
      </c>
      <c r="AM61" s="25">
        <f t="shared" si="22"/>
        <v>0.29753940072627749</v>
      </c>
      <c r="AN61" s="25">
        <f t="shared" si="22"/>
        <v>0.30383197697647957</v>
      </c>
      <c r="AO61" s="25">
        <f t="shared" si="22"/>
        <v>0.31002040253768065</v>
      </c>
      <c r="AP61" s="25">
        <f t="shared" si="22"/>
        <v>0.31610683927717403</v>
      </c>
      <c r="AQ61" s="25">
        <f t="shared" si="22"/>
        <v>0.32209342077368147</v>
      </c>
      <c r="AR61" s="25">
        <f t="shared" si="22"/>
        <v>0.32798224918511304</v>
      </c>
      <c r="AS61" s="25">
        <f t="shared" si="22"/>
        <v>0.33377539274603552</v>
      </c>
      <c r="AT61" s="25">
        <f t="shared" si="22"/>
        <v>0.33947488379914736</v>
      </c>
      <c r="AU61" s="25">
        <f t="shared" si="22"/>
        <v>0.34508271727975537</v>
      </c>
      <c r="AV61" s="25">
        <f t="shared" si="22"/>
        <v>0.35060084958453969</v>
      </c>
      <c r="AW61" s="25">
        <f t="shared" si="22"/>
        <v>0.35603119776618125</v>
      </c>
      <c r="AX61" s="25">
        <f t="shared" si="22"/>
        <v>0.36137563900409242</v>
      </c>
      <c r="AY61" s="25">
        <f t="shared" si="22"/>
        <v>0.36663601030878662</v>
      </c>
      <c r="AZ61" s="46">
        <f t="shared" si="22"/>
        <v>0.37181410842360219</v>
      </c>
      <c r="BA61" s="46">
        <f t="shared" si="19"/>
        <v>0.37691168989272644</v>
      </c>
      <c r="BB61" s="46">
        <f t="shared" si="19"/>
        <v>0.38193047126891827</v>
      </c>
      <c r="BC61" s="46">
        <f t="shared" si="19"/>
        <v>0.38687212943811689</v>
      </c>
      <c r="BD61" s="46">
        <f t="shared" si="19"/>
        <v>0.39173830204135618</v>
      </c>
      <c r="BE61" s="46">
        <f t="shared" si="19"/>
        <v>0.39653058797717566</v>
      </c>
      <c r="BF61" s="46">
        <f t="shared" si="19"/>
        <v>0.40125054797008408</v>
      </c>
      <c r="BG61" s="46">
        <f t="shared" si="19"/>
        <v>0.4058997051926706</v>
      </c>
      <c r="BH61" s="46">
        <f t="shared" si="19"/>
        <v>0.41047954593070318</v>
      </c>
      <c r="BI61" s="46">
        <f t="shared" si="19"/>
        <v>0.41499152028206293</v>
      </c>
      <c r="BJ61" s="46">
        <f t="shared" si="19"/>
        <v>0.41943704288165534</v>
      </c>
    </row>
    <row r="62" spans="1:62">
      <c r="A62" s="59">
        <f t="shared" si="4"/>
        <v>59</v>
      </c>
      <c r="B62" s="2">
        <v>0</v>
      </c>
      <c r="C62" s="25">
        <f t="shared" si="20"/>
        <v>2.9480838608736811E-3</v>
      </c>
      <c r="D62" s="25">
        <f t="shared" si="20"/>
        <v>9.0377008156878793E-3</v>
      </c>
      <c r="E62" s="25">
        <f t="shared" si="20"/>
        <v>1.6591385000846112E-2</v>
      </c>
      <c r="F62" s="25">
        <f t="shared" si="20"/>
        <v>2.4965213900485041E-2</v>
      </c>
      <c r="G62" s="25">
        <f t="shared" si="20"/>
        <v>3.3830678095435461E-2</v>
      </c>
      <c r="H62" s="25">
        <f t="shared" si="20"/>
        <v>4.2994504137461968E-2</v>
      </c>
      <c r="I62" s="25">
        <f t="shared" si="20"/>
        <v>5.2332807719182438E-2</v>
      </c>
      <c r="J62" s="25">
        <f t="shared" si="20"/>
        <v>6.1761587705875323E-2</v>
      </c>
      <c r="K62" s="25">
        <f t="shared" si="20"/>
        <v>7.1221639585433261E-2</v>
      </c>
      <c r="L62" s="25">
        <f t="shared" si="20"/>
        <v>8.0670086723837117E-2</v>
      </c>
      <c r="M62" s="25">
        <f t="shared" si="21"/>
        <v>9.0075282759886813E-2</v>
      </c>
      <c r="N62" s="25">
        <f t="shared" si="21"/>
        <v>9.9413572292404717E-2</v>
      </c>
      <c r="O62" s="25">
        <f t="shared" si="21"/>
        <v>0.10866714144495851</v>
      </c>
      <c r="P62" s="25">
        <f t="shared" si="21"/>
        <v>0.11782254045474989</v>
      </c>
      <c r="Q62" s="25">
        <f t="shared" si="21"/>
        <v>0.12686963810276669</v>
      </c>
      <c r="R62" s="25">
        <f t="shared" si="21"/>
        <v>0.13580086342007996</v>
      </c>
      <c r="S62" s="25">
        <f t="shared" si="21"/>
        <v>0.14461064420669051</v>
      </c>
      <c r="T62" s="25">
        <f t="shared" si="21"/>
        <v>0.15329498383837081</v>
      </c>
      <c r="U62" s="25">
        <f t="shared" si="21"/>
        <v>0.16185113739317145</v>
      </c>
      <c r="V62" s="25">
        <f t="shared" si="21"/>
        <v>0.17027736048946779</v>
      </c>
      <c r="W62" s="25">
        <f t="shared" si="21"/>
        <v>0.1785727122600286</v>
      </c>
      <c r="X62" s="25">
        <f t="shared" si="21"/>
        <v>0.1867368992369412</v>
      </c>
      <c r="Y62" s="25">
        <f t="shared" si="21"/>
        <v>0.1947701505650378</v>
      </c>
      <c r="Z62" s="25">
        <f t="shared" si="21"/>
        <v>0.20267311749093844</v>
      </c>
      <c r="AA62" s="25">
        <f t="shared" si="21"/>
        <v>0.2104467918626258</v>
      </c>
      <c r="AB62" s="25">
        <f t="shared" si="22"/>
        <v>0.21809243965848635</v>
      </c>
      <c r="AC62" s="25">
        <f t="shared" si="22"/>
        <v>0.22561154650050072</v>
      </c>
      <c r="AD62" s="25">
        <f t="shared" si="22"/>
        <v>0.23300577279734025</v>
      </c>
      <c r="AE62" s="25">
        <f t="shared" si="22"/>
        <v>0.24027691667974599</v>
      </c>
      <c r="AF62" s="25">
        <f t="shared" si="22"/>
        <v>0.247426883281129</v>
      </c>
      <c r="AG62" s="25">
        <f t="shared" si="22"/>
        <v>0.25445765921462965</v>
      </c>
      <c r="AH62" s="25">
        <f t="shared" si="22"/>
        <v>0.26137129132789688</v>
      </c>
      <c r="AI62" s="25">
        <f t="shared" si="22"/>
        <v>0.268169868995772</v>
      </c>
      <c r="AJ62" s="25">
        <f t="shared" si="22"/>
        <v>0.27485550935138847</v>
      </c>
      <c r="AK62" s="25">
        <f t="shared" si="22"/>
        <v>0.28143034496707231</v>
      </c>
      <c r="AL62" s="25">
        <f t="shared" si="22"/>
        <v>0.28789651358466833</v>
      </c>
      <c r="AM62" s="25">
        <f t="shared" si="22"/>
        <v>0.29425614956558316</v>
      </c>
      <c r="AN62" s="25">
        <f t="shared" si="22"/>
        <v>0.30051137678779111</v>
      </c>
      <c r="AO62" s="25">
        <f t="shared" si="22"/>
        <v>0.30666430276320522</v>
      </c>
      <c r="AP62" s="25">
        <f t="shared" si="22"/>
        <v>0.31271701378642186</v>
      </c>
      <c r="AQ62" s="25">
        <f t="shared" si="22"/>
        <v>0.31867157095664655</v>
      </c>
      <c r="AR62" s="25">
        <f t="shared" si="22"/>
        <v>0.32453000693993522</v>
      </c>
      <c r="AS62" s="25">
        <f t="shared" si="22"/>
        <v>0.3302943233598245</v>
      </c>
      <c r="AT62" s="25">
        <f t="shared" si="22"/>
        <v>0.33596648872178242</v>
      </c>
      <c r="AU62" s="25">
        <f t="shared" si="22"/>
        <v>0.34154843679138158</v>
      </c>
      <c r="AV62" s="25">
        <f t="shared" si="22"/>
        <v>0.34704206535817461</v>
      </c>
      <c r="AW62" s="25">
        <f t="shared" si="22"/>
        <v>0.3524492353273998</v>
      </c>
      <c r="AX62" s="25">
        <f t="shared" si="22"/>
        <v>0.35777177009016287</v>
      </c>
      <c r="AY62" s="25">
        <f t="shared" si="22"/>
        <v>0.36301145512994509</v>
      </c>
      <c r="AZ62" s="46">
        <f t="shared" si="22"/>
        <v>0.36817003782937135</v>
      </c>
      <c r="BA62" s="46">
        <f t="shared" si="19"/>
        <v>0.37324922744634015</v>
      </c>
      <c r="BB62" s="46">
        <f t="shared" si="19"/>
        <v>0.37825069523300958</v>
      </c>
      <c r="BC62" s="46">
        <f t="shared" si="19"/>
        <v>0.38317607467487802</v>
      </c>
      <c r="BD62" s="46">
        <f t="shared" si="19"/>
        <v>0.38802696183039537</v>
      </c>
      <c r="BE62" s="46">
        <f t="shared" si="19"/>
        <v>0.39280491575428089</v>
      </c>
      <c r="BF62" s="46">
        <f t="shared" si="19"/>
        <v>0.39751145899006946</v>
      </c>
      <c r="BG62" s="46">
        <f t="shared" si="19"/>
        <v>0.4021480781194226</v>
      </c>
      <c r="BH62" s="46">
        <f t="shared" si="19"/>
        <v>0.40671622435748067</v>
      </c>
      <c r="BI62" s="46">
        <f t="shared" si="19"/>
        <v>0.41121731418502067</v>
      </c>
      <c r="BJ62" s="46">
        <f t="shared" si="19"/>
        <v>0.41565273000948033</v>
      </c>
    </row>
    <row r="63" spans="1:62">
      <c r="A63" s="59">
        <f t="shared" si="4"/>
        <v>60</v>
      </c>
      <c r="B63" s="2">
        <v>0</v>
      </c>
      <c r="C63" s="25">
        <f t="shared" si="20"/>
        <v>2.8996561143639805E-3</v>
      </c>
      <c r="D63" s="25">
        <f t="shared" si="20"/>
        <v>8.8911849970764022E-3</v>
      </c>
      <c r="E63" s="25">
        <f t="shared" si="20"/>
        <v>1.6325872842212413E-2</v>
      </c>
      <c r="F63" s="25">
        <f t="shared" si="20"/>
        <v>2.4570803674792932E-2</v>
      </c>
      <c r="G63" s="25">
        <f t="shared" si="20"/>
        <v>3.3303010458851381E-2</v>
      </c>
      <c r="H63" s="25">
        <f t="shared" si="20"/>
        <v>4.2332398591397709E-2</v>
      </c>
      <c r="I63" s="25">
        <f t="shared" si="20"/>
        <v>5.1537042914232133E-2</v>
      </c>
      <c r="J63" s="25">
        <f t="shared" si="20"/>
        <v>6.083419938921196E-2</v>
      </c>
      <c r="K63" s="25">
        <f t="shared" si="20"/>
        <v>7.016548568804834E-2</v>
      </c>
      <c r="L63" s="25">
        <f t="shared" si="20"/>
        <v>7.9488563604437026E-2</v>
      </c>
      <c r="M63" s="25">
        <f t="shared" si="21"/>
        <v>8.8772132993116051E-2</v>
      </c>
      <c r="N63" s="25">
        <f t="shared" si="21"/>
        <v>9.7992750853216237E-2</v>
      </c>
      <c r="O63" s="25">
        <f t="shared" si="21"/>
        <v>0.10713272068797697</v>
      </c>
      <c r="P63" s="25">
        <f t="shared" si="21"/>
        <v>0.11617864171285916</v>
      </c>
      <c r="Q63" s="25">
        <f t="shared" si="21"/>
        <v>0.12512038203120296</v>
      </c>
      <c r="R63" s="25">
        <f t="shared" si="21"/>
        <v>0.13395033382180127</v>
      </c>
      <c r="S63" s="25">
        <f t="shared" si="21"/>
        <v>0.14266286171984086</v>
      </c>
      <c r="T63" s="25">
        <f t="shared" si="21"/>
        <v>0.15125388693827768</v>
      </c>
      <c r="U63" s="25">
        <f t="shared" si="21"/>
        <v>0.15972056887933211</v>
      </c>
      <c r="V63" s="25">
        <f t="shared" si="21"/>
        <v>0.1680610581209431</v>
      </c>
      <c r="W63" s="25">
        <f t="shared" si="21"/>
        <v>0.17627430254837978</v>
      </c>
      <c r="X63" s="25">
        <f t="shared" si="21"/>
        <v>0.18435989365284997</v>
      </c>
      <c r="Y63" s="25">
        <f t="shared" si="21"/>
        <v>0.19231794359413659</v>
      </c>
      <c r="Z63" s="25">
        <f t="shared" si="21"/>
        <v>0.20014898610655452</v>
      </c>
      <c r="AA63" s="25">
        <f t="shared" si="21"/>
        <v>0.20785389608177998</v>
      </c>
      <c r="AB63" s="25">
        <f t="shared" si="22"/>
        <v>0.21543382392193752</v>
      </c>
      <c r="AC63" s="25">
        <f t="shared" si="22"/>
        <v>0.22289014167438978</v>
      </c>
      <c r="AD63" s="25">
        <f t="shared" si="22"/>
        <v>0.23022439863763886</v>
      </c>
      <c r="AE63" s="25">
        <f t="shared" si="22"/>
        <v>0.23743828463457048</v>
      </c>
      <c r="AF63" s="25">
        <f t="shared" si="22"/>
        <v>0.24453359953239737</v>
      </c>
      <c r="AG63" s="25">
        <f t="shared" si="22"/>
        <v>0.25151222788130057</v>
      </c>
      <c r="AH63" s="25">
        <f t="shared" si="22"/>
        <v>0.25837611776941677</v>
      </c>
      <c r="AI63" s="25">
        <f t="shared" si="22"/>
        <v>0.26512726316736557</v>
      </c>
      <c r="AJ63" s="25">
        <f t="shared" si="22"/>
        <v>0.27176768917318012</v>
      </c>
      <c r="AK63" s="25">
        <f t="shared" si="22"/>
        <v>0.27829943967731119</v>
      </c>
      <c r="AL63" s="25">
        <f t="shared" si="22"/>
        <v>0.28472456705395832</v>
      </c>
      <c r="AM63" s="25">
        <f t="shared" si="22"/>
        <v>0.29104512355434897</v>
      </c>
      <c r="AN63" s="25">
        <f t="shared" si="22"/>
        <v>0.29726315413349397</v>
      </c>
      <c r="AO63" s="25">
        <f t="shared" si="22"/>
        <v>0.3033806904872684</v>
      </c>
      <c r="AP63" s="25">
        <f t="shared" si="22"/>
        <v>0.30939974611360288</v>
      </c>
      <c r="AQ63" s="25">
        <f t="shared" si="22"/>
        <v>0.31532231224182006</v>
      </c>
      <c r="AR63" s="25">
        <f t="shared" si="22"/>
        <v>0.32115035449904739</v>
      </c>
      <c r="AS63" s="25">
        <f t="shared" si="22"/>
        <v>0.32688581020320867</v>
      </c>
      <c r="AT63" s="25">
        <f t="shared" si="22"/>
        <v>0.33253058618917686</v>
      </c>
      <c r="AU63" s="25">
        <f t="shared" si="22"/>
        <v>0.33808655708889324</v>
      </c>
      <c r="AV63" s="25">
        <f t="shared" si="22"/>
        <v>0.3435555639981549</v>
      </c>
      <c r="AW63" s="25">
        <f t="shared" si="22"/>
        <v>0.34893941347275176</v>
      </c>
      <c r="AX63" s="25">
        <f t="shared" si="22"/>
        <v>0.35423987680503688</v>
      </c>
      <c r="AY63" s="25">
        <f t="shared" si="22"/>
        <v>0.35945868953910198</v>
      </c>
      <c r="AZ63" s="46">
        <f t="shared" si="22"/>
        <v>0.36459755118873494</v>
      </c>
      <c r="BA63" s="46">
        <f t="shared" si="19"/>
        <v>0.36965812512743612</v>
      </c>
      <c r="BB63" s="46">
        <f t="shared" si="19"/>
        <v>0.37464203862409862</v>
      </c>
      <c r="BC63" s="46">
        <f t="shared" si="19"/>
        <v>0.37955088300166584</v>
      </c>
      <c r="BD63" s="46">
        <f t="shared" si="19"/>
        <v>0.38438621389923394</v>
      </c>
      <c r="BE63" s="46">
        <f t="shared" si="19"/>
        <v>0.3891495516207793</v>
      </c>
      <c r="BF63" s="46">
        <f t="shared" si="19"/>
        <v>0.3938423815560117</v>
      </c>
      <c r="BG63" s="46">
        <f t="shared" si="19"/>
        <v>0.39846615466085505</v>
      </c>
      <c r="BH63" s="46">
        <f t="shared" si="19"/>
        <v>0.40302228798677547</v>
      </c>
      <c r="BI63" s="46">
        <f t="shared" si="19"/>
        <v>0.40751216524965961</v>
      </c>
      <c r="BJ63" s="46">
        <f t="shared" si="19"/>
        <v>0.41193713743022897</v>
      </c>
    </row>
    <row r="64" spans="1:62">
      <c r="A64" s="59">
        <f t="shared" si="4"/>
        <v>61</v>
      </c>
      <c r="B64" s="2">
        <v>0</v>
      </c>
      <c r="C64" s="25">
        <f t="shared" ref="C64:L73" si="23">(C$2/(C$2+$A64)+1.96*1.96/(2*(C$2+$A64))-1.96*SQRT((C$2/(C$2+$A64)*(1-C$2/(C$2+$A64))+1.96*1.96/(4*(C$2+$A64)))/(C$2+$A64)))/(1+1.96*1.96/(C$2+$A64))</f>
        <v>2.8527936922403941E-3</v>
      </c>
      <c r="D64" s="25">
        <f t="shared" si="23"/>
        <v>8.7493440402969837E-3</v>
      </c>
      <c r="E64" s="25">
        <f t="shared" si="23"/>
        <v>1.6068725432185193E-2</v>
      </c>
      <c r="F64" s="25">
        <f t="shared" si="23"/>
        <v>2.418866343656222E-2</v>
      </c>
      <c r="G64" s="25">
        <f t="shared" si="23"/>
        <v>3.2791554064608174E-2</v>
      </c>
      <c r="H64" s="25">
        <f t="shared" si="23"/>
        <v>4.1690382881334122E-2</v>
      </c>
      <c r="I64" s="25">
        <f t="shared" si="23"/>
        <v>5.0765126778174775E-2</v>
      </c>
      <c r="J64" s="25">
        <f t="shared" si="23"/>
        <v>5.9934265459584066E-2</v>
      </c>
      <c r="K64" s="25">
        <f t="shared" si="23"/>
        <v>6.9140219912422626E-2</v>
      </c>
      <c r="L64" s="25">
        <f t="shared" si="23"/>
        <v>7.8341180717208123E-2</v>
      </c>
      <c r="M64" s="25">
        <f t="shared" ref="M64:AB73" si="24">(M$2/(M$2+$A64)+1.96*1.96/(2*(M$2+$A64))-1.96*SQRT((M$2/(M$2+$A64)*(1-M$2/(M$2+$A64))+1.96*1.96/(4*(M$2+$A64)))/(M$2+$A64)))/(1+1.96*1.96/(M$2+$A64))</f>
        <v>8.7506190347754406E-2</v>
      </c>
      <c r="N64" s="25">
        <f t="shared" si="24"/>
        <v>9.6612018628094029E-2</v>
      </c>
      <c r="O64" s="25">
        <f t="shared" si="24"/>
        <v>0.10564108955494537</v>
      </c>
      <c r="P64" s="25">
        <f t="shared" si="24"/>
        <v>0.11458005622312066</v>
      </c>
      <c r="Q64" s="25">
        <f t="shared" si="24"/>
        <v>0.12341879212336242</v>
      </c>
      <c r="R64" s="25">
        <f t="shared" si="24"/>
        <v>0.13214965937388248</v>
      </c>
      <c r="S64" s="25">
        <f t="shared" si="24"/>
        <v>0.14076696665343855</v>
      </c>
      <c r="T64" s="25">
        <f t="shared" si="24"/>
        <v>0.14926656041627731</v>
      </c>
      <c r="U64" s="25">
        <f t="shared" si="24"/>
        <v>0.15764551183088746</v>
      </c>
      <c r="V64" s="25">
        <f t="shared" si="24"/>
        <v>0.16590187380267349</v>
      </c>
      <c r="W64" s="25">
        <f t="shared" si="24"/>
        <v>0.17403449018407666</v>
      </c>
      <c r="X64" s="25">
        <f t="shared" si="24"/>
        <v>0.18204284443216528</v>
      </c>
      <c r="Y64" s="25">
        <f t="shared" si="24"/>
        <v>0.18992693848374495</v>
      </c>
      <c r="Z64" s="25">
        <f t="shared" si="24"/>
        <v>0.19768719505480048</v>
      </c>
      <c r="AA64" s="25">
        <f t="shared" si="24"/>
        <v>0.20532437829302616</v>
      </c>
      <c r="AB64" s="25">
        <f t="shared" si="24"/>
        <v>0.21283952894872077</v>
      </c>
      <c r="AC64" s="25">
        <f t="shared" si="22"/>
        <v>0.22023391113033136</v>
      </c>
      <c r="AD64" s="25">
        <f t="shared" si="22"/>
        <v>0.22750896837627055</v>
      </c>
      <c r="AE64" s="25">
        <f t="shared" si="22"/>
        <v>0.23466628727198596</v>
      </c>
      <c r="AF64" s="25">
        <f t="shared" si="22"/>
        <v>0.24170756721723363</v>
      </c>
      <c r="AG64" s="25">
        <f t="shared" si="22"/>
        <v>0.24863459523567621</v>
      </c>
      <c r="AH64" s="25">
        <f t="shared" si="22"/>
        <v>0.25544922494036565</v>
      </c>
      <c r="AI64" s="25">
        <f t="shared" si="22"/>
        <v>0.2621533589409395</v>
      </c>
      <c r="AJ64" s="25">
        <f t="shared" si="22"/>
        <v>0.26874893411348122</v>
      </c>
      <c r="AK64" s="25">
        <f t="shared" si="22"/>
        <v>0.27523790926078118</v>
      </c>
      <c r="AL64" s="25">
        <f t="shared" si="22"/>
        <v>0.28162225477573227</v>
      </c>
      <c r="AM64" s="25">
        <f t="shared" si="22"/>
        <v>0.28790394398869279</v>
      </c>
      <c r="AN64" s="25">
        <f t="shared" si="22"/>
        <v>0.29408494593454731</v>
      </c>
      <c r="AO64" s="25">
        <f t="shared" si="22"/>
        <v>0.30016721931970203</v>
      </c>
      <c r="AP64" s="25">
        <f t="shared" si="22"/>
        <v>0.30615270750553591</v>
      </c>
      <c r="AQ64" s="25">
        <f t="shared" si="22"/>
        <v>0.31204333435454978</v>
      </c>
      <c r="AR64" s="25">
        <f t="shared" si="22"/>
        <v>0.31784100080991978</v>
      </c>
      <c r="AS64" s="25">
        <f t="shared" si="22"/>
        <v>0.32354758209939372</v>
      </c>
      <c r="AT64" s="25">
        <f t="shared" si="22"/>
        <v>0.32916492547125298</v>
      </c>
      <c r="AU64" s="25">
        <f t="shared" si="22"/>
        <v>0.33469484838406588</v>
      </c>
      <c r="AV64" s="25">
        <f t="shared" si="22"/>
        <v>0.34013913708365806</v>
      </c>
      <c r="AW64" s="25">
        <f t="shared" si="22"/>
        <v>0.34549954551055639</v>
      </c>
      <c r="AX64" s="25">
        <f t="shared" si="22"/>
        <v>0.35077779448943258</v>
      </c>
      <c r="AY64" s="25">
        <f t="shared" si="22"/>
        <v>0.35597557115906309</v>
      </c>
      <c r="AZ64" s="46">
        <f t="shared" si="22"/>
        <v>0.36109452860724189</v>
      </c>
      <c r="BA64" s="46">
        <f t="shared" si="19"/>
        <v>0.36613628568010748</v>
      </c>
      <c r="BB64" s="46">
        <f t="shared" si="19"/>
        <v>0.37110242693962708</v>
      </c>
      <c r="BC64" s="46">
        <f t="shared" si="19"/>
        <v>0.37599450274663415</v>
      </c>
      <c r="BD64" s="46">
        <f t="shared" si="19"/>
        <v>0.38081402944993969</v>
      </c>
      <c r="BE64" s="46">
        <f t="shared" si="19"/>
        <v>0.38556248966471562</v>
      </c>
      <c r="BF64" s="46">
        <f t="shared" si="19"/>
        <v>0.39024133262564659</v>
      </c>
      <c r="BG64" s="46">
        <f t="shared" si="19"/>
        <v>0.39485197460232985</v>
      </c>
      <c r="BH64" s="46">
        <f t="shared" si="19"/>
        <v>0.39939579936610259</v>
      </c>
      <c r="BI64" s="46">
        <f t="shared" si="19"/>
        <v>0.40387415869894916</v>
      </c>
      <c r="BJ64" s="46">
        <f t="shared" si="19"/>
        <v>0.40828837293641657</v>
      </c>
    </row>
    <row r="65" spans="1:62">
      <c r="A65" s="59">
        <f t="shared" si="4"/>
        <v>62</v>
      </c>
      <c r="B65" s="2">
        <v>0</v>
      </c>
      <c r="C65" s="25">
        <f t="shared" si="23"/>
        <v>2.8074219075510881E-3</v>
      </c>
      <c r="D65" s="25">
        <f t="shared" si="23"/>
        <v>8.6119577125165925E-3</v>
      </c>
      <c r="E65" s="25">
        <f t="shared" si="23"/>
        <v>1.5819553585903267E-2</v>
      </c>
      <c r="F65" s="25">
        <f t="shared" si="23"/>
        <v>2.3818229304678567E-2</v>
      </c>
      <c r="G65" s="25">
        <f t="shared" si="23"/>
        <v>3.2295572977927921E-2</v>
      </c>
      <c r="H65" s="25">
        <f t="shared" si="23"/>
        <v>4.1067556020173999E-2</v>
      </c>
      <c r="I65" s="25">
        <f t="shared" si="23"/>
        <v>5.0016002571615488E-2</v>
      </c>
      <c r="J65" s="25">
        <f t="shared" si="23"/>
        <v>5.9060583867026062E-2</v>
      </c>
      <c r="K65" s="25">
        <f t="shared" si="23"/>
        <v>6.8144505794526467E-2</v>
      </c>
      <c r="L65" s="25">
        <f t="shared" si="23"/>
        <v>7.7226478114719013E-2</v>
      </c>
      <c r="M65" s="25">
        <f t="shared" si="24"/>
        <v>8.627588209726772E-2</v>
      </c>
      <c r="N65" s="25">
        <f t="shared" si="24"/>
        <v>9.5269700429221976E-2</v>
      </c>
      <c r="O65" s="25">
        <f t="shared" si="24"/>
        <v>0.10419048023286545</v>
      </c>
      <c r="P65" s="25">
        <f t="shared" si="24"/>
        <v>0.11302493284924942</v>
      </c>
      <c r="Q65" s="25">
        <f t="shared" si="24"/>
        <v>0.12176294266340366</v>
      </c>
      <c r="R65" s="25">
        <f t="shared" si="24"/>
        <v>0.13039684796163398</v>
      </c>
      <c r="S65" s="25">
        <f t="shared" si="24"/>
        <v>0.13892090811951757</v>
      </c>
      <c r="T65" s="25">
        <f t="shared" si="24"/>
        <v>0.14733090169782392</v>
      </c>
      <c r="U65" s="25">
        <f t="shared" si="24"/>
        <v>0.15562381855614316</v>
      </c>
      <c r="V65" s="25">
        <f t="shared" si="24"/>
        <v>0.1637976208028234</v>
      </c>
      <c r="W65" s="25">
        <f t="shared" si="24"/>
        <v>0.17185105500631209</v>
      </c>
      <c r="X65" s="25">
        <f t="shared" si="24"/>
        <v>0.17978350315773353</v>
      </c>
      <c r="Y65" s="25">
        <f t="shared" si="24"/>
        <v>0.18759486332171668</v>
      </c>
      <c r="Z65" s="25">
        <f t="shared" si="24"/>
        <v>0.19528545330537803</v>
      </c>
      <c r="AA65" s="25">
        <f t="shared" si="24"/>
        <v>0.20285593236614669</v>
      </c>
      <c r="AB65" s="25">
        <f t="shared" si="22"/>
        <v>0.21030723719315761</v>
      </c>
      <c r="AC65" s="25">
        <f t="shared" si="22"/>
        <v>0.21764052928150573</v>
      </c>
      <c r="AD65" s="25">
        <f t="shared" si="22"/>
        <v>0.22485715147181132</v>
      </c>
      <c r="AE65" s="25">
        <f t="shared" si="22"/>
        <v>0.23195859191577631</v>
      </c>
      <c r="AF65" s="25">
        <f t="shared" si="22"/>
        <v>0.23894645409747611</v>
      </c>
      <c r="AG65" s="25">
        <f t="shared" si="22"/>
        <v>0.24582243182201946</v>
      </c>
      <c r="AH65" s="25">
        <f t="shared" si="22"/>
        <v>0.25258828830057922</v>
      </c>
      <c r="AI65" s="25">
        <f t="shared" si="22"/>
        <v>0.25924583862990869</v>
      </c>
      <c r="AJ65" s="25">
        <f t="shared" si="22"/>
        <v>0.265796935097103</v>
      </c>
      <c r="AK65" s="25">
        <f t="shared" si="22"/>
        <v>0.27224345484520945</v>
      </c>
      <c r="AL65" s="25">
        <f t="shared" si="22"/>
        <v>0.27858728951874556</v>
      </c>
      <c r="AM65" s="25">
        <f t="shared" si="22"/>
        <v>0.28483033657505374</v>
      </c>
      <c r="AN65" s="25">
        <f t="shared" ref="AB65:AZ75" si="25">(AN$2/(AN$2+$A65)+1.96*1.96/(2*(AN$2+$A65))-1.96*SQRT((AN$2/(AN$2+$A65)*(1-AN$2/(AN$2+$A65))+1.96*1.96/(4*(AN$2+$A65)))/(AN$2+$A65)))/(1+1.96*1.96/(AN$2+$A65))</f>
        <v>0.29097449200134384</v>
      </c>
      <c r="AO65" s="25">
        <f t="shared" si="25"/>
        <v>0.29702164422098598</v>
      </c>
      <c r="AP65" s="25">
        <f t="shared" si="25"/>
        <v>0.3029736690082715</v>
      </c>
      <c r="AQ65" s="25">
        <f t="shared" si="25"/>
        <v>0.3088324252600616</v>
      </c>
      <c r="AR65" s="25">
        <f t="shared" si="25"/>
        <v>0.3145997514967952</v>
      </c>
      <c r="AS65" s="25">
        <f t="shared" si="25"/>
        <v>0.32027746298521398</v>
      </c>
      <c r="AT65" s="25">
        <f t="shared" si="25"/>
        <v>0.32586734939167683</v>
      </c>
      <c r="AU65" s="25">
        <f t="shared" si="25"/>
        <v>0.33137117288870527</v>
      </c>
      <c r="AV65" s="25">
        <f t="shared" si="25"/>
        <v>0.33679066664892388</v>
      </c>
      <c r="AW65" s="25">
        <f t="shared" si="25"/>
        <v>0.3421275336702308</v>
      </c>
      <c r="AX65" s="25">
        <f t="shared" si="25"/>
        <v>0.34738344588418479</v>
      </c>
      <c r="AY65" s="25">
        <f t="shared" si="25"/>
        <v>0.35256004350648223</v>
      </c>
      <c r="AZ65" s="46">
        <f t="shared" si="25"/>
        <v>0.35765893459423009</v>
      </c>
      <c r="BA65" s="46">
        <f t="shared" si="19"/>
        <v>0.36268169477968221</v>
      </c>
      <c r="BB65" s="46">
        <f t="shared" si="19"/>
        <v>0.3676298671543296</v>
      </c>
      <c r="BC65" s="46">
        <f t="shared" si="19"/>
        <v>0.37250496228084184</v>
      </c>
      <c r="BD65" s="46">
        <f t="shared" si="19"/>
        <v>0.37730845831344373</v>
      </c>
      <c r="BE65" s="46">
        <f t="shared" si="19"/>
        <v>0.3820418012099604</v>
      </c>
      <c r="BF65" s="46">
        <f t="shared" si="19"/>
        <v>0.38670640502103842</v>
      </c>
      <c r="BG65" s="46">
        <f t="shared" si="19"/>
        <v>0.39130365224400837</v>
      </c>
      <c r="BH65" s="46">
        <f t="shared" si="19"/>
        <v>0.39583489423054469</v>
      </c>
      <c r="BI65" s="46">
        <f t="shared" si="19"/>
        <v>0.40030145163873831</v>
      </c>
      <c r="BJ65" s="46">
        <f t="shared" si="19"/>
        <v>0.40470461492145865</v>
      </c>
    </row>
    <row r="66" spans="1:62">
      <c r="A66" s="59">
        <f t="shared" si="4"/>
        <v>63</v>
      </c>
      <c r="B66" s="2">
        <v>0</v>
      </c>
      <c r="C66" s="25">
        <f t="shared" si="23"/>
        <v>2.7634707504014052E-3</v>
      </c>
      <c r="D66" s="25">
        <f t="shared" si="23"/>
        <v>8.4788194009453536E-3</v>
      </c>
      <c r="E66" s="25">
        <f t="shared" si="23"/>
        <v>1.5577991894810295E-2</v>
      </c>
      <c r="F66" s="25">
        <f t="shared" si="23"/>
        <v>2.3458971433043544E-2</v>
      </c>
      <c r="G66" s="25">
        <f t="shared" si="23"/>
        <v>3.1814375154871552E-2</v>
      </c>
      <c r="H66" s="25">
        <f t="shared" si="23"/>
        <v>4.0463070120907337E-2</v>
      </c>
      <c r="I66" s="25">
        <f t="shared" si="23"/>
        <v>4.9288675106146228E-2</v>
      </c>
      <c r="J66" s="25">
        <f t="shared" si="23"/>
        <v>5.8212021765552971E-2</v>
      </c>
      <c r="K66" s="25">
        <f t="shared" si="23"/>
        <v>6.7177082931055565E-2</v>
      </c>
      <c r="L66" s="25">
        <f t="shared" si="23"/>
        <v>7.6143077996208119E-2</v>
      </c>
      <c r="M66" s="25">
        <f t="shared" si="24"/>
        <v>8.5079723015851261E-2</v>
      </c>
      <c r="N66" s="25">
        <f t="shared" si="24"/>
        <v>9.3964213237742886E-2</v>
      </c>
      <c r="O66" s="25">
        <f t="shared" si="24"/>
        <v>0.10277922110932625</v>
      </c>
      <c r="P66" s="25">
        <f t="shared" si="24"/>
        <v>0.1115115201004776</v>
      </c>
      <c r="Q66" s="25">
        <f t="shared" si="24"/>
        <v>0.12015101048823743</v>
      </c>
      <c r="R66" s="25">
        <f t="shared" si="24"/>
        <v>0.12869001243979503</v>
      </c>
      <c r="S66" s="25">
        <f t="shared" si="24"/>
        <v>0.13712274217035494</v>
      </c>
      <c r="T66" s="25">
        <f t="shared" si="24"/>
        <v>0.14544491671551743</v>
      </c>
      <c r="U66" s="25">
        <f t="shared" si="24"/>
        <v>0.15365345107261638</v>
      </c>
      <c r="V66" s="25">
        <f t="shared" si="24"/>
        <v>0.16174622297217847</v>
      </c>
      <c r="W66" s="25">
        <f t="shared" si="24"/>
        <v>0.16972188801500593</v>
      </c>
      <c r="X66" s="25">
        <f t="shared" si="24"/>
        <v>0.1775797328865609</v>
      </c>
      <c r="Y66" s="25">
        <f t="shared" si="24"/>
        <v>0.1853195577468752</v>
      </c>
      <c r="Z66" s="25">
        <f t="shared" si="24"/>
        <v>0.19294158124476968</v>
      </c>
      <c r="AA66" s="25">
        <f t="shared" si="24"/>
        <v>0.20044636326587595</v>
      </c>
      <c r="AB66" s="25">
        <f t="shared" si="25"/>
        <v>0.2078347417163135</v>
      </c>
      <c r="AC66" s="25">
        <f t="shared" si="25"/>
        <v>0.21510778051256527</v>
      </c>
      <c r="AD66" s="25">
        <f t="shared" si="25"/>
        <v>0.22226672658950442</v>
      </c>
      <c r="AE66" s="25">
        <f t="shared" si="25"/>
        <v>0.2293129742179435</v>
      </c>
      <c r="AF66" s="25">
        <f t="shared" si="25"/>
        <v>0.23624803528547358</v>
      </c>
      <c r="AG66" s="25">
        <f t="shared" si="25"/>
        <v>0.24307351447114595</v>
      </c>
      <c r="AH66" s="25">
        <f t="shared" si="25"/>
        <v>0.24979108845799555</v>
      </c>
      <c r="AI66" s="25">
        <f t="shared" si="25"/>
        <v>0.2564024884934557</v>
      </c>
      <c r="AJ66" s="25">
        <f t="shared" si="25"/>
        <v>0.26290948573797346</v>
      </c>
      <c r="AK66" s="25">
        <f t="shared" si="25"/>
        <v>0.26931387894509207</v>
      </c>
      <c r="AL66" s="25">
        <f t="shared" si="25"/>
        <v>0.27561748409823289</v>
      </c>
      <c r="AM66" s="25">
        <f t="shared" si="25"/>
        <v>0.28182212569509163</v>
      </c>
      <c r="AN66" s="25">
        <f t="shared" si="25"/>
        <v>0.28792962942352879</v>
      </c>
      <c r="AO66" s="25">
        <f t="shared" si="25"/>
        <v>0.2939418160157895</v>
      </c>
      <c r="AP66" s="25">
        <f t="shared" si="25"/>
        <v>0.2998604961029176</v>
      </c>
      <c r="AQ66" s="25">
        <f t="shared" si="25"/>
        <v>0.30568746591993617</v>
      </c>
      <c r="AR66" s="25">
        <f t="shared" si="25"/>
        <v>0.31142450373600916</v>
      </c>
      <c r="AS66" s="25">
        <f t="shared" si="25"/>
        <v>0.31707336690335403</v>
      </c>
      <c r="AT66" s="25">
        <f t="shared" si="25"/>
        <v>0.32263578943492172</v>
      </c>
      <c r="AU66" s="25">
        <f t="shared" si="25"/>
        <v>0.32811348003440627</v>
      </c>
      <c r="AV66" s="25">
        <f t="shared" si="25"/>
        <v>0.333508120513485</v>
      </c>
      <c r="AW66" s="25">
        <f t="shared" si="25"/>
        <v>0.33882136454071754</v>
      </c>
      <c r="AX66" s="25">
        <f t="shared" si="25"/>
        <v>0.34405483667455772</v>
      </c>
      <c r="AY66" s="25">
        <f t="shared" si="25"/>
        <v>0.34921013163971659</v>
      </c>
      <c r="AZ66" s="46">
        <f t="shared" si="25"/>
        <v>0.35428881381187033</v>
      </c>
      <c r="BA66" s="46">
        <f t="shared" si="19"/>
        <v>0.35929241688059504</v>
      </c>
      <c r="BB66" s="46">
        <f t="shared" si="19"/>
        <v>0.36422244366457945</v>
      </c>
      <c r="BC66" s="46">
        <f t="shared" si="19"/>
        <v>0.36908036605672895</v>
      </c>
      <c r="BD66" s="46">
        <f t="shared" si="19"/>
        <v>0.37386762507982069</v>
      </c>
      <c r="BE66" s="46">
        <f t="shared" si="19"/>
        <v>0.37858563103599213</v>
      </c>
      <c r="BF66" s="46">
        <f t="shared" si="19"/>
        <v>0.38323576373558965</v>
      </c>
      <c r="BG66" s="46">
        <f t="shared" si="19"/>
        <v>0.38781937279284567</v>
      </c>
      <c r="BH66" s="46">
        <f t="shared" si="19"/>
        <v>0.39233777797752711</v>
      </c>
      <c r="BI66" s="46">
        <f t="shared" si="19"/>
        <v>0.39679226961314173</v>
      </c>
      <c r="BJ66" s="46">
        <f t="shared" si="19"/>
        <v>0.40118410901354024</v>
      </c>
    </row>
    <row r="67" spans="1:62">
      <c r="A67" s="59">
        <f t="shared" si="4"/>
        <v>64</v>
      </c>
      <c r="B67" s="2">
        <v>0</v>
      </c>
      <c r="C67" s="25">
        <f t="shared" si="23"/>
        <v>2.7208745274866189E-3</v>
      </c>
      <c r="D67" s="25">
        <f t="shared" si="23"/>
        <v>8.3497350759465083E-3</v>
      </c>
      <c r="E67" s="25">
        <f t="shared" si="23"/>
        <v>1.5343696938151807E-2</v>
      </c>
      <c r="F67" s="25">
        <f t="shared" si="23"/>
        <v>2.3110391480533059E-2</v>
      </c>
      <c r="G67" s="25">
        <f t="shared" si="23"/>
        <v>3.1347309217669046E-2</v>
      </c>
      <c r="H67" s="25">
        <f t="shared" si="23"/>
        <v>3.987612654032837E-2</v>
      </c>
      <c r="I67" s="25">
        <f t="shared" si="23"/>
        <v>4.8582206325328975E-2</v>
      </c>
      <c r="J67" s="25">
        <f t="shared" si="23"/>
        <v>5.7387510600737685E-2</v>
      </c>
      <c r="K67" s="25">
        <f t="shared" si="23"/>
        <v>6.6236761640452516E-2</v>
      </c>
      <c r="L67" s="25">
        <f t="shared" si="23"/>
        <v>7.5089679004872248E-2</v>
      </c>
      <c r="M67" s="25">
        <f t="shared" si="24"/>
        <v>8.3916309370033623E-2</v>
      </c>
      <c r="N67" s="25">
        <f t="shared" si="24"/>
        <v>9.2694059942674503E-2</v>
      </c>
      <c r="O67" s="25">
        <f t="shared" si="24"/>
        <v>0.1014057303066853</v>
      </c>
      <c r="P67" s="25">
        <f t="shared" si="24"/>
        <v>0.11003815950408477</v>
      </c>
      <c r="Q67" s="25">
        <f t="shared" si="24"/>
        <v>0.11858126823689084</v>
      </c>
      <c r="R67" s="25">
        <f t="shared" si="24"/>
        <v>0.1270273637929335</v>
      </c>
      <c r="S67" s="25">
        <f t="shared" si="24"/>
        <v>0.1353706249001661</v>
      </c>
      <c r="T67" s="25">
        <f t="shared" si="24"/>
        <v>0.1436067129787513</v>
      </c>
      <c r="U67" s="25">
        <f t="shared" si="24"/>
        <v>0.1517324741680183</v>
      </c>
      <c r="V67" s="25">
        <f t="shared" si="24"/>
        <v>0.15974570781689024</v>
      </c>
      <c r="W67" s="25">
        <f t="shared" si="24"/>
        <v>0.16764498447307555</v>
      </c>
      <c r="X67" s="25">
        <f t="shared" si="24"/>
        <v>0.17542950129698359</v>
      </c>
      <c r="Y67" s="25">
        <f t="shared" si="24"/>
        <v>0.18309896615432045</v>
      </c>
      <c r="Z67" s="25">
        <f t="shared" si="24"/>
        <v>0.19065350395100789</v>
      </c>
      <c r="AA67" s="25">
        <f t="shared" si="24"/>
        <v>0.19809358040575942</v>
      </c>
      <c r="AB67" s="25">
        <f t="shared" si="25"/>
        <v>0.20541993962705982</v>
      </c>
      <c r="AC67" s="25">
        <f t="shared" si="25"/>
        <v>0.21263355271467296</v>
      </c>
      <c r="AD67" s="25">
        <f t="shared" si="25"/>
        <v>0.21973557523585982</v>
      </c>
      <c r="AE67" s="25">
        <f t="shared" si="25"/>
        <v>0.22672731189740269</v>
      </c>
      <c r="AF67" s="25">
        <f t="shared" si="25"/>
        <v>0.23361018709048179</v>
      </c>
      <c r="AG67" s="25">
        <f t="shared" si="25"/>
        <v>0.24038572025731433</v>
      </c>
      <c r="AH67" s="25">
        <f t="shared" si="25"/>
        <v>0.24705550523810998</v>
      </c>
      <c r="AI67" s="25">
        <f t="shared" si="25"/>
        <v>0.25362119291999519</v>
      </c>
      <c r="AJ67" s="25">
        <f t="shared" si="25"/>
        <v>0.26008447663750445</v>
      </c>
      <c r="AK67" s="25">
        <f t="shared" si="25"/>
        <v>0.26644707987537569</v>
      </c>
      <c r="AL67" s="25">
        <f t="shared" si="25"/>
        <v>0.27271074590490141</v>
      </c>
      <c r="AM67" s="25">
        <f t="shared" si="25"/>
        <v>0.27887722904962386</v>
      </c>
      <c r="AN67" s="25">
        <f t="shared" si="25"/>
        <v>0.28494828732820177</v>
      </c>
      <c r="AO67" s="25">
        <f t="shared" si="25"/>
        <v>0.29092567626448879</v>
      </c>
      <c r="AP67" s="25">
        <f t="shared" si="25"/>
        <v>0.29681114368929629</v>
      </c>
      <c r="AQ67" s="25">
        <f t="shared" si="25"/>
        <v>0.30260642538652971</v>
      </c>
      <c r="AR67" s="25">
        <f t="shared" si="25"/>
        <v>0.30831324145963807</v>
      </c>
      <c r="AS67" s="25">
        <f t="shared" si="25"/>
        <v>0.3139332933135473</v>
      </c>
      <c r="AT67" s="25">
        <f t="shared" si="25"/>
        <v>0.31946826116323029</v>
      </c>
      <c r="AU67" s="25">
        <f t="shared" si="25"/>
        <v>0.32491980199339493</v>
      </c>
      <c r="AV67" s="25">
        <f t="shared" si="25"/>
        <v>0.33028954790493459</v>
      </c>
      <c r="AW67" s="25">
        <f t="shared" si="25"/>
        <v>0.33557910479316561</v>
      </c>
      <c r="AX67" s="25">
        <f t="shared" si="25"/>
        <v>0.34079005131078005</v>
      </c>
      <c r="AY67" s="25">
        <f t="shared" si="25"/>
        <v>0.34592393807513022</v>
      </c>
      <c r="AZ67" s="46">
        <f t="shared" si="25"/>
        <v>0.35098228708513207</v>
      </c>
      <c r="BA67" s="46">
        <f t="shared" si="19"/>
        <v>0.35596659131789876</v>
      </c>
      <c r="BB67" s="46">
        <f t="shared" si="19"/>
        <v>0.3608783144793255</v>
      </c>
      <c r="BC67" s="46">
        <f t="shared" si="19"/>
        <v>0.36571889088636611</v>
      </c>
      <c r="BD67" s="46">
        <f t="shared" si="19"/>
        <v>0.37048972546175157</v>
      </c>
      <c r="BE67" s="46">
        <f t="shared" si="19"/>
        <v>0.3751921938244886</v>
      </c>
      <c r="BF67" s="46">
        <f t="shared" si="19"/>
        <v>0.37982764246169837</v>
      </c>
      <c r="BG67" s="46">
        <f t="shared" si="19"/>
        <v>0.38439738896927927</v>
      </c>
      <c r="BH67" s="46">
        <f t="shared" si="19"/>
        <v>0.38890272235052964</v>
      </c>
      <c r="BI67" s="46">
        <f t="shared" si="19"/>
        <v>0.39334490336329886</v>
      </c>
      <c r="BJ67" s="46">
        <f t="shared" si="19"/>
        <v>0.39772516490748189</v>
      </c>
    </row>
    <row r="68" spans="1:62">
      <c r="A68" s="59">
        <f t="shared" si="4"/>
        <v>65</v>
      </c>
      <c r="B68" s="2">
        <v>0</v>
      </c>
      <c r="C68" s="25">
        <f t="shared" si="23"/>
        <v>2.6795715344567501E-3</v>
      </c>
      <c r="D68" s="25">
        <f t="shared" si="23"/>
        <v>8.2245223474539057E-3</v>
      </c>
      <c r="E68" s="25">
        <f t="shared" si="23"/>
        <v>1.5116345653532108E-2</v>
      </c>
      <c r="F68" s="25">
        <f t="shared" si="23"/>
        <v>2.2772020303367495E-2</v>
      </c>
      <c r="G68" s="25">
        <f t="shared" si="23"/>
        <v>3.0893761510293525E-2</v>
      </c>
      <c r="H68" s="25">
        <f t="shared" si="23"/>
        <v>3.9305972354112026E-2</v>
      </c>
      <c r="I68" s="25">
        <f t="shared" si="23"/>
        <v>4.7895711261167928E-2</v>
      </c>
      <c r="J68" s="25">
        <f t="shared" si="23"/>
        <v>5.6586041610119077E-2</v>
      </c>
      <c r="K68" s="25">
        <f t="shared" si="23"/>
        <v>6.5322418067745899E-2</v>
      </c>
      <c r="L68" s="25">
        <f t="shared" si="23"/>
        <v>7.4065050994147313E-2</v>
      </c>
      <c r="M68" s="25">
        <f t="shared" si="24"/>
        <v>8.2784313399212731E-2</v>
      </c>
      <c r="N68" s="25">
        <f t="shared" si="24"/>
        <v>9.1457823584038256E-2</v>
      </c>
      <c r="O68" s="25">
        <f t="shared" si="24"/>
        <v>0.10006850973163445</v>
      </c>
      <c r="P68" s="25">
        <f t="shared" si="24"/>
        <v>0.10860327950089017</v>
      </c>
      <c r="Q68" s="25">
        <f t="shared" si="24"/>
        <v>0.11705207812728377</v>
      </c>
      <c r="R68" s="25">
        <f t="shared" si="24"/>
        <v>0.12540720482500986</v>
      </c>
      <c r="S68" s="25">
        <f t="shared" si="24"/>
        <v>0.13366280607539824</v>
      </c>
      <c r="T68" s="25">
        <f t="shared" si="24"/>
        <v>0.14181449316941397</v>
      </c>
      <c r="U68" s="25">
        <f t="shared" si="24"/>
        <v>0.14985904898307537</v>
      </c>
      <c r="V68" s="25">
        <f t="shared" si="24"/>
        <v>0.15779420008743489</v>
      </c>
      <c r="W68" s="25">
        <f t="shared" si="24"/>
        <v>0.16561843751812286</v>
      </c>
      <c r="X68" s="25">
        <f t="shared" si="24"/>
        <v>0.17333087433749275</v>
      </c>
      <c r="Y68" s="25">
        <f t="shared" si="24"/>
        <v>0.18093113139383876</v>
      </c>
      <c r="Z68" s="25">
        <f t="shared" si="24"/>
        <v>0.18841924495236884</v>
      </c>
      <c r="AA68" s="25">
        <f t="shared" si="24"/>
        <v>0.19579559147626249</v>
      </c>
      <c r="AB68" s="25">
        <f t="shared" si="25"/>
        <v>0.2030608259873361</v>
      </c>
      <c r="AC68" s="25">
        <f t="shared" si="25"/>
        <v>0.21021583127441631</v>
      </c>
      <c r="AD68" s="25">
        <f t="shared" si="25"/>
        <v>0.21726167583661848</v>
      </c>
      <c r="AE68" s="25">
        <f t="shared" si="25"/>
        <v>0.22419957891141781</v>
      </c>
      <c r="AF68" s="25">
        <f t="shared" si="25"/>
        <v>0.23103088128713048</v>
      </c>
      <c r="AG68" s="25">
        <f t="shared" si="25"/>
        <v>0.23775702086652162</v>
      </c>
      <c r="AH68" s="25">
        <f t="shared" si="25"/>
        <v>0.2443795121542261</v>
      </c>
      <c r="AI68" s="25">
        <f t="shared" si="25"/>
        <v>0.25089992900091479</v>
      </c>
      <c r="AJ68" s="25">
        <f t="shared" si="25"/>
        <v>0.25731989006284084</v>
      </c>
      <c r="AK68" s="25">
        <f t="shared" si="25"/>
        <v>0.26364104653478027</v>
      </c>
      <c r="AL68" s="25">
        <f t="shared" si="25"/>
        <v>0.26986507179349312</v>
      </c>
      <c r="AM68" s="25">
        <f t="shared" si="25"/>
        <v>0.27599365265225301</v>
      </c>
      <c r="AN68" s="25">
        <f t="shared" si="25"/>
        <v>0.28202848197813429</v>
      </c>
      <c r="AO68" s="25">
        <f t="shared" si="25"/>
        <v>0.28797125246524385</v>
      </c>
      <c r="AP68" s="25">
        <f t="shared" si="25"/>
        <v>0.29382365139092603</v>
      </c>
      <c r="AQ68" s="25">
        <f t="shared" si="25"/>
        <v>0.29958735620971916</v>
      </c>
      <c r="AR68" s="25">
        <f t="shared" si="25"/>
        <v>0.30526403086270421</v>
      </c>
      <c r="AS68" s="25">
        <f t="shared" si="25"/>
        <v>0.31085532269880395</v>
      </c>
      <c r="AT68" s="25">
        <f t="shared" si="25"/>
        <v>0.31636285992031193</v>
      </c>
      <c r="AU68" s="25">
        <f t="shared" si="25"/>
        <v>0.32178824947805179</v>
      </c>
      <c r="AV68" s="25">
        <f t="shared" si="25"/>
        <v>0.32713307535255598</v>
      </c>
      <c r="AW68" s="25">
        <f t="shared" si="25"/>
        <v>0.33239889716688548</v>
      </c>
      <c r="AX68" s="25">
        <f t="shared" si="25"/>
        <v>0.33758724908450122</v>
      </c>
      <c r="AY68" s="25">
        <f t="shared" si="25"/>
        <v>0.34269963895219036</v>
      </c>
      <c r="AZ68" s="46">
        <f t="shared" si="25"/>
        <v>0.3477375476536349</v>
      </c>
      <c r="BA68" s="46">
        <f t="shared" ref="BA68:BJ83" si="26">(BA$2/(BA$2+$A68)+1.96*1.96/(2*(BA$2+$A68))-1.96*SQRT((BA$2/(BA$2+$A68)*(1-BA$2/(BA$2+$A68))+1.96*1.96/(4*(BA$2+$A68)))/(BA$2+$A68)))/(1+1.96*1.96/(BA$2+$A68))</f>
        <v>0.35270242864397283</v>
      </c>
      <c r="BB68" s="46">
        <f t="shared" si="26"/>
        <v>0.3575957076397529</v>
      </c>
      <c r="BC68" s="46">
        <f t="shared" si="26"/>
        <v>0.36241878244216363</v>
      </c>
      <c r="BD68" s="46">
        <f t="shared" si="26"/>
        <v>0.36717302287438119</v>
      </c>
      <c r="BE68" s="46">
        <f t="shared" si="26"/>
        <v>0.371859770816446</v>
      </c>
      <c r="BF68" s="46">
        <f t="shared" si="26"/>
        <v>0.37648034032327066</v>
      </c>
      <c r="BG68" s="46">
        <f t="shared" si="26"/>
        <v>0.38103601781328478</v>
      </c>
      <c r="BH68" s="46">
        <f t="shared" si="26"/>
        <v>0.38552806231685771</v>
      </c>
      <c r="BI68" s="46">
        <f t="shared" si="26"/>
        <v>0.38995770577506234</v>
      </c>
      <c r="BJ68" s="46">
        <f t="shared" si="26"/>
        <v>0.39432615338057314</v>
      </c>
    </row>
    <row r="69" spans="1:62">
      <c r="A69" s="59">
        <f t="shared" si="4"/>
        <v>66</v>
      </c>
      <c r="B69" s="2">
        <v>0</v>
      </c>
      <c r="C69" s="25">
        <f t="shared" si="23"/>
        <v>2.6395037576767816E-3</v>
      </c>
      <c r="D69" s="25">
        <f t="shared" si="23"/>
        <v>8.1030096050453432E-3</v>
      </c>
      <c r="E69" s="25">
        <f t="shared" si="23"/>
        <v>1.4895633850267164E-2</v>
      </c>
      <c r="F69" s="25">
        <f t="shared" si="23"/>
        <v>2.2443415847410175E-2</v>
      </c>
      <c r="G69" s="25">
        <f t="shared" si="23"/>
        <v>3.0453153406264533E-2</v>
      </c>
      <c r="H69" s="25">
        <f t="shared" si="23"/>
        <v>3.8751897130490362E-2</v>
      </c>
      <c r="I69" s="25">
        <f t="shared" si="23"/>
        <v>4.7228354329351067E-2</v>
      </c>
      <c r="J69" s="25">
        <f t="shared" si="23"/>
        <v>5.5806661696501225E-2</v>
      </c>
      <c r="K69" s="25">
        <f t="shared" si="23"/>
        <v>6.4432989690721643E-2</v>
      </c>
      <c r="L69" s="25">
        <f t="shared" si="23"/>
        <v>7.3068030218550378E-2</v>
      </c>
      <c r="M69" s="25">
        <f t="shared" si="24"/>
        <v>8.1682478239274645E-2</v>
      </c>
      <c r="N69" s="25">
        <f t="shared" si="24"/>
        <v>9.0254162053391859E-2</v>
      </c>
      <c r="O69" s="25">
        <f t="shared" si="24"/>
        <v>9.8766139592776317E-2</v>
      </c>
      <c r="P69" s="25">
        <f t="shared" si="24"/>
        <v>0.10720538981609888</v>
      </c>
      <c r="Q69" s="25">
        <f t="shared" si="24"/>
        <v>0.11556188621286034</v>
      </c>
      <c r="R69" s="25">
        <f t="shared" si="24"/>
        <v>0.12382792433083327</v>
      </c>
      <c r="S69" s="25">
        <f t="shared" si="24"/>
        <v>0.13199762324683001</v>
      </c>
      <c r="T69" s="25">
        <f t="shared" si="24"/>
        <v>0.14006654921749656</v>
      </c>
      <c r="U69" s="25">
        <f t="shared" si="24"/>
        <v>0.1480314270708086</v>
      </c>
      <c r="V69" s="25">
        <f t="shared" si="24"/>
        <v>0.15588991583928091</v>
      </c>
      <c r="W69" s="25">
        <f t="shared" si="24"/>
        <v>0.1636404322399915</v>
      </c>
      <c r="X69" s="25">
        <f t="shared" si="24"/>
        <v>0.17128201033468107</v>
      </c>
      <c r="Y69" s="25">
        <f t="shared" si="24"/>
        <v>0.1788141889199488</v>
      </c>
      <c r="Z69" s="25">
        <f t="shared" si="24"/>
        <v>0.18623692042961368</v>
      </c>
      <c r="AA69" s="25">
        <f t="shared" si="24"/>
        <v>0.19355049670786545</v>
      </c>
      <c r="AB69" s="25">
        <f t="shared" si="25"/>
        <v>0.20075548814347025</v>
      </c>
      <c r="AC69" s="25">
        <f t="shared" si="25"/>
        <v>0.20785269347957885</v>
      </c>
      <c r="AD69" s="25">
        <f t="shared" si="25"/>
        <v>0.21484309822217873</v>
      </c>
      <c r="AE69" s="25">
        <f t="shared" si="25"/>
        <v>0.2217278400249833</v>
      </c>
      <c r="AF69" s="25">
        <f t="shared" si="25"/>
        <v>0.22850817977225668</v>
      </c>
      <c r="AG69" s="25">
        <f t="shared" si="25"/>
        <v>0.23518547734357254</v>
      </c>
      <c r="AH69" s="25">
        <f t="shared" si="25"/>
        <v>0.24176117124691768</v>
      </c>
      <c r="AI69" s="25">
        <f t="shared" si="25"/>
        <v>0.24823676146403359</v>
      </c>
      <c r="AJ69" s="25">
        <f t="shared" si="25"/>
        <v>0.25461379497543002</v>
      </c>
      <c r="AK69" s="25">
        <f t="shared" si="25"/>
        <v>0.26089385353016681</v>
      </c>
      <c r="AL69" s="25">
        <f t="shared" si="25"/>
        <v>0.26707854330326647</v>
      </c>
      <c r="AM69" s="25">
        <f t="shared" si="25"/>
        <v>0.27316948614594705</v>
      </c>
      <c r="AN69" s="25">
        <f t="shared" si="25"/>
        <v>0.27916831218415195</v>
      </c>
      <c r="AO69" s="25">
        <f t="shared" si="25"/>
        <v>0.28507665356163669</v>
      </c>
      <c r="AP69" s="25">
        <f t="shared" si="25"/>
        <v>0.29089613915715784</v>
      </c>
      <c r="AQ69" s="25">
        <f t="shared" si="25"/>
        <v>0.29662839013259595</v>
      </c>
      <c r="AR69" s="25">
        <f t="shared" si="25"/>
        <v>0.30227501619133068</v>
      </c>
      <c r="AS69" s="25">
        <f t="shared" si="25"/>
        <v>0.30783761244479607</v>
      </c>
      <c r="AT69" s="25">
        <f t="shared" si="25"/>
        <v>0.31331775680061763</v>
      </c>
      <c r="AU69" s="25">
        <f t="shared" si="25"/>
        <v>0.31871700779864365</v>
      </c>
      <c r="AV69" s="25">
        <f t="shared" si="25"/>
        <v>0.32403690283200165</v>
      </c>
      <c r="AW69" s="25">
        <f t="shared" si="25"/>
        <v>0.32927895669940405</v>
      </c>
      <c r="AX69" s="25">
        <f t="shared" si="25"/>
        <v>0.33444466044260179</v>
      </c>
      <c r="AY69" s="25">
        <f t="shared" si="25"/>
        <v>0.33953548042937687</v>
      </c>
      <c r="AZ69" s="46">
        <f t="shared" si="25"/>
        <v>0.34455285764797311</v>
      </c>
      <c r="BA69" s="46">
        <f t="shared" si="26"/>
        <v>0.34949820718355912</v>
      </c>
      <c r="BB69" s="46">
        <f t="shared" si="26"/>
        <v>0.35437291785131836</v>
      </c>
      <c r="BC69" s="46">
        <f t="shared" si="26"/>
        <v>0.35917835196418763</v>
      </c>
      <c r="BD69" s="46">
        <f t="shared" si="26"/>
        <v>0.36391584521620057</v>
      </c>
      <c r="BE69" s="46">
        <f t="shared" si="26"/>
        <v>0.36858670666492133</v>
      </c>
      <c r="BF69" s="46">
        <f t="shared" si="26"/>
        <v>0.37319221879862535</v>
      </c>
      <c r="BG69" s="46">
        <f t="shared" si="26"/>
        <v>0.3777336376757604</v>
      </c>
      <c r="BH69" s="46">
        <f t="shared" si="26"/>
        <v>0.38221219312584731</v>
      </c>
      <c r="BI69" s="46">
        <f t="shared" si="26"/>
        <v>0.38662908900238147</v>
      </c>
      <c r="BJ69" s="46">
        <f t="shared" si="26"/>
        <v>0.39098550347951744</v>
      </c>
    </row>
    <row r="70" spans="1:62">
      <c r="A70" s="59">
        <f t="shared" ref="A70:A103" si="27">A69+1</f>
        <v>67</v>
      </c>
      <c r="B70" s="2">
        <v>0</v>
      </c>
      <c r="C70" s="25">
        <f t="shared" si="23"/>
        <v>2.6006166023507821E-3</v>
      </c>
      <c r="D70" s="25">
        <f t="shared" si="23"/>
        <v>7.9850352331449336E-3</v>
      </c>
      <c r="E70" s="25">
        <f t="shared" si="23"/>
        <v>1.4681274851143573E-2</v>
      </c>
      <c r="F70" s="25">
        <f t="shared" si="23"/>
        <v>2.2124161220470236E-2</v>
      </c>
      <c r="G70" s="25">
        <f t="shared" si="23"/>
        <v>3.0024938843822721E-2</v>
      </c>
      <c r="H70" s="25">
        <f t="shared" si="23"/>
        <v>3.8213229973420255E-2</v>
      </c>
      <c r="I70" s="25">
        <f t="shared" si="23"/>
        <v>4.6579345930590606E-2</v>
      </c>
      <c r="J70" s="25">
        <f t="shared" si="23"/>
        <v>5.5048469638561637E-2</v>
      </c>
      <c r="K70" s="25">
        <f t="shared" si="23"/>
        <v>6.3567471189529212E-2</v>
      </c>
      <c r="L70" s="25">
        <f t="shared" si="23"/>
        <v>7.2097514909401916E-2</v>
      </c>
      <c r="M70" s="25">
        <f t="shared" si="24"/>
        <v>8.0609613248301071E-2</v>
      </c>
      <c r="N70" s="25">
        <f t="shared" si="24"/>
        <v>8.9081803209866445E-2</v>
      </c>
      <c r="O70" s="25">
        <f t="shared" si="24"/>
        <v>9.749727334375495E-2</v>
      </c>
      <c r="P70" s="25">
        <f t="shared" si="24"/>
        <v>0.10584307626279291</v>
      </c>
      <c r="Q70" s="25">
        <f t="shared" si="24"/>
        <v>0.1141092170763672</v>
      </c>
      <c r="R70" s="25">
        <f t="shared" si="24"/>
        <v>0.12228799170691443</v>
      </c>
      <c r="S70" s="25">
        <f t="shared" si="24"/>
        <v>0.13037349630137582</v>
      </c>
      <c r="T70" s="25">
        <f t="shared" si="24"/>
        <v>0.13836125681504122</v>
      </c>
      <c r="U70" s="25">
        <f t="shared" si="24"/>
        <v>0.14624794489136714</v>
      </c>
      <c r="V70" s="25">
        <f t="shared" si="24"/>
        <v>0.15403115692511479</v>
      </c>
      <c r="W70" s="25">
        <f t="shared" si="24"/>
        <v>0.1617092401848666</v>
      </c>
      <c r="X70" s="25">
        <f t="shared" si="24"/>
        <v>0.16928115452187478</v>
      </c>
      <c r="Y70" s="25">
        <f t="shared" si="24"/>
        <v>0.176746361356073</v>
      </c>
      <c r="Z70" s="25">
        <f t="shared" si="24"/>
        <v>0.18410473382523007</v>
      </c>
      <c r="AA70" s="25">
        <f t="shared" si="24"/>
        <v>0.19135648353357726</v>
      </c>
      <c r="AB70" s="25">
        <f t="shared" si="25"/>
        <v>0.19850210044898137</v>
      </c>
      <c r="AC70" s="25">
        <f t="shared" si="25"/>
        <v>0.20554230330818626</v>
      </c>
      <c r="AD70" s="25">
        <f t="shared" si="25"/>
        <v>0.21247799848789717</v>
      </c>
      <c r="AE70" s="25">
        <f t="shared" si="25"/>
        <v>0.21931024574654739</v>
      </c>
      <c r="AF70" s="25">
        <f t="shared" si="25"/>
        <v>0.22604022957947018</v>
      </c>
      <c r="AG70" s="25">
        <f t="shared" si="25"/>
        <v>0.23266923518824525</v>
      </c>
      <c r="AH70" s="25">
        <f t="shared" si="25"/>
        <v>0.23919862826396276</v>
      </c>
      <c r="AI70" s="25">
        <f t="shared" si="25"/>
        <v>0.24562983793895452</v>
      </c>
      <c r="AJ70" s="25">
        <f t="shared" si="25"/>
        <v>0.25196434238298415</v>
      </c>
      <c r="AK70" s="25">
        <f t="shared" si="25"/>
        <v>0.25820365661589834</v>
      </c>
      <c r="AL70" s="25">
        <f t="shared" si="25"/>
        <v>0.26434932218518686</v>
      </c>
      <c r="AM70" s="25">
        <f t="shared" si="25"/>
        <v>0.27040289841818516</v>
      </c>
      <c r="AN70" s="25">
        <f t="shared" si="25"/>
        <v>0.27636595500808658</v>
      </c>
      <c r="AO70" s="25">
        <f t="shared" si="25"/>
        <v>0.28224006573304644</v>
      </c>
      <c r="AP70" s="25">
        <f t="shared" si="25"/>
        <v>0.28802680314038603</v>
      </c>
      <c r="AQ70" s="25">
        <f t="shared" si="25"/>
        <v>0.29372773405474856</v>
      </c>
      <c r="AR70" s="25">
        <f t="shared" si="25"/>
        <v>0.29934441579117815</v>
      </c>
      <c r="AS70" s="25">
        <f t="shared" si="25"/>
        <v>0.30487839297240443</v>
      </c>
      <c r="AT70" s="25">
        <f t="shared" si="25"/>
        <v>0.31033119486484406</v>
      </c>
      <c r="AU70" s="25">
        <f t="shared" si="25"/>
        <v>0.31570433316053725</v>
      </c>
      <c r="AV70" s="25">
        <f t="shared" si="25"/>
        <v>0.32099930014289246</v>
      </c>
      <c r="AW70" s="25">
        <f t="shared" si="25"/>
        <v>0.32621756718306522</v>
      </c>
      <c r="AX70" s="25">
        <f t="shared" si="25"/>
        <v>0.33136058352136005</v>
      </c>
      <c r="AY70" s="25">
        <f t="shared" si="25"/>
        <v>0.33642977529443968</v>
      </c>
      <c r="AZ70" s="46">
        <f t="shared" si="25"/>
        <v>0.34142654477455808</v>
      </c>
      <c r="BA70" s="46">
        <f t="shared" si="26"/>
        <v>0.34635226979166517</v>
      </c>
      <c r="BB70" s="46">
        <f t="shared" si="26"/>
        <v>0.35120830331317215</v>
      </c>
      <c r="BC70" s="46">
        <f t="shared" si="26"/>
        <v>0.35599597315955417</v>
      </c>
      <c r="BD70" s="46">
        <f t="shared" si="26"/>
        <v>0.36071658183686411</v>
      </c>
      <c r="BE70" s="46">
        <f t="shared" si="26"/>
        <v>0.36537140646972582</v>
      </c>
      <c r="BF70" s="46">
        <f t="shared" si="26"/>
        <v>0.3699616988205246</v>
      </c>
      <c r="BG70" s="46">
        <f t="shared" si="26"/>
        <v>0.37448868538236924</v>
      </c>
      <c r="BH70" s="46">
        <f t="shared" si="26"/>
        <v>0.37895356753500409</v>
      </c>
      <c r="BI70" s="46">
        <f t="shared" si="26"/>
        <v>0.38335752175424204</v>
      </c>
      <c r="BJ70" s="46">
        <f t="shared" si="26"/>
        <v>0.38770169986669717</v>
      </c>
    </row>
    <row r="71" spans="1:62">
      <c r="A71" s="59">
        <f t="shared" si="27"/>
        <v>68</v>
      </c>
      <c r="B71" s="2">
        <v>0</v>
      </c>
      <c r="C71" s="25">
        <f t="shared" si="23"/>
        <v>2.5628586443303789E-3</v>
      </c>
      <c r="D71" s="25">
        <f t="shared" si="23"/>
        <v>7.8704468938062891E-3</v>
      </c>
      <c r="E71" s="25">
        <f t="shared" si="23"/>
        <v>1.4472998249826664E-2</v>
      </c>
      <c r="F71" s="25">
        <f t="shared" si="23"/>
        <v>2.1813862926925037E-2</v>
      </c>
      <c r="G71" s="25">
        <f t="shared" si="23"/>
        <v>2.960860206637889E-2</v>
      </c>
      <c r="H71" s="25">
        <f t="shared" si="23"/>
        <v>3.7689336809333382E-2</v>
      </c>
      <c r="I71" s="25">
        <f t="shared" si="23"/>
        <v>4.5947939328944823E-2</v>
      </c>
      <c r="J71" s="25">
        <f t="shared" si="23"/>
        <v>5.4310612607017979E-2</v>
      </c>
      <c r="K71" s="25">
        <f t="shared" si="23"/>
        <v>6.2724910645863149E-2</v>
      </c>
      <c r="L71" s="25">
        <f t="shared" si="23"/>
        <v>7.1152461199934597E-2</v>
      </c>
      <c r="M71" s="25">
        <f t="shared" si="24"/>
        <v>7.9564589697654065E-2</v>
      </c>
      <c r="N71" s="25">
        <f t="shared" si="24"/>
        <v>8.7939540374142089E-2</v>
      </c>
      <c r="O71" s="25">
        <f t="shared" si="24"/>
        <v>9.6260633013838928E-2</v>
      </c>
      <c r="P71" s="25">
        <f t="shared" si="24"/>
        <v>0.10451499593969747</v>
      </c>
      <c r="Q71" s="25">
        <f t="shared" si="24"/>
        <v>0.1126926689223679</v>
      </c>
      <c r="R71" s="25">
        <f t="shared" si="24"/>
        <v>0.12078595196346183</v>
      </c>
      <c r="S71" s="25">
        <f t="shared" si="24"/>
        <v>0.12878892241565565</v>
      </c>
      <c r="T71" s="25">
        <f t="shared" si="24"/>
        <v>0.13669707033094278</v>
      </c>
      <c r="U71" s="25">
        <f t="shared" si="24"/>
        <v>0.14450701870548618</v>
      </c>
      <c r="V71" s="25">
        <f t="shared" si="24"/>
        <v>0.15221630588234231</v>
      </c>
      <c r="W71" s="25">
        <f t="shared" si="24"/>
        <v>0.15982321425035884</v>
      </c>
      <c r="X71" s="25">
        <f t="shared" si="24"/>
        <v>0.16732663395366265</v>
      </c>
      <c r="Y71" s="25">
        <f t="shared" si="24"/>
        <v>0.17472595343886432</v>
      </c>
      <c r="Z71" s="25">
        <f t="shared" si="24"/>
        <v>0.18202097082654678</v>
      </c>
      <c r="AA71" s="25">
        <f t="shared" si="24"/>
        <v>0.18921182161860811</v>
      </c>
      <c r="AB71" s="25">
        <f t="shared" si="25"/>
        <v>0.19629891934748106</v>
      </c>
      <c r="AC71" s="25">
        <f t="shared" si="25"/>
        <v>0.20328290657032791</v>
      </c>
      <c r="AD71" s="25">
        <f t="shared" si="25"/>
        <v>0.21016461419964405</v>
      </c>
      <c r="AE71" s="25">
        <f t="shared" si="25"/>
        <v>0.21694502760133391</v>
      </c>
      <c r="AF71" s="25">
        <f t="shared" si="25"/>
        <v>0.22362525822357754</v>
      </c>
      <c r="AG71" s="25">
        <f t="shared" si="25"/>
        <v>0.23020651977353204</v>
      </c>
      <c r="AH71" s="25">
        <f t="shared" si="25"/>
        <v>0.23669010815456884</v>
      </c>
      <c r="AI71" s="25">
        <f t="shared" si="25"/>
        <v>0.24307738452895139</v>
      </c>
      <c r="AJ71" s="25">
        <f t="shared" si="25"/>
        <v>0.24936976099027819</v>
      </c>
      <c r="AK71" s="25">
        <f t="shared" si="25"/>
        <v>0.25556868842441471</v>
      </c>
      <c r="AL71" s="25">
        <f t="shared" si="25"/>
        <v>0.26167564621281442</v>
      </c>
      <c r="AM71" s="25">
        <f t="shared" si="25"/>
        <v>0.26769213349239385</v>
      </c>
      <c r="AN71" s="25">
        <f t="shared" si="25"/>
        <v>0.27361966173474206</v>
      </c>
      <c r="AO71" s="25">
        <f t="shared" si="25"/>
        <v>0.27945974844690114</v>
      </c>
      <c r="AP71" s="25">
        <f t="shared" si="25"/>
        <v>0.28521391182814521</v>
      </c>
      <c r="AQ71" s="25">
        <f t="shared" si="25"/>
        <v>0.29088366624359363</v>
      </c>
      <c r="AR71" s="25">
        <f t="shared" si="25"/>
        <v>0.29647051839725508</v>
      </c>
      <c r="AS71" s="25">
        <f t="shared" si="25"/>
        <v>0.30197596410512551</v>
      </c>
      <c r="AT71" s="25">
        <f t="shared" si="25"/>
        <v>0.30740148558394531</v>
      </c>
      <c r="AU71" s="25">
        <f t="shared" si="25"/>
        <v>0.31274854918373601</v>
      </c>
      <c r="AV71" s="25">
        <f t="shared" si="25"/>
        <v>0.31801860350272454</v>
      </c>
      <c r="AW71" s="25">
        <f t="shared" si="25"/>
        <v>0.3232130778320873</v>
      </c>
      <c r="AX71" s="25">
        <f t="shared" si="25"/>
        <v>0.3283333808853891</v>
      </c>
      <c r="AY71" s="25">
        <f t="shared" si="25"/>
        <v>0.33338089977390312</v>
      </c>
      <c r="AZ71" s="46">
        <f t="shared" si="25"/>
        <v>0.33835699919434897</v>
      </c>
      <c r="BA71" s="46">
        <f t="shared" si="26"/>
        <v>0.34326302080015192</v>
      </c>
      <c r="BB71" s="46">
        <f t="shared" si="26"/>
        <v>0.34810028273121946</v>
      </c>
      <c r="BC71" s="46">
        <f t="shared" si="26"/>
        <v>0.35287007928056946</v>
      </c>
      <c r="BD71" s="46">
        <f t="shared" si="26"/>
        <v>0.35757368067900908</v>
      </c>
      <c r="BE71" s="46">
        <f t="shared" si="26"/>
        <v>0.36221233298152228</v>
      </c>
      <c r="BF71" s="46">
        <f t="shared" si="26"/>
        <v>0.36678725804115458</v>
      </c>
      <c r="BG71" s="46">
        <f t="shared" si="26"/>
        <v>0.37129965355801392</v>
      </c>
      <c r="BH71" s="46">
        <f t="shared" si="26"/>
        <v>0.37575069319259424</v>
      </c>
      <c r="BI71" s="46">
        <f t="shared" si="26"/>
        <v>0.38014152673401019</v>
      </c>
      <c r="BJ71" s="46">
        <f t="shared" si="26"/>
        <v>0.38447328031492234</v>
      </c>
    </row>
    <row r="72" spans="1:62">
      <c r="A72" s="59">
        <f t="shared" si="27"/>
        <v>69</v>
      </c>
      <c r="B72" s="2">
        <v>0</v>
      </c>
      <c r="C72" s="25">
        <f t="shared" si="23"/>
        <v>2.5261814032348658E-3</v>
      </c>
      <c r="D72" s="25">
        <f t="shared" si="23"/>
        <v>7.7591008703830752E-3</v>
      </c>
      <c r="E72" s="25">
        <f t="shared" si="23"/>
        <v>1.427054877259009E-2</v>
      </c>
      <c r="F72" s="25">
        <f t="shared" si="23"/>
        <v>2.1512149248934791E-2</v>
      </c>
      <c r="G72" s="25">
        <f t="shared" si="23"/>
        <v>2.9203655548562042E-2</v>
      </c>
      <c r="H72" s="25">
        <f t="shared" si="23"/>
        <v>3.7179617894368071E-2</v>
      </c>
      <c r="I72" s="25">
        <f t="shared" si="23"/>
        <v>4.5333427781128623E-2</v>
      </c>
      <c r="J72" s="25">
        <f t="shared" si="23"/>
        <v>5.359228295797315E-2</v>
      </c>
      <c r="K72" s="25">
        <f t="shared" si="23"/>
        <v>6.1904406041422243E-2</v>
      </c>
      <c r="L72" s="25">
        <f t="shared" si="23"/>
        <v>7.0231879367990455E-2</v>
      </c>
      <c r="M72" s="25">
        <f t="shared" si="24"/>
        <v>7.8546336795511429E-2</v>
      </c>
      <c r="N72" s="25">
        <f t="shared" si="24"/>
        <v>8.6826228166634503E-2</v>
      </c>
      <c r="O72" s="25">
        <f t="shared" si="24"/>
        <v>9.5055004891709816E-2</v>
      </c>
      <c r="P72" s="25">
        <f t="shared" si="24"/>
        <v>0.10321987278869713</v>
      </c>
      <c r="Q72" s="25">
        <f t="shared" si="24"/>
        <v>0.11131090903390253</v>
      </c>
      <c r="R72" s="25">
        <f t="shared" si="24"/>
        <v>0.1193204211030341</v>
      </c>
      <c r="S72" s="25">
        <f t="shared" si="24"/>
        <v>0.1272424713770989</v>
      </c>
      <c r="T72" s="25">
        <f t="shared" si="24"/>
        <v>0.13507251809274734</v>
      </c>
      <c r="U72" s="25">
        <f t="shared" si="24"/>
        <v>0.14280713983318927</v>
      </c>
      <c r="V72" s="25">
        <f t="shared" si="24"/>
        <v>0.15044382118304631</v>
      </c>
      <c r="W72" s="25">
        <f t="shared" si="24"/>
        <v>0.15798078393937456</v>
      </c>
      <c r="X72" s="25">
        <f t="shared" si="24"/>
        <v>0.16541685277480106</v>
      </c>
      <c r="Y72" s="25">
        <f t="shared" si="24"/>
        <v>0.17275134731188044</v>
      </c>
      <c r="Z72" s="25">
        <f t="shared" si="24"/>
        <v>0.17998399469266022</v>
      </c>
      <c r="AA72" s="25">
        <f t="shared" si="24"/>
        <v>0.18711485822790061</v>
      </c>
      <c r="AB72" s="25">
        <f t="shared" si="25"/>
        <v>0.19414427878715154</v>
      </c>
      <c r="AC72" s="25">
        <f t="shared" si="25"/>
        <v>0.20107282637501533</v>
      </c>
      <c r="AD72" s="25">
        <f t="shared" si="25"/>
        <v>0.20790125991766101</v>
      </c>
      <c r="AE72" s="25">
        <f t="shared" si="25"/>
        <v>0.21463049371609197</v>
      </c>
      <c r="AF72" s="25">
        <f t="shared" si="25"/>
        <v>0.22126156934946595</v>
      </c>
      <c r="AG72" s="25">
        <f t="shared" si="25"/>
        <v>0.22779563206132378</v>
      </c>
      <c r="AH72" s="25">
        <f t="shared" si="25"/>
        <v>0.23423391085400688</v>
      </c>
      <c r="AI72" s="25">
        <f t="shared" si="25"/>
        <v>0.24057770166624781</v>
      </c>
      <c r="AJ72" s="25">
        <f t="shared" si="25"/>
        <v>0.24682835312636037</v>
      </c>
      <c r="AK72" s="25">
        <f t="shared" si="25"/>
        <v>0.25298725446630638</v>
      </c>
      <c r="AL72" s="25">
        <f t="shared" si="25"/>
        <v>0.25905582525585225</v>
      </c>
      <c r="AM72" s="25">
        <f t="shared" si="25"/>
        <v>0.26503550667530684</v>
      </c>
      <c r="AN72" s="25">
        <f t="shared" si="25"/>
        <v>0.27092775409315495</v>
      </c>
      <c r="AO72" s="25">
        <f t="shared" si="25"/>
        <v>0.27673403075371339</v>
      </c>
      <c r="AP72" s="25">
        <f t="shared" si="25"/>
        <v>0.28245580241160928</v>
      </c>
      <c r="AQ72" s="25">
        <f t="shared" si="25"/>
        <v>0.28809453277586256</v>
      </c>
      <c r="AR72" s="25">
        <f t="shared" si="25"/>
        <v>0.29365167964777411</v>
      </c>
      <c r="AS72" s="25">
        <f t="shared" si="25"/>
        <v>0.29912869165455791</v>
      </c>
      <c r="AT72" s="25">
        <f t="shared" si="25"/>
        <v>0.30452700549540734</v>
      </c>
      <c r="AU72" s="25">
        <f t="shared" si="25"/>
        <v>0.30984804362900914</v>
      </c>
      <c r="AV72" s="25">
        <f t="shared" si="25"/>
        <v>0.31509321234184529</v>
      </c>
      <c r="AW72" s="25">
        <f t="shared" si="25"/>
        <v>0.32026390014531392</v>
      </c>
      <c r="AX72" s="25">
        <f t="shared" si="25"/>
        <v>0.32536147645704011</v>
      </c>
      <c r="AY72" s="25">
        <f t="shared" si="25"/>
        <v>0.33038729052795845</v>
      </c>
      <c r="AZ72" s="46">
        <f t="shared" si="25"/>
        <v>0.33534267058203321</v>
      </c>
      <c r="BA72" s="46">
        <f t="shared" si="26"/>
        <v>0.34022892313997877</v>
      </c>
      <c r="BB72" s="46">
        <f t="shared" si="26"/>
        <v>0.34504733250218678</v>
      </c>
      <c r="BC72" s="46">
        <f t="shared" si="26"/>
        <v>0.34979916036936143</v>
      </c>
      <c r="BD72" s="46">
        <f t="shared" si="26"/>
        <v>0.35448564558218698</v>
      </c>
      <c r="BE72" s="46">
        <f t="shared" si="26"/>
        <v>0.35910800396379061</v>
      </c>
      <c r="BF72" s="46">
        <f t="shared" si="26"/>
        <v>0.36366742825085785</v>
      </c>
      <c r="BG72" s="46">
        <f t="shared" si="26"/>
        <v>0.36816508810107351</v>
      </c>
      <c r="BH72" s="46">
        <f t="shared" si="26"/>
        <v>0.37260213016613258</v>
      </c>
      <c r="BI72" s="46">
        <f t="shared" si="26"/>
        <v>0.37697967822092709</v>
      </c>
      <c r="BJ72" s="46">
        <f t="shared" si="26"/>
        <v>0.38129883334069925</v>
      </c>
    </row>
    <row r="73" spans="1:62">
      <c r="A73" s="59">
        <f t="shared" si="27"/>
        <v>70</v>
      </c>
      <c r="B73" s="2">
        <v>0</v>
      </c>
      <c r="C73" s="25">
        <f t="shared" si="23"/>
        <v>2.490539134778199E-3</v>
      </c>
      <c r="D73" s="25">
        <f t="shared" si="23"/>
        <v>7.6508614661404632E-3</v>
      </c>
      <c r="E73" s="25">
        <f t="shared" si="23"/>
        <v>1.4073685234288726E-2</v>
      </c>
      <c r="F73" s="25">
        <f t="shared" si="23"/>
        <v>2.1218668760240082E-2</v>
      </c>
      <c r="G73" s="25">
        <f t="shared" si="23"/>
        <v>2.88096380903172E-2</v>
      </c>
      <c r="H73" s="25">
        <f t="shared" si="23"/>
        <v>3.6683505521454267E-2</v>
      </c>
      <c r="I73" s="25">
        <f t="shared" si="23"/>
        <v>4.4735141893571646E-2</v>
      </c>
      <c r="J73" s="25">
        <f t="shared" si="23"/>
        <v>5.2892715278034977E-2</v>
      </c>
      <c r="K73" s="25">
        <f t="shared" si="23"/>
        <v>6.1105102028490836E-2</v>
      </c>
      <c r="L73" s="25">
        <f t="shared" si="23"/>
        <v>6.9334830367775144E-2</v>
      </c>
      <c r="M73" s="25">
        <f t="shared" si="24"/>
        <v>7.7553838013278212E-2</v>
      </c>
      <c r="N73" s="25">
        <f t="shared" si="24"/>
        <v>8.5740778659566058E-2</v>
      </c>
      <c r="O73" s="25">
        <f t="shared" si="24"/>
        <v>9.3879235531629163E-2</v>
      </c>
      <c r="P73" s="25">
        <f t="shared" si="24"/>
        <v>0.10195649348099849</v>
      </c>
      <c r="Q73" s="25">
        <f t="shared" si="24"/>
        <v>0.10996266956209358</v>
      </c>
      <c r="R73" s="25">
        <f t="shared" si="24"/>
        <v>0.11789008183471807</v>
      </c>
      <c r="S73" s="25">
        <f t="shared" si="24"/>
        <v>0.12573278124165052</v>
      </c>
      <c r="T73" s="25">
        <f t="shared" si="24"/>
        <v>0.13348619800482903</v>
      </c>
      <c r="U73" s="25">
        <f t="shared" si="24"/>
        <v>0.14114687024752387</v>
      </c>
      <c r="V73" s="25">
        <f t="shared" si="24"/>
        <v>0.14871223281666784</v>
      </c>
      <c r="W73" s="25">
        <f t="shared" si="24"/>
        <v>0.15618045094358188</v>
      </c>
      <c r="X73" s="25">
        <f t="shared" si="24"/>
        <v>0.16355028781489545</v>
      </c>
      <c r="Y73" s="25">
        <f t="shared" si="24"/>
        <v>0.17082099814063503</v>
      </c>
      <c r="Z73" s="25">
        <f t="shared" si="24"/>
        <v>0.1779922418978549</v>
      </c>
      <c r="AA73" s="25">
        <f t="shared" si="24"/>
        <v>0.18506401390488098</v>
      </c>
      <c r="AB73" s="25">
        <f t="shared" si="25"/>
        <v>0.19203658594085099</v>
      </c>
      <c r="AC73" s="25">
        <f t="shared" si="25"/>
        <v>0.19891045889682296</v>
      </c>
      <c r="AD73" s="25">
        <f t="shared" si="25"/>
        <v>0.20568632301416537</v>
      </c>
      <c r="AE73" s="25">
        <f t="shared" si="25"/>
        <v>0.21236502469141286</v>
      </c>
      <c r="AF73" s="25">
        <f t="shared" si="25"/>
        <v>0.21894753866228117</v>
      </c>
      <c r="AG73" s="25">
        <f t="shared" si="25"/>
        <v>0.22543494459305355</v>
      </c>
      <c r="AH73" s="25">
        <f t="shared" si="25"/>
        <v>0.23182840733684665</v>
      </c>
      <c r="AI73" s="25">
        <f t="shared" si="25"/>
        <v>0.23812916022953898</v>
      </c>
      <c r="AJ73" s="25">
        <f t="shared" si="25"/>
        <v>0.24433849092767745</v>
      </c>
      <c r="AK73" s="25">
        <f t="shared" si="25"/>
        <v>0.25045772938002059</v>
      </c>
      <c r="AL73" s="25">
        <f t="shared" si="25"/>
        <v>0.25648823759711248</v>
      </c>
      <c r="AM73" s="25">
        <f t="shared" si="25"/>
        <v>0.2624314009416045</v>
      </c>
      <c r="AN73" s="25">
        <f t="shared" si="25"/>
        <v>0.26828862070909015</v>
      </c>
      <c r="AO73" s="25">
        <f t="shared" si="25"/>
        <v>0.27406130780741028</v>
      </c>
      <c r="AP73" s="25">
        <f t="shared" si="25"/>
        <v>0.2797508773735517</v>
      </c>
      <c r="AQ73" s="25">
        <f t="shared" si="25"/>
        <v>0.28535874419283452</v>
      </c>
      <c r="AR73" s="25">
        <f t="shared" si="25"/>
        <v>0.29088631880616334</v>
      </c>
      <c r="AS73" s="25">
        <f t="shared" si="25"/>
        <v>0.296335004208579</v>
      </c>
      <c r="AT73" s="25">
        <f t="shared" si="25"/>
        <v>0.30170619305687441</v>
      </c>
      <c r="AU73" s="25">
        <f t="shared" si="25"/>
        <v>0.30700126531616739</v>
      </c>
      <c r="AV73" s="25">
        <f t="shared" si="25"/>
        <v>0.3122215862855004</v>
      </c>
      <c r="AW73" s="25">
        <f t="shared" si="25"/>
        <v>0.3173685049510957</v>
      </c>
      <c r="AX73" s="25">
        <f t="shared" si="25"/>
        <v>0.32244335262312795</v>
      </c>
      <c r="AY73" s="25">
        <f t="shared" si="25"/>
        <v>0.32744744181799823</v>
      </c>
      <c r="AZ73" s="46">
        <f t="shared" si="25"/>
        <v>0.33238206535330334</v>
      </c>
      <c r="BA73" s="46">
        <f t="shared" si="26"/>
        <v>0.33724849562712678</v>
      </c>
      <c r="BB73" s="46">
        <f t="shared" si="26"/>
        <v>0.34204798405707598</v>
      </c>
      <c r="BC73" s="46">
        <f t="shared" si="26"/>
        <v>0.3467817606577312</v>
      </c>
      <c r="BD73" s="46">
        <f t="shared" si="26"/>
        <v>0.35145103373797243</v>
      </c>
      <c r="BE73" s="46">
        <f t="shared" si="26"/>
        <v>0.35605698970204641</v>
      </c>
      <c r="BF73" s="46">
        <f t="shared" si="26"/>
        <v>0.36060079294031172</v>
      </c>
      <c r="BG73" s="46">
        <f t="shared" si="26"/>
        <v>0.36508358579739569</v>
      </c>
      <c r="BH73" s="46">
        <f t="shared" si="26"/>
        <v>0.36950648860704549</v>
      </c>
      <c r="BI73" s="46">
        <f t="shared" si="26"/>
        <v>0.37387059978430742</v>
      </c>
      <c r="BJ73" s="46">
        <f t="shared" si="26"/>
        <v>0.37817699596684046</v>
      </c>
    </row>
    <row r="74" spans="1:62">
      <c r="A74" s="59">
        <f t="shared" si="27"/>
        <v>71</v>
      </c>
      <c r="B74" s="2">
        <v>0</v>
      </c>
      <c r="C74" s="25">
        <f t="shared" ref="C74:L83" si="28">(C$2/(C$2+$A74)+1.96*1.96/(2*(C$2+$A74))-1.96*SQRT((C$2/(C$2+$A74)*(1-C$2/(C$2+$A74))+1.96*1.96/(4*(C$2+$A74)))/(C$2+$A74)))/(1+1.96*1.96/(C$2+$A74))</f>
        <v>2.4558886404321668E-3</v>
      </c>
      <c r="D74" s="25">
        <f t="shared" si="28"/>
        <v>7.5456004525155714E-3</v>
      </c>
      <c r="E74" s="25">
        <f t="shared" si="28"/>
        <v>1.3882179579595536E-2</v>
      </c>
      <c r="F74" s="25">
        <f t="shared" si="28"/>
        <v>2.0933088960043117E-2</v>
      </c>
      <c r="G74" s="25">
        <f t="shared" si="28"/>
        <v>2.8426113063375755E-2</v>
      </c>
      <c r="H74" s="25">
        <f t="shared" si="28"/>
        <v>3.6200461908799254E-2</v>
      </c>
      <c r="I74" s="25">
        <f t="shared" si="28"/>
        <v>4.4152447186411051E-2</v>
      </c>
      <c r="J74" s="25">
        <f t="shared" si="28"/>
        <v>5.2211183658433587E-2</v>
      </c>
      <c r="K74" s="25">
        <f t="shared" si="28"/>
        <v>6.0326186948270175E-2</v>
      </c>
      <c r="L74" s="25">
        <f t="shared" si="28"/>
        <v>6.8460422625033657E-2</v>
      </c>
      <c r="M74" s="25">
        <f t="shared" ref="M74:AB83" si="29">(M$2/(M$2+$A74)+1.96*1.96/(2*(M$2+$A74))-1.96*SQRT((M$2/(M$2+$A74)*(1-M$2/(M$2+$A74))+1.96*1.96/(4*(M$2+$A74)))/(M$2+$A74)))/(1+1.96*1.96/(M$2+$A74))</f>
        <v>7.6586127688272221E-2</v>
      </c>
      <c r="N74" s="25">
        <f t="shared" si="29"/>
        <v>8.4682157815612821E-2</v>
      </c>
      <c r="O74" s="25">
        <f t="shared" si="29"/>
        <v>9.2732228054201296E-2</v>
      </c>
      <c r="P74" s="25">
        <f t="shared" si="29"/>
        <v>0.1007237036038737</v>
      </c>
      <c r="Q74" s="25">
        <f t="shared" si="29"/>
        <v>0.10864674362052465</v>
      </c>
      <c r="R74" s="25">
        <f t="shared" si="29"/>
        <v>0.1164936795956926</v>
      </c>
      <c r="S74" s="25">
        <f t="shared" si="29"/>
        <v>0.12425855430009698</v>
      </c>
      <c r="T74" s="25">
        <f t="shared" si="29"/>
        <v>0.13193677347522109</v>
      </c>
      <c r="U74" s="25">
        <f t="shared" si="29"/>
        <v>0.13952483847594746</v>
      </c>
      <c r="V74" s="25">
        <f t="shared" si="29"/>
        <v>0.14702013817844428</v>
      </c>
      <c r="W74" s="25">
        <f t="shared" si="29"/>
        <v>0.15442078502997611</v>
      </c>
      <c r="X74" s="25">
        <f t="shared" si="29"/>
        <v>0.16172548448287755</v>
      </c>
      <c r="Y74" s="25">
        <f t="shared" si="29"/>
        <v>0.16893343002359543</v>
      </c>
      <c r="Z74" s="25">
        <f t="shared" si="29"/>
        <v>0.17604421806666851</v>
      </c>
      <c r="AA74" s="25">
        <f t="shared" si="29"/>
        <v>0.18305777843717666</v>
      </c>
      <c r="AB74" s="25">
        <f t="shared" si="29"/>
        <v>0.18997431720820315</v>
      </c>
      <c r="AC74" s="25">
        <f t="shared" si="25"/>
        <v>0.19679426941928946</v>
      </c>
      <c r="AD74" s="25">
        <f t="shared" si="25"/>
        <v>0.20351825976230095</v>
      </c>
      <c r="AE74" s="25">
        <f t="shared" si="25"/>
        <v>0.21014706973984149</v>
      </c>
      <c r="AF74" s="25">
        <f t="shared" si="25"/>
        <v>0.21668161011774309</v>
      </c>
      <c r="AG74" s="25">
        <f t="shared" si="25"/>
        <v>0.22312289773475899</v>
      </c>
      <c r="AH74" s="25">
        <f t="shared" si="25"/>
        <v>0.22947203591885548</v>
      </c>
      <c r="AI74" s="25">
        <f t="shared" si="25"/>
        <v>0.23573019790441693</v>
      </c>
      <c r="AJ74" s="25">
        <f t="shared" si="25"/>
        <v>0.24189861275835717</v>
      </c>
      <c r="AK74" s="25">
        <f t="shared" si="25"/>
        <v>0.24797855341301295</v>
      </c>
      <c r="AL74" s="25">
        <f t="shared" si="25"/>
        <v>0.25397132647526838</v>
      </c>
      <c r="AM74" s="25">
        <f t="shared" si="25"/>
        <v>0.25987826353874716</v>
      </c>
      <c r="AN74" s="25">
        <f t="shared" si="25"/>
        <v>0.26570071377221438</v>
      </c>
      <c r="AO74" s="25">
        <f t="shared" si="25"/>
        <v>0.2714400375949107</v>
      </c>
      <c r="AP74" s="25">
        <f t="shared" si="25"/>
        <v>0.27709760128022254</v>
      </c>
      <c r="AQ74" s="25">
        <f t="shared" si="25"/>
        <v>0.28267477235425587</v>
      </c>
      <c r="AR74" s="25">
        <f t="shared" si="25"/>
        <v>0.28817291567663905</v>
      </c>
      <c r="AS74" s="25">
        <f t="shared" si="25"/>
        <v>0.29359339010807006</v>
      </c>
      <c r="AT74" s="25">
        <f t="shared" si="25"/>
        <v>0.29893754568342634</v>
      </c>
      <c r="AU74" s="25">
        <f t="shared" si="25"/>
        <v>0.30420672122120562</v>
      </c>
      <c r="AV74" s="25">
        <f t="shared" si="25"/>
        <v>0.30940224231008551</v>
      </c>
      <c r="AW74" s="25">
        <f t="shared" si="25"/>
        <v>0.31452541962182934</v>
      </c>
      <c r="AX74" s="25">
        <f t="shared" si="25"/>
        <v>0.31957754750688561</v>
      </c>
      <c r="AY74" s="25">
        <f t="shared" si="25"/>
        <v>0.32455990283507163</v>
      </c>
      <c r="AZ74" s="46">
        <f t="shared" si="25"/>
        <v>0.32947374404886082</v>
      </c>
      <c r="BA74" s="46">
        <f t="shared" si="26"/>
        <v>0.33432031040117327</v>
      </c>
      <c r="BB74" s="46">
        <f t="shared" si="26"/>
        <v>0.33910082135330494</v>
      </c>
      <c r="BC74" s="46">
        <f t="shared" si="26"/>
        <v>0.34381647611184402</v>
      </c>
      <c r="BD74" s="46">
        <f t="shared" si="26"/>
        <v>0.34846845328617271</v>
      </c>
      <c r="BE74" s="46">
        <f t="shared" si="26"/>
        <v>0.35305791065052972</v>
      </c>
      <c r="BF74" s="46">
        <f t="shared" si="26"/>
        <v>0.35758598499665623</v>
      </c>
      <c r="BG74" s="46">
        <f t="shared" si="26"/>
        <v>0.36205379206482019</v>
      </c>
      <c r="BH74" s="46">
        <f t="shared" si="26"/>
        <v>0.36646242654254912</v>
      </c>
      <c r="BI74" s="46">
        <f t="shared" si="26"/>
        <v>0.37081296212173775</v>
      </c>
      <c r="BJ74" s="46">
        <f t="shared" si="26"/>
        <v>0.37510645160595435</v>
      </c>
    </row>
    <row r="75" spans="1:62">
      <c r="A75" s="59">
        <f t="shared" si="27"/>
        <v>72</v>
      </c>
      <c r="B75" s="2">
        <v>0</v>
      </c>
      <c r="C75" s="25">
        <f t="shared" si="28"/>
        <v>2.4221890927605232E-3</v>
      </c>
      <c r="D75" s="25">
        <f t="shared" si="28"/>
        <v>7.4431965623096832E-3</v>
      </c>
      <c r="E75" s="25">
        <f t="shared" si="28"/>
        <v>1.3695816001486484E-2</v>
      </c>
      <c r="F75" s="25">
        <f t="shared" si="28"/>
        <v>2.0655095015801955E-2</v>
      </c>
      <c r="G75" s="25">
        <f t="shared" si="28"/>
        <v>2.805266679607037E-2</v>
      </c>
      <c r="H75" s="25">
        <f t="shared" si="28"/>
        <v>3.5729977253244921E-2</v>
      </c>
      <c r="I75" s="25">
        <f t="shared" si="28"/>
        <v>4.3584741845753533E-2</v>
      </c>
      <c r="J75" s="25">
        <f t="shared" si="28"/>
        <v>5.1546999177685536E-2</v>
      </c>
      <c r="K75" s="25">
        <f t="shared" si="28"/>
        <v>5.9566890075051344E-2</v>
      </c>
      <c r="L75" s="25">
        <f t="shared" si="28"/>
        <v>6.7607809072579184E-2</v>
      </c>
      <c r="M75" s="25">
        <f t="shared" si="29"/>
        <v>7.5642287878719738E-2</v>
      </c>
      <c r="N75" s="25">
        <f t="shared" si="29"/>
        <v>8.3649382188505775E-2</v>
      </c>
      <c r="O75" s="25">
        <f t="shared" si="29"/>
        <v>9.1612938716652992E-2</v>
      </c>
      <c r="P75" s="25">
        <f t="shared" si="29"/>
        <v>9.9520404122632133E-2</v>
      </c>
      <c r="Q75" s="25">
        <f t="shared" si="29"/>
        <v>0.10736198165891475</v>
      </c>
      <c r="R75" s="25">
        <f t="shared" si="29"/>
        <v>0.11513001885470897</v>
      </c>
      <c r="S75" s="25">
        <f t="shared" si="29"/>
        <v>0.12281855332766228</v>
      </c>
      <c r="T75" s="25">
        <f t="shared" si="29"/>
        <v>0.13042296962596497</v>
      </c>
      <c r="U75" s="25">
        <f t="shared" si="29"/>
        <v>0.13793973578452018</v>
      </c>
      <c r="V75" s="25">
        <f t="shared" si="29"/>
        <v>0.14536619823911476</v>
      </c>
      <c r="W75" s="25">
        <f t="shared" si="29"/>
        <v>0.15270042020646624</v>
      </c>
      <c r="X75" s="25">
        <f t="shared" si="29"/>
        <v>0.15994105293764951</v>
      </c>
      <c r="Y75" s="25">
        <f t="shared" si="29"/>
        <v>0.16708723217598367</v>
      </c>
      <c r="Z75" s="25">
        <f t="shared" si="29"/>
        <v>0.17413849417796742</v>
      </c>
      <c r="AA75" s="25">
        <f t="shared" si="29"/>
        <v>0.18109470708719705</v>
      </c>
      <c r="AB75" s="25">
        <f t="shared" si="25"/>
        <v>0.18795601447811169</v>
      </c>
      <c r="AC75" s="25">
        <f t="shared" si="25"/>
        <v>0.1947227886340705</v>
      </c>
      <c r="AD75" s="25">
        <f t="shared" si="25"/>
        <v>0.20139559167598364</v>
      </c>
      <c r="AE75" s="25">
        <f t="shared" si="25"/>
        <v>0.20797514306988282</v>
      </c>
      <c r="AF75" s="25">
        <f t="shared" si="25"/>
        <v>0.21446229235325731</v>
      </c>
      <c r="AG75" s="25">
        <f t="shared" si="25"/>
        <v>0.22085799615777002</v>
      </c>
      <c r="AH75" s="25">
        <f t="shared" si="25"/>
        <v>0.22716329878931368</v>
      </c>
      <c r="AI75" s="25">
        <f t="shared" si="25"/>
        <v>0.23337931576898624</v>
      </c>
      <c r="AJ75" s="25">
        <f t="shared" si="25"/>
        <v>0.23950721985046017</v>
      </c>
      <c r="AK75" s="25">
        <f t="shared" si="25"/>
        <v>0.24554822911767421</v>
      </c>
      <c r="AL75" s="25">
        <f t="shared" si="25"/>
        <v>0.25150359683722601</v>
      </c>
      <c r="AM75" s="25">
        <f t="shared" si="25"/>
        <v>0.25737460279632612</v>
      </c>
      <c r="AN75" s="25">
        <f t="shared" si="25"/>
        <v>0.26316254590275023</v>
      </c>
      <c r="AO75" s="25">
        <f t="shared" si="25"/>
        <v>0.26886873786022281</v>
      </c>
      <c r="AP75" s="25">
        <f t="shared" si="25"/>
        <v>0.27449449776286322</v>
      </c>
      <c r="AQ75" s="25">
        <f t="shared" si="25"/>
        <v>0.28004114747710351</v>
      </c>
      <c r="AR75" s="25">
        <f t="shared" si="25"/>
        <v>0.28551000769992574</v>
      </c>
      <c r="AS75" s="25">
        <f t="shared" si="25"/>
        <v>0.29090239459918776</v>
      </c>
      <c r="AT75" s="25">
        <f t="shared" ref="AB75:AZ85" si="30">(AT$2/(AT$2+$A75)+1.96*1.96/(2*(AT$2+$A75))-1.96*SQRT((AT$2/(AT$2+$A75)*(1-AT$2/(AT$2+$A75))+1.96*1.96/(4*(AT$2+$A75)))/(AT$2+$A75)))/(1+1.96*1.96/(AT$2+$A75))</f>
        <v>0.29621961695590254</v>
      </c>
      <c r="AU75" s="25">
        <f t="shared" si="30"/>
        <v>0.30146297374009678</v>
      </c>
      <c r="AV75" s="25">
        <f t="shared" si="30"/>
        <v>0.30663375206175597</v>
      </c>
      <c r="AW75" s="25">
        <f t="shared" si="30"/>
        <v>0.31173322544666904</v>
      </c>
      <c r="AX75" s="25">
        <f t="shared" si="30"/>
        <v>0.31676265239401125</v>
      </c>
      <c r="AY75" s="25">
        <f t="shared" si="30"/>
        <v>0.32172327517845639</v>
      </c>
      <c r="AZ75" s="46">
        <f t="shared" si="30"/>
        <v>0.32661631886466974</v>
      </c>
      <c r="BA75" s="46">
        <f t="shared" si="26"/>
        <v>0.33144299050634907</v>
      </c>
      <c r="BB75" s="46">
        <f t="shared" si="26"/>
        <v>0.33620447850567398</v>
      </c>
      <c r="BC75" s="46">
        <f t="shared" si="26"/>
        <v>0.34090195211218616</v>
      </c>
      <c r="BD75" s="46">
        <f t="shared" si="26"/>
        <v>0.34553656104284475</v>
      </c>
      <c r="BE75" s="46">
        <f t="shared" si="26"/>
        <v>0.35010943520734455</v>
      </c>
      <c r="BF75" s="46">
        <f t="shared" si="26"/>
        <v>0.35462168452480919</v>
      </c>
      <c r="BG75" s="46">
        <f t="shared" si="26"/>
        <v>0.35907439881972159</v>
      </c>
      <c r="BH75" s="46">
        <f t="shared" si="26"/>
        <v>0.36346864778647375</v>
      </c>
      <c r="BI75" s="46">
        <f t="shared" si="26"/>
        <v>0.36780548101323723</v>
      </c>
      <c r="BJ75" s="46">
        <f t="shared" si="26"/>
        <v>0.37208592805700386</v>
      </c>
    </row>
    <row r="76" spans="1:62">
      <c r="A76" s="59">
        <f t="shared" si="27"/>
        <v>73</v>
      </c>
      <c r="B76" s="2">
        <v>0</v>
      </c>
      <c r="C76" s="25">
        <f t="shared" si="28"/>
        <v>2.3894018749393269E-3</v>
      </c>
      <c r="D76" s="25">
        <f t="shared" si="28"/>
        <v>7.3435350236005512E-3</v>
      </c>
      <c r="E76" s="25">
        <f t="shared" si="28"/>
        <v>1.3514390129808604E-2</v>
      </c>
      <c r="F76" s="25">
        <f t="shared" si="28"/>
        <v>2.0384388604939376E-2</v>
      </c>
      <c r="G76" s="25">
        <f t="shared" si="28"/>
        <v>2.7688907083923672E-2</v>
      </c>
      <c r="H76" s="25">
        <f t="shared" si="28"/>
        <v>3.527156793366646E-2</v>
      </c>
      <c r="I76" s="25">
        <f t="shared" si="28"/>
        <v>4.3031454647439876E-2</v>
      </c>
      <c r="J76" s="25">
        <f t="shared" si="28"/>
        <v>5.0899507574416615E-2</v>
      </c>
      <c r="K76" s="25">
        <f t="shared" si="28"/>
        <v>5.8826479066509917E-2</v>
      </c>
      <c r="L76" s="25">
        <f t="shared" si="28"/>
        <v>6.6776184405388794E-2</v>
      </c>
      <c r="M76" s="25">
        <f t="shared" si="29"/>
        <v>7.4721445449448601E-2</v>
      </c>
      <c r="N76" s="25">
        <f t="shared" si="29"/>
        <v>8.264151586335422E-2</v>
      </c>
      <c r="O76" s="25">
        <f t="shared" si="29"/>
        <v>9.0520373729967546E-2</v>
      </c>
      <c r="P76" s="25">
        <f t="shared" si="29"/>
        <v>9.8345548094884966E-2</v>
      </c>
      <c r="Q76" s="25">
        <f t="shared" si="29"/>
        <v>0.10610728809302103</v>
      </c>
      <c r="R76" s="25">
        <f t="shared" si="29"/>
        <v>0.11379795967440831</v>
      </c>
      <c r="S76" s="25">
        <f t="shared" si="29"/>
        <v>0.1214115980938824</v>
      </c>
      <c r="T76" s="25">
        <f t="shared" si="29"/>
        <v>0.12894356976415927</v>
      </c>
      <c r="U76" s="25">
        <f t="shared" si="29"/>
        <v>0.13639031262233317</v>
      </c>
      <c r="V76" s="25">
        <f t="shared" si="29"/>
        <v>0.14374913397362912</v>
      </c>
      <c r="W76" s="25">
        <f t="shared" si="29"/>
        <v>0.15101805114456934</v>
      </c>
      <c r="X76" s="25">
        <f t="shared" si="29"/>
        <v>0.15819566451338007</v>
      </c>
      <c r="Y76" s="25">
        <f t="shared" si="29"/>
        <v>0.16528105536529172</v>
      </c>
      <c r="Z76" s="25">
        <f t="shared" si="29"/>
        <v>0.172273703017395</v>
      </c>
      <c r="AA76" s="25">
        <f t="shared" si="29"/>
        <v>0.17917341706740805</v>
      </c>
      <c r="AB76" s="25">
        <f t="shared" si="30"/>
        <v>0.18598028163201125</v>
      </c>
      <c r="AC76" s="25">
        <f t="shared" si="30"/>
        <v>0.19269460917664821</v>
      </c>
      <c r="AD76" s="25">
        <f t="shared" si="30"/>
        <v>0.19931690208194319</v>
      </c>
      <c r="AE76" s="25">
        <f t="shared" si="30"/>
        <v>0.20584782049770634</v>
      </c>
      <c r="AF76" s="25">
        <f t="shared" si="30"/>
        <v>0.21228815534212059</v>
      </c>
      <c r="AG76" s="25">
        <f t="shared" si="30"/>
        <v>0.21863880553781623</v>
      </c>
      <c r="AH76" s="25">
        <f t="shared" si="30"/>
        <v>0.22490075875702692</v>
      </c>
      <c r="AI76" s="25">
        <f t="shared" si="30"/>
        <v>0.23107507508843311</v>
      </c>
      <c r="AJ76" s="25">
        <f t="shared" si="30"/>
        <v>0.23716287314844187</v>
      </c>
      <c r="AK76" s="25">
        <f t="shared" si="30"/>
        <v>0.24316531824673593</v>
      </c>
      <c r="AL76" s="25">
        <f t="shared" si="30"/>
        <v>0.24908361228527498</v>
      </c>
      <c r="AM76" s="25">
        <f t="shared" si="30"/>
        <v>0.2549189851255354</v>
      </c>
      <c r="AN76" s="25">
        <f t="shared" si="30"/>
        <v>0.26067268720364861</v>
      </c>
      <c r="AO76" s="25">
        <f t="shared" si="30"/>
        <v>0.2663459832095178</v>
      </c>
      <c r="AP76" s="25">
        <f t="shared" si="30"/>
        <v>0.27194014667572775</v>
      </c>
      <c r="AQ76" s="25">
        <f t="shared" si="30"/>
        <v>0.27745645534646424</v>
      </c>
      <c r="AR76" s="25">
        <f t="shared" si="30"/>
        <v>0.28289618721677939</v>
      </c>
      <c r="AS76" s="25">
        <f t="shared" si="30"/>
        <v>0.28826061714921475</v>
      </c>
      <c r="AT76" s="25">
        <f t="shared" si="30"/>
        <v>0.29355101398866745</v>
      </c>
      <c r="AU76" s="25">
        <f t="shared" si="30"/>
        <v>0.29876863810798276</v>
      </c>
      <c r="AV76" s="25">
        <f t="shared" si="30"/>
        <v>0.30391473932648189</v>
      </c>
      <c r="AW76" s="25">
        <f t="shared" si="30"/>
        <v>0.30899055515182583</v>
      </c>
      <c r="AX76" s="25">
        <f t="shared" si="30"/>
        <v>0.31399730930254011</v>
      </c>
      <c r="AY76" s="25">
        <f t="shared" si="30"/>
        <v>0.3189362104743908</v>
      </c>
      <c r="AZ76" s="46">
        <f t="shared" si="30"/>
        <v>0.32380845131879504</v>
      </c>
      <c r="BA76" s="46">
        <f t="shared" si="26"/>
        <v>0.32861520760570617</v>
      </c>
      <c r="BB76" s="46">
        <f t="shared" si="26"/>
        <v>0.33335763754705522</v>
      </c>
      <c r="BC76" s="46">
        <f t="shared" si="26"/>
        <v>0.33803688125995296</v>
      </c>
      <c r="BD76" s="46">
        <f t="shared" si="26"/>
        <v>0.34265406035154394</v>
      </c>
      <c r="BE76" s="46">
        <f t="shared" si="26"/>
        <v>0.34721027760971723</v>
      </c>
      <c r="BF76" s="46">
        <f t="shared" si="26"/>
        <v>0.35170661678587767</v>
      </c>
      <c r="BG76" s="46">
        <f t="shared" si="26"/>
        <v>0.35614414245771348</v>
      </c>
      <c r="BH76" s="46">
        <f t="shared" si="26"/>
        <v>0.36052389996139661</v>
      </c>
      <c r="BI76" s="46">
        <f t="shared" si="26"/>
        <v>0.36484691538395814</v>
      </c>
      <c r="BJ76" s="46">
        <f t="shared" si="26"/>
        <v>0.36911419560771441</v>
      </c>
    </row>
    <row r="77" spans="1:62">
      <c r="A77" s="59">
        <f t="shared" si="27"/>
        <v>74</v>
      </c>
      <c r="B77" s="2">
        <v>0</v>
      </c>
      <c r="C77" s="25">
        <f t="shared" si="28"/>
        <v>2.3574904331369155E-3</v>
      </c>
      <c r="D77" s="25">
        <f t="shared" si="28"/>
        <v>7.2465071306078198E-3</v>
      </c>
      <c r="E77" s="25">
        <f t="shared" si="28"/>
        <v>1.3337708283515265E-2</v>
      </c>
      <c r="F77" s="25">
        <f t="shared" si="28"/>
        <v>2.0120686846503352E-2</v>
      </c>
      <c r="G77" s="25">
        <f t="shared" si="28"/>
        <v>2.7334461814729392E-2</v>
      </c>
      <c r="H77" s="25">
        <f t="shared" si="28"/>
        <v>3.482477485108787E-2</v>
      </c>
      <c r="I77" s="25">
        <f t="shared" si="28"/>
        <v>4.249204303723253E-2</v>
      </c>
      <c r="J77" s="25">
        <f t="shared" si="28"/>
        <v>5.0268087093785004E-2</v>
      </c>
      <c r="K77" s="25">
        <f t="shared" si="28"/>
        <v>5.8104257602346991E-2</v>
      </c>
      <c r="L77" s="25">
        <f t="shared" si="28"/>
        <v>6.5964782536511002E-2</v>
      </c>
      <c r="M77" s="25">
        <f t="shared" si="29"/>
        <v>7.3822769368755758E-2</v>
      </c>
      <c r="N77" s="25">
        <f t="shared" si="29"/>
        <v>8.1657667616593085E-2</v>
      </c>
      <c r="O77" s="25">
        <f t="shared" si="29"/>
        <v>8.9453586302364274E-2</v>
      </c>
      <c r="P77" s="25">
        <f t="shared" si="29"/>
        <v>9.7198137616329186E-2</v>
      </c>
      <c r="Q77" s="25">
        <f t="shared" si="29"/>
        <v>0.10488161816985909</v>
      </c>
      <c r="R77" s="25">
        <f t="shared" si="29"/>
        <v>0.11249641451153418</v>
      </c>
      <c r="S77" s="25">
        <f t="shared" si="29"/>
        <v>0.12003656211187942</v>
      </c>
      <c r="T77" s="25">
        <f t="shared" si="29"/>
        <v>0.12749741209297205</v>
      </c>
      <c r="U77" s="25">
        <f t="shared" si="29"/>
        <v>0.13487537530564259</v>
      </c>
      <c r="V77" s="25">
        <f t="shared" si="29"/>
        <v>0.14216772302859196</v>
      </c>
      <c r="W77" s="25">
        <f t="shared" si="29"/>
        <v>0.14937242983925722</v>
      </c>
      <c r="X77" s="25">
        <f t="shared" si="29"/>
        <v>0.15648804837983804</v>
      </c>
      <c r="Y77" s="25">
        <f t="shared" si="29"/>
        <v>0.16351360857927175</v>
      </c>
      <c r="Z77" s="25">
        <f t="shared" si="29"/>
        <v>0.17044853585935213</v>
      </c>
      <c r="AA77" s="25">
        <f t="shared" si="29"/>
        <v>0.17729258424187705</v>
      </c>
      <c r="AB77" s="25">
        <f t="shared" si="30"/>
        <v>0.18404578126986462</v>
      </c>
      <c r="AC77" s="25">
        <f t="shared" si="30"/>
        <v>0.19070838238104168</v>
      </c>
      <c r="AD77" s="25">
        <f t="shared" si="30"/>
        <v>0.19728083290685014</v>
      </c>
      <c r="AE77" s="25">
        <f t="shared" si="30"/>
        <v>0.20376373626988126</v>
      </c>
      <c r="AF77" s="25">
        <f t="shared" si="30"/>
        <v>0.21015782725460305</v>
      </c>
      <c r="AG77" s="25">
        <f t="shared" si="30"/>
        <v>0.2164639494567783</v>
      </c>
      <c r="AH77" s="25">
        <f t="shared" si="30"/>
        <v>0.22268303619470345</v>
      </c>
      <c r="AI77" s="25">
        <f t="shared" si="30"/>
        <v>0.2288160943036506</v>
      </c>
      <c r="AJ77" s="25">
        <f t="shared" si="30"/>
        <v>0.23486419034335099</v>
      </c>
      <c r="AK77" s="25">
        <f t="shared" si="30"/>
        <v>0.24082843883410393</v>
      </c>
      <c r="AL77" s="25">
        <f t="shared" si="30"/>
        <v>0.24670999220537854</v>
      </c>
      <c r="AM77" s="25">
        <f t="shared" si="30"/>
        <v>0.25251003219553059</v>
      </c>
      <c r="AN77" s="25">
        <f t="shared" si="30"/>
        <v>0.25822976248543739</v>
      </c>
      <c r="AO77" s="25">
        <f t="shared" si="30"/>
        <v>0.2638704023847232</v>
      </c>
      <c r="AP77" s="25">
        <f t="shared" si="30"/>
        <v>0.26943318141852846</v>
      </c>
      <c r="AQ77" s="25">
        <f t="shared" si="30"/>
        <v>0.27491933468680518</v>
      </c>
      <c r="AR77" s="25">
        <f t="shared" si="30"/>
        <v>0.2803300988879438</v>
      </c>
      <c r="AS77" s="25">
        <f t="shared" si="30"/>
        <v>0.2856667089149571</v>
      </c>
      <c r="AT77" s="25">
        <f t="shared" si="30"/>
        <v>0.29093039494611966</v>
      </c>
      <c r="AU77" s="25">
        <f t="shared" si="30"/>
        <v>0.29612237996338414</v>
      </c>
      <c r="AV77" s="25">
        <f t="shared" si="30"/>
        <v>0.30124387764148153</v>
      </c>
      <c r="AW77" s="25">
        <f t="shared" si="30"/>
        <v>0.30629609055868845</v>
      </c>
      <c r="AX77" s="25">
        <f t="shared" si="30"/>
        <v>0.31128020868706735</v>
      </c>
      <c r="AY77" s="25">
        <f t="shared" si="30"/>
        <v>0.31619740812576747</v>
      </c>
      <c r="AZ77" s="46">
        <f t="shared" si="30"/>
        <v>0.32104885004590483</v>
      </c>
      <c r="BA77" s="46">
        <f t="shared" si="26"/>
        <v>0.32583567981973111</v>
      </c>
      <c r="BB77" s="46">
        <f t="shared" si="26"/>
        <v>0.33055902631039757</v>
      </c>
      <c r="BC77" s="46">
        <f t="shared" si="26"/>
        <v>0.33522000130170465</v>
      </c>
      <c r="BD77" s="46">
        <f t="shared" si="26"/>
        <v>0.33981969904987452</v>
      </c>
      <c r="BE77" s="46">
        <f t="shared" si="26"/>
        <v>0.34435919594167352</v>
      </c>
      <c r="BF77" s="46">
        <f t="shared" si="26"/>
        <v>0.34883955024518493</v>
      </c>
      <c r="BG77" s="46">
        <f t="shared" si="26"/>
        <v>0.35326180194124179</v>
      </c>
      <c r="BH77" s="46">
        <f t="shared" si="26"/>
        <v>0.35762697262501736</v>
      </c>
      <c r="BI77" s="46">
        <f t="shared" si="26"/>
        <v>0.36193606546855589</v>
      </c>
      <c r="BJ77" s="46">
        <f t="shared" si="26"/>
        <v>0.36619006523615572</v>
      </c>
    </row>
    <row r="78" spans="1:62">
      <c r="A78" s="59">
        <f t="shared" si="27"/>
        <v>75</v>
      </c>
      <c r="B78" s="2">
        <v>0</v>
      </c>
      <c r="C78" s="25">
        <f t="shared" si="28"/>
        <v>2.3264201405674635E-3</v>
      </c>
      <c r="D78" s="25">
        <f t="shared" si="28"/>
        <v>7.1520098481384214E-3</v>
      </c>
      <c r="E78" s="25">
        <f t="shared" si="28"/>
        <v>1.3165586780815215E-2</v>
      </c>
      <c r="F78" s="25">
        <f t="shared" si="28"/>
        <v>1.9863721314733046E-2</v>
      </c>
      <c r="G78" s="25">
        <f t="shared" si="28"/>
        <v>2.6988977697985542E-2</v>
      </c>
      <c r="H78" s="25">
        <f t="shared" si="28"/>
        <v>3.4389161893526081E-2</v>
      </c>
      <c r="I78" s="25">
        <f t="shared" si="28"/>
        <v>4.1965991353843053E-2</v>
      </c>
      <c r="J78" s="25">
        <f t="shared" si="28"/>
        <v>4.9652146492575308E-2</v>
      </c>
      <c r="K78" s="25">
        <f t="shared" si="28"/>
        <v>5.7399563195232366E-2</v>
      </c>
      <c r="L78" s="25">
        <f t="shared" si="28"/>
        <v>6.5172874236839748E-2</v>
      </c>
      <c r="M78" s="25">
        <f t="shared" si="29"/>
        <v>7.2945468198795257E-2</v>
      </c>
      <c r="N78" s="25">
        <f t="shared" si="29"/>
        <v>8.0696988277360701E-2</v>
      </c>
      <c r="O78" s="25">
        <f t="shared" si="29"/>
        <v>8.8411673890541206E-2</v>
      </c>
      <c r="P78" s="25">
        <f t="shared" si="29"/>
        <v>9.6077220979213826E-2</v>
      </c>
      <c r="Q78" s="25">
        <f t="shared" si="29"/>
        <v>0.10368397504925965</v>
      </c>
      <c r="R78" s="25">
        <f t="shared" si="29"/>
        <v>0.11122434523601707</v>
      </c>
      <c r="S78" s="25">
        <f t="shared" si="29"/>
        <v>0.11869236960805385</v>
      </c>
      <c r="T78" s="25">
        <f t="shared" si="29"/>
        <v>0.12608338664374871</v>
      </c>
      <c r="U78" s="25">
        <f t="shared" si="29"/>
        <v>0.13339378292301518</v>
      </c>
      <c r="V78" s="25">
        <f t="shared" si="29"/>
        <v>0.14062079660997454</v>
      </c>
      <c r="W78" s="25">
        <f t="shared" si="29"/>
        <v>0.14776236248775229</v>
      </c>
      <c r="X78" s="25">
        <f t="shared" si="29"/>
        <v>0.15481698841986685</v>
      </c>
      <c r="Y78" s="25">
        <f t="shared" si="29"/>
        <v>0.16178365590883514</v>
      </c>
      <c r="Z78" s="25">
        <f t="shared" si="29"/>
        <v>0.16866173936129494</v>
      </c>
      <c r="AA78" s="25">
        <f t="shared" si="29"/>
        <v>0.17545094003724265</v>
      </c>
      <c r="AB78" s="25">
        <f t="shared" si="30"/>
        <v>0.18215123164243846</v>
      </c>
      <c r="AC78" s="25">
        <f t="shared" si="30"/>
        <v>0.18876281523744701</v>
      </c>
      <c r="AD78" s="25">
        <f t="shared" si="30"/>
        <v>0.19528608166385128</v>
      </c>
      <c r="AE78" s="25">
        <f t="shared" si="30"/>
        <v>0.20172158008187036</v>
      </c>
      <c r="AF78" s="25">
        <f t="shared" si="30"/>
        <v>0.20806999151103064</v>
      </c>
      <c r="AG78" s="25">
        <f t="shared" si="30"/>
        <v>0.21433210649260998</v>
      </c>
      <c r="AH78" s="25">
        <f t="shared" si="30"/>
        <v>0.22050880616761667</v>
      </c>
      <c r="AI78" s="25">
        <f t="shared" si="30"/>
        <v>0.22660104620023358</v>
      </c>
      <c r="AJ78" s="25">
        <f t="shared" si="30"/>
        <v>0.23260984308346908</v>
      </c>
      <c r="AK78" s="25">
        <f t="shared" si="30"/>
        <v>0.23853626244820214</v>
      </c>
      <c r="AL78" s="25">
        <f t="shared" si="30"/>
        <v>0.24438140906406047</v>
      </c>
      <c r="AM78" s="25">
        <f t="shared" si="30"/>
        <v>0.2501464182744943</v>
      </c>
      <c r="AN78" s="25">
        <f t="shared" si="30"/>
        <v>0.25583244865192328</v>
      </c>
      <c r="AO78" s="25">
        <f t="shared" si="30"/>
        <v>0.26144067569416146</v>
      </c>
      <c r="AP78" s="25">
        <f t="shared" si="30"/>
        <v>0.26697228641216703</v>
      </c>
      <c r="AQ78" s="25">
        <f t="shared" si="30"/>
        <v>0.27242847468283177</v>
      </c>
      <c r="AR78" s="25">
        <f t="shared" si="30"/>
        <v>0.27781043726005444</v>
      </c>
      <c r="AS78" s="25">
        <f t="shared" si="30"/>
        <v>0.28311937035351992</v>
      </c>
      <c r="AT78" s="25">
        <f t="shared" si="30"/>
        <v>0.28835646669807535</v>
      </c>
      <c r="AU78" s="25">
        <f t="shared" si="30"/>
        <v>0.29352291304785322</v>
      </c>
      <c r="AV78" s="25">
        <f t="shared" si="30"/>
        <v>0.29861988803874046</v>
      </c>
      <c r="AW78" s="25">
        <f t="shared" si="30"/>
        <v>0.30364856037074855</v>
      </c>
      <c r="AX78" s="25">
        <f t="shared" si="30"/>
        <v>0.30861008726856798</v>
      </c>
      <c r="AY78" s="25">
        <f t="shared" si="30"/>
        <v>0.31350561318429698</v>
      </c>
      <c r="AZ78" s="46">
        <f t="shared" si="30"/>
        <v>0.31833626871118842</v>
      </c>
      <c r="BA78" s="46">
        <f t="shared" si="26"/>
        <v>0.32310316968139852</v>
      </c>
      <c r="BB78" s="46">
        <f t="shared" si="26"/>
        <v>0.32780741642427286</v>
      </c>
      <c r="BC78" s="46">
        <f t="shared" si="26"/>
        <v>0.33245009316474072</v>
      </c>
      <c r="BD78" s="46">
        <f t="shared" si="26"/>
        <v>0.33703226754400983</v>
      </c>
      <c r="BE78" s="46">
        <f t="shared" si="26"/>
        <v>0.34155499024701075</v>
      </c>
      <c r="BF78" s="46">
        <f t="shared" si="26"/>
        <v>0.34601929472299015</v>
      </c>
      <c r="BG78" s="46">
        <f t="shared" si="26"/>
        <v>0.3504261969873424</v>
      </c>
      <c r="BH78" s="46">
        <f t="shared" si="26"/>
        <v>0.35477669549423679</v>
      </c>
      <c r="BI78" s="46">
        <f t="shared" si="26"/>
        <v>0.35907177107087362</v>
      </c>
      <c r="BJ78" s="46">
        <f t="shared" si="26"/>
        <v>0.36331238690531265</v>
      </c>
    </row>
    <row r="79" spans="1:62">
      <c r="A79" s="59">
        <f t="shared" si="27"/>
        <v>76</v>
      </c>
      <c r="B79" s="2">
        <v>0</v>
      </c>
      <c r="C79" s="25">
        <f t="shared" si="28"/>
        <v>2.2961581721549491E-3</v>
      </c>
      <c r="D79" s="25">
        <f t="shared" si="28"/>
        <v>7.0599454465853752E-3</v>
      </c>
      <c r="E79" s="25">
        <f t="shared" si="28"/>
        <v>1.2997851302069412E-2</v>
      </c>
      <c r="F79" s="25">
        <f t="shared" si="28"/>
        <v>1.9613237127295572E-2</v>
      </c>
      <c r="G79" s="25">
        <f t="shared" si="28"/>
        <v>2.6652119089554067E-2</v>
      </c>
      <c r="H79" s="25">
        <f t="shared" si="28"/>
        <v>3.3964314514761194E-2</v>
      </c>
      <c r="I79" s="25">
        <f t="shared" si="28"/>
        <v>4.1452809182547887E-2</v>
      </c>
      <c r="J79" s="25">
        <f t="shared" si="28"/>
        <v>4.9051123189484368E-2</v>
      </c>
      <c r="K79" s="25">
        <f t="shared" si="28"/>
        <v>5.6711765159551238E-2</v>
      </c>
      <c r="L79" s="25">
        <f t="shared" si="28"/>
        <v>6.4399764943425725E-2</v>
      </c>
      <c r="M79" s="25">
        <f t="shared" si="29"/>
        <v>7.2088787763500362E-2</v>
      </c>
      <c r="N79" s="25">
        <f t="shared" si="29"/>
        <v>7.9758668273817196E-2</v>
      </c>
      <c r="O79" s="25">
        <f t="shared" si="29"/>
        <v>8.7393775641825738E-2</v>
      </c>
      <c r="P79" s="25">
        <f t="shared" si="29"/>
        <v>9.4981890026383284E-2</v>
      </c>
      <c r="Q79" s="25">
        <f t="shared" si="29"/>
        <v>0.10251340708451503</v>
      </c>
      <c r="R79" s="25">
        <f t="shared" si="29"/>
        <v>0.10998076035163003</v>
      </c>
      <c r="S79" s="25">
        <f t="shared" si="29"/>
        <v>0.11737799269491769</v>
      </c>
      <c r="T79" s="25">
        <f t="shared" si="29"/>
        <v>0.12470043241202647</v>
      </c>
      <c r="U79" s="25">
        <f t="shared" si="29"/>
        <v>0.13194444444444448</v>
      </c>
      <c r="V79" s="25">
        <f t="shared" si="29"/>
        <v>0.13910723657424498</v>
      </c>
      <c r="W79" s="25">
        <f t="shared" si="29"/>
        <v>0.14618670657065766</v>
      </c>
      <c r="X79" s="25">
        <f t="shared" si="29"/>
        <v>0.1531813203076455</v>
      </c>
      <c r="Y79" s="25">
        <f t="shared" si="29"/>
        <v>0.16009001362979594</v>
      </c>
      <c r="Z79" s="25">
        <f t="shared" si="29"/>
        <v>0.16691211265459965</v>
      </c>
      <c r="AA79" s="25">
        <f t="shared" si="29"/>
        <v>0.17364726854768731</v>
      </c>
      <c r="AB79" s="25">
        <f t="shared" si="30"/>
        <v>0.18029540377477937</v>
      </c>
      <c r="AC79" s="25">
        <f t="shared" si="30"/>
        <v>0.18685666753807445</v>
      </c>
      <c r="AD79" s="25">
        <f t="shared" si="30"/>
        <v>0.19333139862414106</v>
      </c>
      <c r="AE79" s="25">
        <f t="shared" si="30"/>
        <v>0.19972009427826307</v>
      </c>
      <c r="AF79" s="25">
        <f t="shared" si="30"/>
        <v>0.20602338401321438</v>
      </c>
      <c r="AG79" s="25">
        <f t="shared" si="30"/>
        <v>0.21224200748413424</v>
      </c>
      <c r="AH79" s="25">
        <f t="shared" si="30"/>
        <v>0.21837679573361612</v>
      </c>
      <c r="AI79" s="25">
        <f t="shared" si="30"/>
        <v>0.22442865524526034</v>
      </c>
      <c r="AJ79" s="25">
        <f t="shared" si="30"/>
        <v>0.23039855434915507</v>
      </c>
      <c r="AK79" s="25">
        <f t="shared" si="30"/>
        <v>0.23628751160593822</v>
      </c>
      <c r="AL79" s="25">
        <f t="shared" si="30"/>
        <v>0.24209658586233546</v>
      </c>
      <c r="AM79" s="25">
        <f t="shared" si="30"/>
        <v>0.2478268677241881</v>
      </c>
      <c r="AN79" s="25">
        <f t="shared" si="30"/>
        <v>0.25347947223585288</v>
      </c>
      <c r="AO79" s="25">
        <f t="shared" si="30"/>
        <v>0.25905553258965458</v>
      </c>
      <c r="AP79" s="25">
        <f t="shared" si="30"/>
        <v>0.26455619471748454</v>
      </c>
      <c r="AQ79" s="25">
        <f t="shared" si="30"/>
        <v>0.26998261263996287</v>
      </c>
      <c r="AR79" s="25">
        <f t="shared" si="30"/>
        <v>0.27533594446781612</v>
      </c>
      <c r="AS79" s="25">
        <f t="shared" si="30"/>
        <v>0.2806173489660671</v>
      </c>
      <c r="AT79" s="25">
        <f t="shared" si="30"/>
        <v>0.28582798260490788</v>
      </c>
      <c r="AU79" s="25">
        <f t="shared" si="30"/>
        <v>0.29096899703222084</v>
      </c>
      <c r="AV79" s="25">
        <f t="shared" si="30"/>
        <v>0.296041536912028</v>
      </c>
      <c r="AW79" s="25">
        <f t="shared" si="30"/>
        <v>0.30104673808099086</v>
      </c>
      <c r="AX79" s="25">
        <f t="shared" si="30"/>
        <v>0.30598572598172064</v>
      </c>
      <c r="AY79" s="25">
        <f t="shared" si="30"/>
        <v>0.31085961433728171</v>
      </c>
      <c r="AZ79" s="46">
        <f t="shared" si="30"/>
        <v>0.31566950403605964</v>
      </c>
      <c r="BA79" s="46">
        <f t="shared" si="26"/>
        <v>0.32041648220025643</v>
      </c>
      <c r="BB79" s="46">
        <f t="shared" si="26"/>
        <v>0.32510162141476701</v>
      </c>
      <c r="BC79" s="46">
        <f t="shared" si="26"/>
        <v>0.32972597909620049</v>
      </c>
      <c r="BD79" s="46">
        <f t="shared" si="26"/>
        <v>0.33429059698439012</v>
      </c>
      <c r="BE79" s="46">
        <f t="shared" si="26"/>
        <v>0.33879650074096535</v>
      </c>
      <c r="BF79" s="46">
        <f t="shared" si="26"/>
        <v>0.34324469964148879</v>
      </c>
      <c r="BG79" s="46">
        <f t="shared" si="26"/>
        <v>0.34763618634932697</v>
      </c>
      <c r="BH79" s="46">
        <f t="shared" si="26"/>
        <v>0.3519719367608789</v>
      </c>
      <c r="BI79" s="46">
        <f t="shared" si="26"/>
        <v>0.35625290991304437</v>
      </c>
      <c r="BJ79" s="46">
        <f t="shared" si="26"/>
        <v>0.36048004794491539</v>
      </c>
    </row>
    <row r="80" spans="1:62">
      <c r="A80" s="59">
        <f t="shared" si="27"/>
        <v>77</v>
      </c>
      <c r="B80" s="2">
        <v>0</v>
      </c>
      <c r="C80" s="25">
        <f t="shared" si="28"/>
        <v>2.266673388853785E-3</v>
      </c>
      <c r="D80" s="25">
        <f t="shared" si="28"/>
        <v>6.9702211647619068E-3</v>
      </c>
      <c r="E80" s="25">
        <f t="shared" si="28"/>
        <v>1.2834336300788755E-2</v>
      </c>
      <c r="F80" s="25">
        <f t="shared" si="28"/>
        <v>1.9368992101681116E-2</v>
      </c>
      <c r="G80" s="25">
        <f t="shared" si="28"/>
        <v>2.6323566903321858E-2</v>
      </c>
      <c r="H80" s="25">
        <f t="shared" si="28"/>
        <v>3.3549838417288064E-2</v>
      </c>
      <c r="I80" s="25">
        <f t="shared" si="28"/>
        <v>4.0952029828328511E-2</v>
      </c>
      <c r="J80" s="25">
        <f t="shared" si="28"/>
        <v>4.8464481548412638E-2</v>
      </c>
      <c r="K80" s="25">
        <f t="shared" si="28"/>
        <v>5.6040262724831764E-2</v>
      </c>
      <c r="L80" s="25">
        <f t="shared" si="28"/>
        <v>6.364479272244053E-2</v>
      </c>
      <c r="M80" s="25">
        <f t="shared" si="29"/>
        <v>7.1252008979545881E-2</v>
      </c>
      <c r="N80" s="25">
        <f t="shared" si="29"/>
        <v>7.8841935349441353E-2</v>
      </c>
      <c r="O80" s="25">
        <f t="shared" si="29"/>
        <v>8.6399070011922444E-2</v>
      </c>
      <c r="P80" s="25">
        <f t="shared" si="29"/>
        <v>9.3911277685350972E-2</v>
      </c>
      <c r="Q80" s="25">
        <f t="shared" si="29"/>
        <v>0.10136900528642381</v>
      </c>
      <c r="R80" s="25">
        <f t="shared" si="29"/>
        <v>0.10876471240246263</v>
      </c>
      <c r="S80" s="25">
        <f t="shared" si="29"/>
        <v>0.1160924487313244</v>
      </c>
      <c r="T80" s="25">
        <f t="shared" si="29"/>
        <v>0.12334753468178351</v>
      </c>
      <c r="U80" s="25">
        <f t="shared" si="29"/>
        <v>0.13052631601888467</v>
      </c>
      <c r="V80" s="25">
        <f t="shared" si="29"/>
        <v>0.13762597270753013</v>
      </c>
      <c r="W80" s="25">
        <f t="shared" si="29"/>
        <v>0.14464436812023421</v>
      </c>
      <c r="X80" s="25">
        <f t="shared" si="29"/>
        <v>0.15157992877278331</v>
      </c>
      <c r="Y80" s="25">
        <f t="shared" si="29"/>
        <v>0.15843154746876406</v>
      </c>
      <c r="Z80" s="25">
        <f t="shared" si="29"/>
        <v>0.1651985046175726</v>
      </c>
      <c r="AA80" s="25">
        <f t="shared" si="29"/>
        <v>0.17188040381978262</v>
      </c>
      <c r="AB80" s="25">
        <f t="shared" si="30"/>
        <v>0.17847711876706254</v>
      </c>
      <c r="AC80" s="25">
        <f t="shared" si="30"/>
        <v>0.18498874919767011</v>
      </c>
      <c r="AD80" s="25">
        <f t="shared" si="30"/>
        <v>0.19141558416037008</v>
      </c>
      <c r="AE80" s="25">
        <f t="shared" si="30"/>
        <v>0.19775807122187763</v>
      </c>
      <c r="AF80" s="25">
        <f t="shared" si="30"/>
        <v>0.20401679054167657</v>
      </c>
      <c r="AG80" s="25">
        <f t="shared" si="30"/>
        <v>0.21019243295848952</v>
      </c>
      <c r="AH80" s="25">
        <f t="shared" si="30"/>
        <v>0.21628578140258625</v>
      </c>
      <c r="AI80" s="25">
        <f t="shared" si="30"/>
        <v>0.22229769508028016</v>
      </c>
      <c r="AJ80" s="25">
        <f t="shared" si="30"/>
        <v>0.22822909598063226</v>
      </c>
      <c r="AK80" s="25">
        <f t="shared" si="30"/>
        <v>0.23408095733633788</v>
      </c>
      <c r="AL80" s="25">
        <f t="shared" si="30"/>
        <v>0.23985429373603992</v>
      </c>
      <c r="AM80" s="25">
        <f t="shared" si="30"/>
        <v>0.24555015263764907</v>
      </c>
      <c r="AN80" s="25">
        <f t="shared" si="30"/>
        <v>0.25116960707448399</v>
      </c>
      <c r="AO80" s="25">
        <f t="shared" si="30"/>
        <v>0.25671374938033492</v>
      </c>
      <c r="AP80" s="25">
        <f t="shared" si="30"/>
        <v>0.26218368578754919</v>
      </c>
      <c r="AQ80" s="25">
        <f t="shared" si="30"/>
        <v>0.26758053177522007</v>
      </c>
      <c r="AR80" s="25">
        <f t="shared" si="30"/>
        <v>0.27290540806351382</v>
      </c>
      <c r="AS80" s="25">
        <f t="shared" si="30"/>
        <v>0.27815943716588615</v>
      </c>
      <c r="AT80" s="25">
        <f t="shared" si="30"/>
        <v>0.2833437404240205</v>
      </c>
      <c r="AU80" s="25">
        <f t="shared" si="30"/>
        <v>0.28845943546125768</v>
      </c>
      <c r="AV80" s="25">
        <f t="shared" si="30"/>
        <v>0.29350763399946533</v>
      </c>
      <c r="AW80" s="25">
        <f t="shared" si="30"/>
        <v>0.29848943999203742</v>
      </c>
      <c r="AX80" s="25">
        <f t="shared" si="30"/>
        <v>0.30340594803224619</v>
      </c>
      <c r="AY80" s="25">
        <f t="shared" si="30"/>
        <v>0.3082582420017253</v>
      </c>
      <c r="AZ80" s="46">
        <f t="shared" si="30"/>
        <v>0.31304739392858366</v>
      </c>
      <c r="BA80" s="46">
        <f t="shared" si="26"/>
        <v>0.31777446302868101</v>
      </c>
      <c r="BB80" s="46">
        <f t="shared" si="26"/>
        <v>0.32244049490705023</v>
      </c>
      <c r="BC80" s="46">
        <f t="shared" si="26"/>
        <v>0.32704652089941549</v>
      </c>
      <c r="BD80" s="46">
        <f t="shared" si="26"/>
        <v>0.33159355753630504</v>
      </c>
      <c r="BE80" s="46">
        <f t="shared" si="26"/>
        <v>0.33608260611446034</v>
      </c>
      <c r="BF80" s="46">
        <f t="shared" si="26"/>
        <v>0.34051465236214629</v>
      </c>
      <c r="BG80" s="46">
        <f t="shared" si="26"/>
        <v>0.34489066618661857</v>
      </c>
      <c r="BH80" s="46">
        <f t="shared" si="26"/>
        <v>0.34921160149343466</v>
      </c>
      <c r="BI80" s="46">
        <f t="shared" si="26"/>
        <v>0.35347839606854836</v>
      </c>
      <c r="BJ80" s="46">
        <f t="shared" si="26"/>
        <v>0.35769197151520876</v>
      </c>
    </row>
    <row r="81" spans="1:62">
      <c r="A81" s="59">
        <f t="shared" si="27"/>
        <v>78</v>
      </c>
      <c r="B81" s="2">
        <v>0</v>
      </c>
      <c r="C81" s="25">
        <f t="shared" si="28"/>
        <v>2.2379362307692087E-3</v>
      </c>
      <c r="D81" s="25">
        <f t="shared" si="28"/>
        <v>6.8827488981252315E-3</v>
      </c>
      <c r="E81" s="25">
        <f t="shared" si="28"/>
        <v>1.2674884458548488E-2</v>
      </c>
      <c r="F81" s="25">
        <f t="shared" si="28"/>
        <v>1.9130755973884299E-2</v>
      </c>
      <c r="G81" s="25">
        <f t="shared" si="28"/>
        <v>2.6003017602439862E-2</v>
      </c>
      <c r="H81" s="25">
        <f t="shared" si="28"/>
        <v>3.3145358330644359E-2</v>
      </c>
      <c r="I81" s="25">
        <f t="shared" si="28"/>
        <v>4.0463208898530237E-2</v>
      </c>
      <c r="J81" s="25">
        <f t="shared" si="28"/>
        <v>4.7891711283730924E-2</v>
      </c>
      <c r="K81" s="25">
        <f t="shared" si="28"/>
        <v>5.538448328196699E-2</v>
      </c>
      <c r="L81" s="25">
        <f t="shared" si="28"/>
        <v>6.2907326374200906E-2</v>
      </c>
      <c r="M81" s="25">
        <f t="shared" si="29"/>
        <v>7.043444583719613E-2</v>
      </c>
      <c r="N81" s="25">
        <f t="shared" si="29"/>
        <v>7.7946052435711052E-2</v>
      </c>
      <c r="O81" s="25">
        <f t="shared" si="29"/>
        <v>8.5426772544338642E-2</v>
      </c>
      <c r="P81" s="25">
        <f t="shared" si="29"/>
        <v>9.2864555668253995E-2</v>
      </c>
      <c r="Q81" s="25">
        <f t="shared" si="29"/>
        <v>0.10024990095644241</v>
      </c>
      <c r="R81" s="25">
        <f t="shared" si="29"/>
        <v>0.10757529555085371</v>
      </c>
      <c r="S81" s="25">
        <f t="shared" si="29"/>
        <v>0.11483479785573532</v>
      </c>
      <c r="T81" s="25">
        <f t="shared" si="29"/>
        <v>0.12202372252361303</v>
      </c>
      <c r="U81" s="25">
        <f t="shared" si="29"/>
        <v>0.12913839844599526</v>
      </c>
      <c r="V81" s="25">
        <f t="shared" si="29"/>
        <v>0.13617598017874119</v>
      </c>
      <c r="W81" s="25">
        <f t="shared" si="29"/>
        <v>0.14313429916193274</v>
      </c>
      <c r="X81" s="25">
        <f t="shared" si="29"/>
        <v>0.15001174503655804</v>
      </c>
      <c r="Y81" s="25">
        <f t="shared" si="29"/>
        <v>0.15680717003972039</v>
      </c>
      <c r="Z81" s="25">
        <f t="shared" si="29"/>
        <v>0.16351981131738558</v>
      </c>
      <c r="AA81" s="25">
        <f t="shared" si="29"/>
        <v>0.17014922730424603</v>
      </c>
      <c r="AB81" s="25">
        <f t="shared" si="30"/>
        <v>0.17669524526012348</v>
      </c>
      <c r="AC81" s="25">
        <f t="shared" si="30"/>
        <v>0.18315791773630993</v>
      </c>
      <c r="AD81" s="25">
        <f t="shared" si="30"/>
        <v>0.18953748624976913</v>
      </c>
      <c r="AE81" s="25">
        <f t="shared" si="30"/>
        <v>0.19583435081989597</v>
      </c>
      <c r="AF81" s="25">
        <f t="shared" si="30"/>
        <v>0.20204904430713197</v>
      </c>
      <c r="AG81" s="25">
        <f t="shared" si="30"/>
        <v>0.20818221070997711</v>
      </c>
      <c r="AH81" s="25">
        <f t="shared" si="30"/>
        <v>0.214234586744393</v>
      </c>
      <c r="AI81" s="25">
        <f t="shared" si="30"/>
        <v>0.22020698615983769</v>
      </c>
      <c r="AJ81" s="25">
        <f t="shared" si="30"/>
        <v>0.22610028634833562</v>
      </c>
      <c r="AK81" s="25">
        <f t="shared" si="30"/>
        <v>0.23191541688374978</v>
      </c>
      <c r="AL81" s="25">
        <f t="shared" si="30"/>
        <v>0.23765334969274224</v>
      </c>
      <c r="AM81" s="25">
        <f t="shared" si="30"/>
        <v>0.24331509061048323</v>
      </c>
      <c r="AN81" s="25">
        <f t="shared" si="30"/>
        <v>0.24890167211578704</v>
      </c>
      <c r="AO81" s="25">
        <f t="shared" si="30"/>
        <v>0.25441414707414578</v>
      </c>
      <c r="AP81" s="25">
        <f t="shared" si="30"/>
        <v>0.25985358334472392</v>
      </c>
      <c r="AQ81" s="25">
        <f t="shared" si="30"/>
        <v>0.26522105913002003</v>
      </c>
      <c r="AR81" s="25">
        <f t="shared" si="30"/>
        <v>0.27051765896559277</v>
      </c>
      <c r="AS81" s="25">
        <f t="shared" si="30"/>
        <v>0.2757444702627318</v>
      </c>
      <c r="AT81" s="25">
        <f t="shared" si="30"/>
        <v>0.28090258032985244</v>
      </c>
      <c r="AU81" s="25">
        <f t="shared" si="30"/>
        <v>0.28599307380917349</v>
      </c>
      <c r="AV81" s="25">
        <f t="shared" si="30"/>
        <v>0.29101703047429306</v>
      </c>
      <c r="AW81" s="25">
        <f t="shared" si="30"/>
        <v>0.29597552334190091</v>
      </c>
      <c r="AX81" s="25">
        <f t="shared" si="30"/>
        <v>0.30086961705731946</v>
      </c>
      <c r="AY81" s="25">
        <f t="shared" si="30"/>
        <v>0.30570036651903992</v>
      </c>
      <c r="AZ81" s="46">
        <f t="shared" si="30"/>
        <v>0.31046881571207507</v>
      </c>
      <c r="BA81" s="46">
        <f t="shared" si="26"/>
        <v>0.31517599672393642</v>
      </c>
      <c r="BB81" s="46">
        <f t="shared" si="26"/>
        <v>0.31982292892044362</v>
      </c>
      <c r="BC81" s="46">
        <f t="shared" si="26"/>
        <v>0.32441061826150458</v>
      </c>
      <c r="BD81" s="46">
        <f t="shared" si="26"/>
        <v>0.32894005673952187</v>
      </c>
      <c r="BE81" s="46">
        <f t="shared" si="26"/>
        <v>0.33341222192525477</v>
      </c>
      <c r="BF81" s="46">
        <f t="shared" si="26"/>
        <v>0.33782807660784847</v>
      </c>
      <c r="BG81" s="46">
        <f t="shared" si="26"/>
        <v>0.34218856851736962</v>
      </c>
      <c r="BH81" s="46">
        <f t="shared" si="26"/>
        <v>0.34649463011960996</v>
      </c>
      <c r="BI81" s="46">
        <f t="shared" si="26"/>
        <v>0.35074717847414594</v>
      </c>
      <c r="BJ81" s="46">
        <f t="shared" si="26"/>
        <v>0.35494711514772309</v>
      </c>
    </row>
    <row r="82" spans="1:62">
      <c r="A82" s="59">
        <f t="shared" si="27"/>
        <v>79</v>
      </c>
      <c r="B82" s="2">
        <v>0</v>
      </c>
      <c r="C82" s="25">
        <f t="shared" si="28"/>
        <v>2.2099186183062243E-3</v>
      </c>
      <c r="D82" s="25">
        <f t="shared" si="28"/>
        <v>6.7974449101870322E-3</v>
      </c>
      <c r="E82" s="25">
        <f t="shared" si="28"/>
        <v>1.2519346180045791E-2</v>
      </c>
      <c r="F82" s="25">
        <f t="shared" si="28"/>
        <v>1.8898309674071523E-2</v>
      </c>
      <c r="G82" s="25">
        <f t="shared" si="28"/>
        <v>2.5690182263433017E-2</v>
      </c>
      <c r="H82" s="25">
        <f t="shared" si="28"/>
        <v>3.2750516877152358E-2</v>
      </c>
      <c r="I82" s="25">
        <f t="shared" si="28"/>
        <v>3.99859229859802E-2</v>
      </c>
      <c r="J82" s="25">
        <f t="shared" si="28"/>
        <v>4.7332325977526041E-2</v>
      </c>
      <c r="K82" s="25">
        <f t="shared" si="28"/>
        <v>5.4743880751445935E-2</v>
      </c>
      <c r="L82" s="25">
        <f t="shared" si="28"/>
        <v>6.2186763668821504E-2</v>
      </c>
      <c r="M82" s="25">
        <f t="shared" si="29"/>
        <v>6.9635443519081991E-2</v>
      </c>
      <c r="N82" s="25">
        <f t="shared" si="29"/>
        <v>7.7070315668803874E-2</v>
      </c>
      <c r="O82" s="25">
        <f t="shared" si="29"/>
        <v>8.447613379881469E-2</v>
      </c>
      <c r="P82" s="25">
        <f t="shared" si="29"/>
        <v>9.1840932324798327E-2</v>
      </c>
      <c r="Q82" s="25">
        <f t="shared" si="29"/>
        <v>9.9155263475912941E-2</v>
      </c>
      <c r="R82" s="25">
        <f t="shared" si="29"/>
        <v>0.10641164331368241</v>
      </c>
      <c r="S82" s="25">
        <f t="shared" si="29"/>
        <v>0.11360414067940663</v>
      </c>
      <c r="T82" s="25">
        <f t="shared" si="29"/>
        <v>0.12072806645374706</v>
      </c>
      <c r="U82" s="25">
        <f t="shared" si="29"/>
        <v>0.12777973480910126</v>
      </c>
      <c r="V82" s="25">
        <f t="shared" si="29"/>
        <v>0.13475627715378938</v>
      </c>
      <c r="W82" s="25">
        <f t="shared" si="29"/>
        <v>0.14165549531645785</v>
      </c>
      <c r="X82" s="25">
        <f t="shared" si="29"/>
        <v>0.14847574440775013</v>
      </c>
      <c r="Y82" s="25">
        <f t="shared" si="29"/>
        <v>0.15521583843892919</v>
      </c>
      <c r="Z82" s="25">
        <f t="shared" si="29"/>
        <v>0.16187497360880485</v>
      </c>
      <c r="AA82" s="25">
        <f t="shared" si="29"/>
        <v>0.16845266546271026</v>
      </c>
      <c r="AB82" s="25">
        <f t="shared" si="30"/>
        <v>0.17494869705401508</v>
      </c>
      <c r="AC82" s="25">
        <f t="shared" si="30"/>
        <v>0.18136307591306167</v>
      </c>
      <c r="AD82" s="25">
        <f t="shared" si="30"/>
        <v>0.1876959981258367</v>
      </c>
      <c r="AE82" s="25">
        <f t="shared" si="30"/>
        <v>0.19394781819614243</v>
      </c>
      <c r="AF82" s="25">
        <f t="shared" si="30"/>
        <v>0.20011902364559714</v>
      </c>
      <c r="AG82" s="25">
        <f t="shared" si="30"/>
        <v>0.20621021351994501</v>
      </c>
      <c r="AH82" s="25">
        <f t="shared" si="30"/>
        <v>0.21222208013522115</v>
      </c>
      <c r="AI82" s="25">
        <f t="shared" si="30"/>
        <v>0.21815539352569849</v>
      </c>
      <c r="AJ82" s="25">
        <f t="shared" si="30"/>
        <v>0.22401098815624215</v>
      </c>
      <c r="AK82" s="25">
        <f t="shared" si="30"/>
        <v>0.22978975154130196</v>
      </c>
      <c r="AL82" s="25">
        <f t="shared" si="30"/>
        <v>0.23549261447616679</v>
      </c>
      <c r="AM82" s="25">
        <f t="shared" si="30"/>
        <v>0.24112054263693899</v>
      </c>
      <c r="AN82" s="25">
        <f t="shared" si="30"/>
        <v>0.24667452934670642</v>
      </c>
      <c r="AO82" s="25">
        <f t="shared" si="30"/>
        <v>0.25215558933869953</v>
      </c>
      <c r="AP82" s="25">
        <f t="shared" si="30"/>
        <v>0.25756475337441331</v>
      </c>
      <c r="AQ82" s="25">
        <f t="shared" si="30"/>
        <v>0.26290306359700033</v>
      </c>
      <c r="AR82" s="25">
        <f t="shared" si="30"/>
        <v>0.26817156951865989</v>
      </c>
      <c r="AS82" s="25">
        <f t="shared" si="30"/>
        <v>0.27337132455601726</v>
      </c>
      <c r="AT82" s="25">
        <f t="shared" si="30"/>
        <v>0.278503383040199</v>
      </c>
      <c r="AU82" s="25">
        <f t="shared" si="30"/>
        <v>0.28356879763894488</v>
      </c>
      <c r="AV82" s="25">
        <f t="shared" si="30"/>
        <v>0.28856861713702142</v>
      </c>
      <c r="AW82" s="25">
        <f t="shared" si="30"/>
        <v>0.29350388452872506</v>
      </c>
      <c r="AX82" s="25">
        <f t="shared" si="30"/>
        <v>0.29837563538262502</v>
      </c>
      <c r="AY82" s="25">
        <f t="shared" si="30"/>
        <v>0.30318489644409718</v>
      </c>
      <c r="AZ82" s="46">
        <f t="shared" si="30"/>
        <v>0.3079326844457963</v>
      </c>
      <c r="BA82" s="46">
        <f t="shared" si="26"/>
        <v>0.31262000510014049</v>
      </c>
      <c r="BB82" s="46">
        <f t="shared" si="26"/>
        <v>0.31724785225124569</v>
      </c>
      <c r="BC82" s="46">
        <f t="shared" si="26"/>
        <v>0.3218172071666352</v>
      </c>
      <c r="BD82" s="46">
        <f t="shared" si="26"/>
        <v>0.32632903795153656</v>
      </c>
      <c r="BE82" s="46">
        <f t="shared" si="26"/>
        <v>0.33078429907072665</v>
      </c>
      <c r="BF82" s="46">
        <f t="shared" si="26"/>
        <v>0.33518393096474081</v>
      </c>
      <c r="BG82" s="46">
        <f t="shared" si="26"/>
        <v>0.33952885974887798</v>
      </c>
      <c r="BH82" s="46">
        <f t="shared" si="26"/>
        <v>0.34381999698482746</v>
      </c>
      <c r="BI82" s="46">
        <f t="shared" si="26"/>
        <v>0.3480582395159687</v>
      </c>
      <c r="BJ82" s="46">
        <f t="shared" si="26"/>
        <v>0.35224446935845727</v>
      </c>
    </row>
    <row r="83" spans="1:62">
      <c r="A83" s="59">
        <f t="shared" si="27"/>
        <v>80</v>
      </c>
      <c r="B83" s="2">
        <v>0</v>
      </c>
      <c r="C83" s="25">
        <f t="shared" si="28"/>
        <v>2.1825938606520106E-3</v>
      </c>
      <c r="D83" s="25">
        <f t="shared" si="28"/>
        <v>6.7142295651235447E-3</v>
      </c>
      <c r="E83" s="25">
        <f t="shared" si="28"/>
        <v>1.2367579124893054E-2</v>
      </c>
      <c r="F83" s="25">
        <f t="shared" si="28"/>
        <v>1.8671444654442908E-2</v>
      </c>
      <c r="G83" s="25">
        <f t="shared" si="28"/>
        <v>2.5384785707111474E-2</v>
      </c>
      <c r="H83" s="25">
        <f t="shared" si="28"/>
        <v>3.2364973517860725E-2</v>
      </c>
      <c r="I83" s="25">
        <f t="shared" si="28"/>
        <v>3.9519768444352343E-2</v>
      </c>
      <c r="J83" s="25">
        <f t="shared" si="28"/>
        <v>4.6785861699754072E-2</v>
      </c>
      <c r="K83" s="25">
        <f t="shared" si="28"/>
        <v>5.4117934063799833E-2</v>
      </c>
      <c r="L83" s="25">
        <f t="shared" si="28"/>
        <v>6.1482529702102391E-2</v>
      </c>
      <c r="M83" s="25">
        <f t="shared" si="29"/>
        <v>6.8854376646031057E-2</v>
      </c>
      <c r="N83" s="25">
        <f t="shared" si="29"/>
        <v>7.621405253905901E-2</v>
      </c>
      <c r="O83" s="25">
        <f t="shared" si="29"/>
        <v>8.3546437417211544E-2</v>
      </c>
      <c r="P83" s="25">
        <f t="shared" si="29"/>
        <v>9.0839650636437591E-2</v>
      </c>
      <c r="Q83" s="25">
        <f t="shared" si="29"/>
        <v>9.8084298239473372E-2</v>
      </c>
      <c r="R83" s="25">
        <f t="shared" si="29"/>
        <v>0.10527292644504677</v>
      </c>
      <c r="S83" s="25">
        <f t="shared" si="29"/>
        <v>0.11239961612750933</v>
      </c>
      <c r="T83" s="25">
        <f t="shared" si="29"/>
        <v>0.11945967624196772</v>
      </c>
      <c r="U83" s="25">
        <f t="shared" si="29"/>
        <v>0.12644940825747544</v>
      </c>
      <c r="V83" s="25">
        <f t="shared" si="29"/>
        <v>0.13336592255909879</v>
      </c>
      <c r="W83" s="25">
        <f t="shared" si="29"/>
        <v>0.14020699355070068</v>
      </c>
      <c r="X83" s="25">
        <f t="shared" si="29"/>
        <v>0.14697094402656705</v>
      </c>
      <c r="Y83" s="25">
        <f t="shared" si="29"/>
        <v>0.15365655198685371</v>
      </c>
      <c r="Z83" s="25">
        <f t="shared" si="29"/>
        <v>0.1602629748785753</v>
      </c>
      <c r="AA83" s="25">
        <f t="shared" si="29"/>
        <v>0.16678968751856937</v>
      </c>
      <c r="AB83" s="25">
        <f t="shared" si="30"/>
        <v>0.17323643086887056</v>
      </c>
      <c r="AC83" s="25">
        <f t="shared" si="30"/>
        <v>0.17960316950001598</v>
      </c>
      <c r="AD83" s="25">
        <f t="shared" si="30"/>
        <v>0.18589005606832509</v>
      </c>
      <c r="AE83" s="25">
        <f t="shared" si="30"/>
        <v>0.19209740149947543</v>
      </c>
      <c r="AF83" s="25">
        <f t="shared" si="30"/>
        <v>0.19822564984733446</v>
      </c>
      <c r="AG83" s="25">
        <f t="shared" si="30"/>
        <v>0.20427535700815577</v>
      </c>
      <c r="AH83" s="25">
        <f t="shared" si="30"/>
        <v>0.21024717263298542</v>
      </c>
      <c r="AI83" s="25">
        <f t="shared" si="30"/>
        <v>0.21614182470769669</v>
      </c>
      <c r="AJ83" s="25">
        <f t="shared" si="30"/>
        <v>0.22196010636934352</v>
      </c>
      <c r="AK83" s="25">
        <f t="shared" si="30"/>
        <v>0.22770286460600048</v>
      </c>
      <c r="AL83" s="25">
        <f t="shared" si="30"/>
        <v>0.23337099054975249</v>
      </c>
      <c r="AM83" s="25">
        <f t="shared" si="30"/>
        <v>0.23896541112260819</v>
      </c>
      <c r="AN83" s="25">
        <f t="shared" si="30"/>
        <v>0.2444870818355514</v>
      </c>
      <c r="AO83" s="25">
        <f t="shared" si="30"/>
        <v>0.2499369805737803</v>
      </c>
      <c r="AP83" s="25">
        <f t="shared" si="30"/>
        <v>0.255316102227993</v>
      </c>
      <c r="AQ83" s="25">
        <f t="shared" si="30"/>
        <v>0.26062545405358972</v>
      </c>
      <c r="AR83" s="25">
        <f t="shared" si="30"/>
        <v>0.26586605165782129</v>
      </c>
      <c r="AS83" s="25">
        <f t="shared" si="30"/>
        <v>0.27103891552996556</v>
      </c>
      <c r="AT83" s="25">
        <f t="shared" si="30"/>
        <v>0.27614506804215572</v>
      </c>
      <c r="AU83" s="25">
        <f t="shared" si="30"/>
        <v>0.28118553085896308</v>
      </c>
      <c r="AV83" s="25">
        <f t="shared" si="30"/>
        <v>0.28616132270264288</v>
      </c>
      <c r="AW83" s="25">
        <f t="shared" si="30"/>
        <v>0.29107345742837193</v>
      </c>
      <c r="AX83" s="25">
        <f t="shared" si="30"/>
        <v>0.29592294237008238</v>
      </c>
      <c r="AY83" s="25">
        <f t="shared" si="30"/>
        <v>0.30071077692282255</v>
      </c>
      <c r="AZ83" s="46">
        <f t="shared" si="30"/>
        <v>0.30543795133211471</v>
      </c>
      <c r="BA83" s="46">
        <f t="shared" si="26"/>
        <v>0.31010544566465043</v>
      </c>
      <c r="BB83" s="46">
        <f t="shared" si="26"/>
        <v>0.314714228937989</v>
      </c>
      <c r="BC83" s="46">
        <f t="shared" si="26"/>
        <v>0.31926525838976982</v>
      </c>
      <c r="BD83" s="46">
        <f t="shared" si="26"/>
        <v>0.32375947886941159</v>
      </c>
      <c r="BE83" s="46">
        <f t="shared" si="26"/>
        <v>0.32819782233738581</v>
      </c>
      <c r="BF83" s="46">
        <f t="shared" si="26"/>
        <v>0.33258120745899433</v>
      </c>
      <c r="BG83" s="46">
        <f t="shared" si="26"/>
        <v>0.33691053928116532</v>
      </c>
      <c r="BH83" s="46">
        <f t="shared" si="26"/>
        <v>0.34118670898217179</v>
      </c>
      <c r="BI83" s="46">
        <f t="shared" si="26"/>
        <v>0.34541059368538224</v>
      </c>
      <c r="BJ83" s="46">
        <f t="shared" si="26"/>
        <v>0.34958305632920028</v>
      </c>
    </row>
    <row r="84" spans="1:62">
      <c r="A84" s="59">
        <f t="shared" si="27"/>
        <v>81</v>
      </c>
      <c r="B84" s="2">
        <v>0</v>
      </c>
      <c r="C84" s="25">
        <f t="shared" ref="C84:L93" si="31">(C$2/(C$2+$A84)+1.96*1.96/(2*(C$2+$A84))-1.96*SQRT((C$2/(C$2+$A84)*(1-C$2/(C$2+$A84))+1.96*1.96/(4*(C$2+$A84)))/(C$2+$A84)))/(1+1.96*1.96/(C$2+$A84))</f>
        <v>2.1559365709651499E-3</v>
      </c>
      <c r="D84" s="25">
        <f t="shared" si="31"/>
        <v>6.6330270797902201E-3</v>
      </c>
      <c r="E84" s="25">
        <f t="shared" si="31"/>
        <v>1.2219447773066121E-2</v>
      </c>
      <c r="F84" s="25">
        <f t="shared" si="31"/>
        <v>1.8449962264952782E-2</v>
      </c>
      <c r="G84" s="25">
        <f t="shared" si="31"/>
        <v>2.5086565690785115E-2</v>
      </c>
      <c r="H84" s="25">
        <f t="shared" si="31"/>
        <v>3.1988403572147162E-2</v>
      </c>
      <c r="I84" s="25">
        <f t="shared" si="31"/>
        <v>3.906436024832495E-2</v>
      </c>
      <c r="J84" s="25">
        <f t="shared" si="31"/>
        <v>4.6251875723061407E-2</v>
      </c>
      <c r="K84" s="25">
        <f t="shared" si="31"/>
        <v>5.3506145743358338E-2</v>
      </c>
      <c r="L84" s="25">
        <f t="shared" si="31"/>
        <v>6.0794075362194139E-2</v>
      </c>
      <c r="M84" s="25">
        <f t="shared" ref="M84:AB93" si="32">(M$2/(M$2+$A84)+1.96*1.96/(2*(M$2+$A84))-1.96*SQRT((M$2/(M$2+$A84)*(1-M$2/(M$2+$A84))+1.96*1.96/(4*(M$2+$A84)))/(M$2+$A84)))/(1+1.96*1.96/(M$2+$A84))</f>
        <v>6.8090647640043564E-2</v>
      </c>
      <c r="N84" s="25">
        <f t="shared" si="32"/>
        <v>7.537662016293771E-2</v>
      </c>
      <c r="O84" s="25">
        <f t="shared" si="32"/>
        <v>8.2636998316319224E-2</v>
      </c>
      <c r="P84" s="25">
        <f t="shared" si="32"/>
        <v>8.9859986341051287E-2</v>
      </c>
      <c r="Q84" s="25">
        <f t="shared" si="32"/>
        <v>9.7036244721782655E-2</v>
      </c>
      <c r="R84" s="25">
        <f t="shared" si="32"/>
        <v>0.10415835095438805</v>
      </c>
      <c r="S84" s="25">
        <f t="shared" si="32"/>
        <v>0.11122039941721076</v>
      </c>
      <c r="T84" s="25">
        <f t="shared" si="32"/>
        <v>0.11821769885745202</v>
      </c>
      <c r="U84" s="25">
        <f t="shared" si="32"/>
        <v>0.12514653992704258</v>
      </c>
      <c r="V84" s="25">
        <f t="shared" si="32"/>
        <v>0.13200401398360054</v>
      </c>
      <c r="W84" s="25">
        <f t="shared" si="32"/>
        <v>0.1387878700668384</v>
      </c>
      <c r="X84" s="25">
        <f t="shared" si="32"/>
        <v>0.14549640074608999</v>
      </c>
      <c r="Y84" s="25">
        <f t="shared" si="32"/>
        <v>0.1521283501066639</v>
      </c>
      <c r="Z84" s="25">
        <f t="shared" si="32"/>
        <v>0.15868283892521592</v>
      </c>
      <c r="AA84" s="25">
        <f t="shared" si="32"/>
        <v>0.16515930334184276</v>
      </c>
      <c r="AB84" s="25">
        <f t="shared" si="32"/>
        <v>0.17155744423820674</v>
      </c>
      <c r="AC84" s="25">
        <f t="shared" si="30"/>
        <v>0.17787718518702555</v>
      </c>
      <c r="AD84" s="25">
        <f t="shared" si="30"/>
        <v>0.18411863732206865</v>
      </c>
      <c r="AE84" s="25">
        <f t="shared" si="30"/>
        <v>0.19028206983904628</v>
      </c>
      <c r="AF84" s="25">
        <f t="shared" si="30"/>
        <v>0.19636788511059944</v>
      </c>
      <c r="AG84" s="25">
        <f t="shared" si="30"/>
        <v>0.2023765976068205</v>
      </c>
      <c r="AH84" s="25">
        <f t="shared" si="30"/>
        <v>0.20830881597321499</v>
      </c>
      <c r="AI84" s="25">
        <f t="shared" si="30"/>
        <v>0.21416522774282082</v>
      </c>
      <c r="AJ84" s="25">
        <f t="shared" si="30"/>
        <v>0.21994658625708916</v>
      </c>
      <c r="AK84" s="25">
        <f t="shared" si="30"/>
        <v>0.22565369944751187</v>
      </c>
      <c r="AL84" s="25">
        <f t="shared" si="30"/>
        <v>0.23128742019159806</v>
      </c>
      <c r="AM84" s="25">
        <f t="shared" si="30"/>
        <v>0.23684863800621475</v>
      </c>
      <c r="AN84" s="25">
        <f t="shared" si="30"/>
        <v>0.24233827188117765</v>
      </c>
      <c r="AO84" s="25">
        <f t="shared" si="30"/>
        <v>0.24775726408835427</v>
      </c>
      <c r="AP84" s="25">
        <f t="shared" si="30"/>
        <v>0.25310657482797755</v>
      </c>
      <c r="AQ84" s="25">
        <f t="shared" si="30"/>
        <v>0.25838717759557045</v>
      </c>
      <c r="AR84" s="25">
        <f t="shared" si="30"/>
        <v>0.26360005517078905</v>
      </c>
      <c r="AS84" s="25">
        <f t="shared" si="30"/>
        <v>0.2687461961443377</v>
      </c>
      <c r="AT84" s="25">
        <f t="shared" si="30"/>
        <v>0.27382659191147585</v>
      </c>
      <c r="AU84" s="25">
        <f t="shared" si="30"/>
        <v>0.27884223407097081</v>
      </c>
      <c r="AV84" s="25">
        <f t="shared" si="30"/>
        <v>0.28379411217704115</v>
      </c>
      <c r="AW84" s="25">
        <f t="shared" si="30"/>
        <v>0.28868321179914996</v>
      </c>
      <c r="AX84" s="25">
        <f t="shared" si="30"/>
        <v>0.29351051285070046</v>
      </c>
      <c r="AY84" s="25">
        <f t="shared" si="30"/>
        <v>0.29827698815294273</v>
      </c>
      <c r="AZ84" s="46">
        <f t="shared" si="30"/>
        <v>0.30298360220487908</v>
      </c>
      <c r="BA84" s="46">
        <f t="shared" ref="BA84:BJ99" si="33">(BA$2/(BA$2+$A84)+1.96*1.96/(2*(BA$2+$A84))-1.96*SQRT((BA$2/(BA$2+$A84)*(1-BA$2/(BA$2+$A84))+1.96*1.96/(4*(BA$2+$A84)))/(BA$2+$A84)))/(1+1.96*1.96/(BA$2+$A84))</f>
        <v>0.30763131013377598</v>
      </c>
      <c r="BB84" s="46">
        <f t="shared" si="33"/>
        <v>0.31222105680417139</v>
      </c>
      <c r="BC84" s="46">
        <f t="shared" si="33"/>
        <v>0.31675377606607819</v>
      </c>
      <c r="BD84" s="46">
        <f t="shared" si="33"/>
        <v>0.32123039012551169</v>
      </c>
      <c r="BE84" s="46">
        <f t="shared" si="33"/>
        <v>0.32565180902256402</v>
      </c>
      <c r="BF84" s="46">
        <f t="shared" si="33"/>
        <v>0.33001893020406003</v>
      </c>
      <c r="BG84" s="46">
        <f t="shared" si="33"/>
        <v>0.33433263817940195</v>
      </c>
      <c r="BH84" s="46">
        <f t="shared" si="33"/>
        <v>0.33859380424958263</v>
      </c>
      <c r="BI84" s="46">
        <f t="shared" si="33"/>
        <v>0.34280328630053336</v>
      </c>
      <c r="BJ84" s="46">
        <f t="shared" si="33"/>
        <v>0.34696192865301656</v>
      </c>
    </row>
    <row r="85" spans="1:62">
      <c r="A85" s="59">
        <f t="shared" si="27"/>
        <v>82</v>
      </c>
      <c r="B85" s="2">
        <v>0</v>
      </c>
      <c r="C85" s="25">
        <f t="shared" si="31"/>
        <v>2.1299225877048282E-3</v>
      </c>
      <c r="D85" s="25">
        <f t="shared" si="31"/>
        <v>6.5537652935177436E-3</v>
      </c>
      <c r="E85" s="25">
        <f t="shared" si="31"/>
        <v>1.2074823021218326E-2</v>
      </c>
      <c r="F85" s="25">
        <f t="shared" si="31"/>
        <v>1.8233673172959066E-2</v>
      </c>
      <c r="G85" s="25">
        <f t="shared" si="31"/>
        <v>2.4795272156794539E-2</v>
      </c>
      <c r="H85" s="25">
        <f t="shared" si="31"/>
        <v>3.1620497305043599E-2</v>
      </c>
      <c r="I85" s="25">
        <f t="shared" si="31"/>
        <v>3.86193309317579E-2</v>
      </c>
      <c r="J85" s="25">
        <f t="shared" si="31"/>
        <v>4.5729945324778469E-2</v>
      </c>
      <c r="K85" s="25">
        <f t="shared" si="31"/>
        <v>5.2908040587209215E-2</v>
      </c>
      <c r="L85" s="25">
        <f t="shared" si="31"/>
        <v>6.0120875898424249E-2</v>
      </c>
      <c r="M85" s="25">
        <f t="shared" si="32"/>
        <v>6.7343685195381545E-2</v>
      </c>
      <c r="N85" s="25">
        <f t="shared" si="32"/>
        <v>7.4557403668116862E-2</v>
      </c>
      <c r="O85" s="25">
        <f t="shared" si="32"/>
        <v>8.1747160997965584E-2</v>
      </c>
      <c r="P85" s="25">
        <f t="shared" si="32"/>
        <v>8.8901246178311799E-2</v>
      </c>
      <c r="Q85" s="25">
        <f t="shared" si="32"/>
        <v>9.6010374667620232E-2</v>
      </c>
      <c r="R85" s="25">
        <f t="shared" si="32"/>
        <v>0.10306715625004181</v>
      </c>
      <c r="S85" s="25">
        <f t="shared" si="32"/>
        <v>0.11006570016266973</v>
      </c>
      <c r="T85" s="25">
        <f t="shared" si="32"/>
        <v>0.11700131654251038</v>
      </c>
      <c r="U85" s="25">
        <f t="shared" si="32"/>
        <v>0.12387028698950667</v>
      </c>
      <c r="V85" s="25">
        <f t="shared" si="32"/>
        <v>0.13066968570928414</v>
      </c>
      <c r="W85" s="25">
        <f t="shared" si="32"/>
        <v>0.13739723831977257</v>
      </c>
      <c r="X85" s="25">
        <f t="shared" si="32"/>
        <v>0.14405120914153324</v>
      </c>
      <c r="Y85" s="25">
        <f t="shared" si="32"/>
        <v>0.15063031032976165</v>
      </c>
      <c r="Z85" s="25">
        <f t="shared" si="32"/>
        <v>0.15713362796480379</v>
      </c>
      <c r="AA85" s="25">
        <f t="shared" si="32"/>
        <v>0.16356056145879611</v>
      </c>
      <c r="AB85" s="25">
        <f t="shared" si="30"/>
        <v>0.16991077352557898</v>
      </c>
      <c r="AC85" s="25">
        <f t="shared" si="30"/>
        <v>0.17618414860824205</v>
      </c>
      <c r="AD85" s="25">
        <f t="shared" si="30"/>
        <v>0.18238075813593077</v>
      </c>
      <c r="AE85" s="25">
        <f t="shared" si="30"/>
        <v>0.18850083133789378</v>
      </c>
      <c r="AF85" s="25">
        <f t="shared" si="30"/>
        <v>0.19454473061185254</v>
      </c>
      <c r="AG85" s="25">
        <f t="shared" si="30"/>
        <v>0.2005129306491566</v>
      </c>
      <c r="AH85" s="25">
        <f t="shared" si="30"/>
        <v>0.20640600067746481</v>
      </c>
      <c r="AI85" s="25">
        <f t="shared" si="30"/>
        <v>0.21222458930478511</v>
      </c>
      <c r="AJ85" s="25">
        <f t="shared" si="30"/>
        <v>0.21796941154524363</v>
      </c>
      <c r="AK85" s="25">
        <f t="shared" si="30"/>
        <v>0.22364123768326574</v>
      </c>
      <c r="AL85" s="25">
        <f t="shared" si="30"/>
        <v>0.22924088369362036</v>
      </c>
      <c r="AM85" s="25">
        <f t="shared" si="30"/>
        <v>0.23476920298350337</v>
      </c>
      <c r="AN85" s="25">
        <f t="shared" si="30"/>
        <v>0.24022707926215947</v>
      </c>
      <c r="AO85" s="25">
        <f t="shared" si="30"/>
        <v>0.24561542037546771</v>
      </c>
      <c r="AP85" s="25">
        <f t="shared" si="30"/>
        <v>0.25093515296898788</v>
      </c>
      <c r="AQ85" s="25">
        <f t="shared" si="30"/>
        <v>0.2561872178643666</v>
      </c>
      <c r="AR85" s="25">
        <f t="shared" si="30"/>
        <v>0.26137256605166526</v>
      </c>
      <c r="AS85" s="25">
        <f t="shared" si="30"/>
        <v>0.2664921552148129</v>
      </c>
      <c r="AT85" s="25">
        <f t="shared" si="30"/>
        <v>0.27154694671958102</v>
      </c>
      <c r="AU85" s="25">
        <f t="shared" si="30"/>
        <v>0.27653790300368081</v>
      </c>
      <c r="AV85" s="25">
        <f t="shared" si="30"/>
        <v>0.28146598531714601</v>
      </c>
      <c r="AW85" s="25">
        <f t="shared" si="30"/>
        <v>0.28633215176838583</v>
      </c>
      <c r="AX85" s="25">
        <f t="shared" si="30"/>
        <v>0.29113735563740545</v>
      </c>
      <c r="AY85" s="25">
        <f t="shared" si="30"/>
        <v>0.29588254392287383</v>
      </c>
      <c r="AZ85" s="46">
        <f t="shared" ref="AB85:AZ96" si="34">(AZ$2/(AZ$2+$A85)+1.96*1.96/(2*(AZ$2+$A85))-1.96*SQRT((AZ$2/(AZ$2+$A85)*(1-AZ$2/(AZ$2+$A85))+1.96*1.96/(4*(AZ$2+$A85)))/(AZ$2+$A85)))/(1+1.96*1.96/(AZ$2+$A85))</f>
        <v>0.30056865609414096</v>
      </c>
      <c r="BA85" s="46">
        <f t="shared" si="33"/>
        <v>0.30519662302307843</v>
      </c>
      <c r="BB85" s="46">
        <f t="shared" si="33"/>
        <v>0.30976736607385463</v>
      </c>
      <c r="BC85" s="46">
        <f t="shared" si="33"/>
        <v>0.31428179633153269</v>
      </c>
      <c r="BD85" s="46">
        <f t="shared" si="33"/>
        <v>0.31874081395277892</v>
      </c>
      <c r="BE85" s="46">
        <f t="shared" si="33"/>
        <v>0.32314530762403298</v>
      </c>
      <c r="BF85" s="46">
        <f t="shared" si="33"/>
        <v>0.32749615411428507</v>
      </c>
      <c r="BG85" s="46">
        <f t="shared" si="33"/>
        <v>0.3317942179111637</v>
      </c>
      <c r="BH85" s="46">
        <f t="shared" si="33"/>
        <v>0.33604035093038193</v>
      </c>
      <c r="BI85" s="46">
        <f t="shared" si="33"/>
        <v>0.34023539228977456</v>
      </c>
      <c r="BJ85" s="46">
        <f t="shared" si="33"/>
        <v>0.3443801681401884</v>
      </c>
    </row>
    <row r="86" spans="1:62">
      <c r="A86" s="59">
        <f t="shared" si="27"/>
        <v>83</v>
      </c>
      <c r="B86" s="2">
        <v>0</v>
      </c>
      <c r="C86" s="25">
        <f t="shared" si="31"/>
        <v>2.1045289015878751E-3</v>
      </c>
      <c r="D86" s="25">
        <f t="shared" si="31"/>
        <v>6.4763754542195347E-3</v>
      </c>
      <c r="E86" s="25">
        <f t="shared" si="31"/>
        <v>1.1933581807332517E-2</v>
      </c>
      <c r="F86" s="25">
        <f t="shared" si="31"/>
        <v>1.8022396823237179E-2</v>
      </c>
      <c r="G86" s="25">
        <f t="shared" si="31"/>
        <v>2.4510666532829649E-2</v>
      </c>
      <c r="H86" s="25">
        <f t="shared" si="31"/>
        <v>3.126095907688764E-2</v>
      </c>
      <c r="I86" s="25">
        <f t="shared" si="31"/>
        <v>3.8184329597727634E-2</v>
      </c>
      <c r="J86" s="25">
        <f t="shared" si="31"/>
        <v>4.5219666669263102E-2</v>
      </c>
      <c r="K86" s="25">
        <f t="shared" si="31"/>
        <v>5.2323164431973955E-2</v>
      </c>
      <c r="L86" s="25">
        <f t="shared" si="31"/>
        <v>5.9462429584426144E-2</v>
      </c>
      <c r="M86" s="25">
        <f t="shared" si="32"/>
        <v>6.6612942849525208E-2</v>
      </c>
      <c r="N86" s="25">
        <f t="shared" si="32"/>
        <v>7.3755814683161336E-2</v>
      </c>
      <c r="O86" s="25">
        <f t="shared" si="32"/>
        <v>8.0876297967627894E-2</v>
      </c>
      <c r="P86" s="25">
        <f t="shared" si="32"/>
        <v>8.7962766246764384E-2</v>
      </c>
      <c r="Q86" s="25">
        <f t="shared" si="32"/>
        <v>9.5005990396259302E-2</v>
      </c>
      <c r="R86" s="25">
        <f t="shared" si="32"/>
        <v>0.10199861339903871</v>
      </c>
      <c r="S86" s="25">
        <f t="shared" si="32"/>
        <v>0.10893476059773154</v>
      </c>
      <c r="T86" s="25">
        <f t="shared" si="32"/>
        <v>0.1158097450050057</v>
      </c>
      <c r="U86" s="25">
        <f t="shared" si="32"/>
        <v>0.12261984082072329</v>
      </c>
      <c r="V86" s="25">
        <f t="shared" si="32"/>
        <v>0.12936210686118582</v>
      </c>
      <c r="W86" s="25">
        <f t="shared" si="32"/>
        <v>0.1360342471538695</v>
      </c>
      <c r="X86" s="25">
        <f t="shared" si="32"/>
        <v>0.14263449963838329</v>
      </c>
      <c r="Y86" s="25">
        <f t="shared" si="32"/>
        <v>0.14916154641951038</v>
      </c>
      <c r="Z86" s="25">
        <f t="shared" si="32"/>
        <v>0.15561444075406777</v>
      </c>
      <c r="AA86" s="25">
        <f t="shared" si="32"/>
        <v>0.1619925471777863</v>
      </c>
      <c r="AB86" s="25">
        <f t="shared" si="34"/>
        <v>0.16829549205620983</v>
      </c>
      <c r="AC86" s="25">
        <f t="shared" si="34"/>
        <v>0.17452312248223445</v>
      </c>
      <c r="AD86" s="25">
        <f t="shared" si="34"/>
        <v>0.18067547191382155</v>
      </c>
      <c r="AE86" s="25">
        <f t="shared" si="34"/>
        <v>0.18675273129699621</v>
      </c>
      <c r="AF86" s="25">
        <f t="shared" si="34"/>
        <v>0.19275522468473327</v>
      </c>
      <c r="AG86" s="25">
        <f t="shared" si="34"/>
        <v>0.198683388564943</v>
      </c>
      <c r="AH86" s="25">
        <f t="shared" si="34"/>
        <v>0.20453775426690435</v>
      </c>
      <c r="AI86" s="25">
        <f t="shared" si="34"/>
        <v>0.2103189329369165</v>
      </c>
      <c r="AJ86" s="25">
        <f t="shared" si="34"/>
        <v>0.21602760266916318</v>
      </c>
      <c r="AK86" s="25">
        <f t="shared" si="34"/>
        <v>0.22166449745305886</v>
      </c>
      <c r="AL86" s="25">
        <f t="shared" si="34"/>
        <v>0.22723039765828143</v>
      </c>
      <c r="AM86" s="25">
        <f t="shared" si="34"/>
        <v>0.23272612182675734</v>
      </c>
      <c r="AN86" s="25">
        <f t="shared" si="34"/>
        <v>0.2381525195796507</v>
      </c>
      <c r="AO86" s="25">
        <f t="shared" si="34"/>
        <v>0.24351046547889818</v>
      </c>
      <c r="AP86" s="25">
        <f t="shared" si="34"/>
        <v>0.24880085370854416</v>
      </c>
      <c r="AQ86" s="25">
        <f t="shared" si="34"/>
        <v>0.25402459346224765</v>
      </c>
      <c r="AR86" s="25">
        <f t="shared" si="34"/>
        <v>0.25918260494074635</v>
      </c>
      <c r="AS86" s="25">
        <f t="shared" si="34"/>
        <v>0.26427581587751342</v>
      </c>
      <c r="AT86" s="25">
        <f t="shared" si="34"/>
        <v>0.26930515852286863</v>
      </c>
      <c r="AU86" s="25">
        <f t="shared" si="34"/>
        <v>0.27427156702687105</v>
      </c>
      <c r="AV86" s="25">
        <f t="shared" si="34"/>
        <v>0.27917597516976872</v>
      </c>
      <c r="AW86" s="25">
        <f t="shared" si="34"/>
        <v>0.28401931439591033</v>
      </c>
      <c r="AX86" s="25">
        <f t="shared" si="34"/>
        <v>0.28880251211304908</v>
      </c>
      <c r="AY86" s="25">
        <f t="shared" si="34"/>
        <v>0.29352649022408878</v>
      </c>
      <c r="AZ86" s="46">
        <f t="shared" si="34"/>
        <v>0.29819216386268604</v>
      </c>
      <c r="BA86" s="46">
        <f t="shared" si="33"/>
        <v>0.30280044030784442</v>
      </c>
      <c r="BB86" s="46">
        <f t="shared" si="33"/>
        <v>0.30735221805583351</v>
      </c>
      <c r="BC86" s="46">
        <f t="shared" si="33"/>
        <v>0.31184838603050957</v>
      </c>
      <c r="BD86" s="46">
        <f t="shared" si="33"/>
        <v>0.31628982291548069</v>
      </c>
      <c r="BE86" s="46">
        <f t="shared" si="33"/>
        <v>0.32067739659359917</v>
      </c>
      <c r="BF86" s="46">
        <f t="shared" si="33"/>
        <v>0.32501196368104285</v>
      </c>
      <c r="BG86" s="46">
        <f t="shared" si="33"/>
        <v>0.32929436914477145</v>
      </c>
      <c r="BH86" s="46">
        <f t="shared" si="33"/>
        <v>0.33352544599349077</v>
      </c>
      <c r="BI86" s="46">
        <f t="shared" si="33"/>
        <v>0.33770601503341802</v>
      </c>
      <c r="BJ86" s="46">
        <f t="shared" si="33"/>
        <v>0.34183688468115886</v>
      </c>
    </row>
    <row r="87" spans="1:62">
      <c r="A87" s="59">
        <f t="shared" si="27"/>
        <v>84</v>
      </c>
      <c r="B87" s="2">
        <v>0</v>
      </c>
      <c r="C87" s="25">
        <f t="shared" si="31"/>
        <v>2.0797335877093272E-3</v>
      </c>
      <c r="D87" s="25">
        <f t="shared" si="31"/>
        <v>6.4007920194777915E-3</v>
      </c>
      <c r="E87" s="25">
        <f t="shared" si="31"/>
        <v>1.1795606761416898E-2</v>
      </c>
      <c r="F87" s="25">
        <f t="shared" si="31"/>
        <v>1.7815960935119887E-2</v>
      </c>
      <c r="G87" s="25">
        <f t="shared" si="31"/>
        <v>2.4232521079919089E-2</v>
      </c>
      <c r="H87" s="25">
        <f t="shared" si="31"/>
        <v>3.0909506550389255E-2</v>
      </c>
      <c r="I87" s="25">
        <f t="shared" si="31"/>
        <v>3.7759020994808372E-2</v>
      </c>
      <c r="J87" s="25">
        <f t="shared" si="31"/>
        <v>4.4720653764373008E-2</v>
      </c>
      <c r="K87" s="25">
        <f t="shared" si="31"/>
        <v>5.1751083001661251E-2</v>
      </c>
      <c r="L87" s="25">
        <f t="shared" si="31"/>
        <v>5.881825646839621E-2</v>
      </c>
      <c r="M87" s="25">
        <f t="shared" si="32"/>
        <v>6.5897897646463949E-2</v>
      </c>
      <c r="N87" s="25">
        <f t="shared" si="32"/>
        <v>7.2971289923950675E-2</v>
      </c>
      <c r="O87" s="25">
        <f t="shared" si="32"/>
        <v>8.0023808253499348E-2</v>
      </c>
      <c r="P87" s="25">
        <f t="shared" si="32"/>
        <v>8.7043910464400506E-2</v>
      </c>
      <c r="Q87" s="25">
        <f t="shared" si="32"/>
        <v>9.402242321177301E-2</v>
      </c>
      <c r="R87" s="25">
        <f t="shared" si="32"/>
        <v>0.10095202349473717</v>
      </c>
      <c r="S87" s="25">
        <f t="shared" si="32"/>
        <v>0.1078268539078673</v>
      </c>
      <c r="T87" s="25">
        <f t="shared" si="32"/>
        <v>0.11464223172099423</v>
      </c>
      <c r="U87" s="25">
        <f t="shared" si="32"/>
        <v>0.12139442527988081</v>
      </c>
      <c r="V87" s="25">
        <f t="shared" si="32"/>
        <v>0.12808047966842859</v>
      </c>
      <c r="W87" s="25">
        <f t="shared" si="32"/>
        <v>0.13469807905069028</v>
      </c>
      <c r="X87" s="25">
        <f t="shared" si="32"/>
        <v>0.14124543675119416</v>
      </c>
      <c r="Y87" s="25">
        <f t="shared" si="32"/>
        <v>0.14772120660505175</v>
      </c>
      <c r="Z87" s="25">
        <f t="shared" si="32"/>
        <v>0.15412441082279263</v>
      </c>
      <c r="AA87" s="25">
        <f t="shared" si="32"/>
        <v>0.16045438082345989</v>
      </c>
      <c r="AB87" s="25">
        <f t="shared" si="34"/>
        <v>0.16671070835585763</v>
      </c>
      <c r="AC87" s="25">
        <f t="shared" si="34"/>
        <v>0.17289320485810214</v>
      </c>
      <c r="AD87" s="25">
        <f t="shared" si="34"/>
        <v>0.17900186747034863</v>
      </c>
      <c r="AE87" s="25">
        <f t="shared" si="34"/>
        <v>0.18503685046249974</v>
      </c>
      <c r="AF87" s="25">
        <f t="shared" si="34"/>
        <v>0.19099844110067174</v>
      </c>
      <c r="AG87" s="25">
        <f t="shared" si="34"/>
        <v>0.1968870391761085</v>
      </c>
      <c r="AH87" s="25">
        <f t="shared" si="34"/>
        <v>0.20270313957428149</v>
      </c>
      <c r="AI87" s="25">
        <f t="shared" si="34"/>
        <v>0.2084473173817141</v>
      </c>
      <c r="AJ87" s="25">
        <f t="shared" si="34"/>
        <v>0.21412021512201196</v>
      </c>
      <c r="AK87" s="25">
        <f t="shared" si="34"/>
        <v>0.21972253178684073</v>
      </c>
      <c r="AL87" s="25">
        <f t="shared" si="34"/>
        <v>0.22525501338672321</v>
      </c>
      <c r="AM87" s="25">
        <f t="shared" si="34"/>
        <v>0.23071844479394091</v>
      </c>
      <c r="AN87" s="25">
        <f t="shared" si="34"/>
        <v>0.23611364268808388</v>
      </c>
      <c r="AO87" s="25">
        <f t="shared" si="34"/>
        <v>0.24144144944585907</v>
      </c>
      <c r="AP87" s="25">
        <f t="shared" si="34"/>
        <v>0.24670272784213756</v>
      </c>
      <c r="AQ87" s="25">
        <f t="shared" si="34"/>
        <v>0.25189835645004538</v>
      </c>
      <c r="AR87" s="25">
        <f t="shared" si="34"/>
        <v>0.25702922564508918</v>
      </c>
      <c r="AS87" s="25">
        <f t="shared" si="34"/>
        <v>0.26209623413256217</v>
      </c>
      <c r="AT87" s="25">
        <f t="shared" si="34"/>
        <v>0.26710028592933982</v>
      </c>
      <c r="AU87" s="25">
        <f t="shared" si="34"/>
        <v>0.27204228774110789</v>
      </c>
      <c r="AV87" s="25">
        <f t="shared" si="34"/>
        <v>0.2769231466844021</v>
      </c>
      <c r="AW87" s="25">
        <f t="shared" si="34"/>
        <v>0.28174376830987274</v>
      </c>
      <c r="AX87" s="25">
        <f t="shared" si="34"/>
        <v>0.28650505488913514</v>
      </c>
      <c r="AY87" s="25">
        <f t="shared" si="34"/>
        <v>0.2912079039326208</v>
      </c>
      <c r="AZ87" s="46">
        <f t="shared" si="34"/>
        <v>0.29585320691014999</v>
      </c>
      <c r="BA87" s="46">
        <f t="shared" si="33"/>
        <v>0.30044184814962244</v>
      </c>
      <c r="BB87" s="46">
        <f t="shared" si="33"/>
        <v>0.30497470389238029</v>
      </c>
      <c r="BC87" s="46">
        <f t="shared" si="33"/>
        <v>0.3094526414865042</v>
      </c>
      <c r="BD87" s="46">
        <f t="shared" si="33"/>
        <v>0.31387651870164174</v>
      </c>
      <c r="BE87" s="46">
        <f t="shared" si="33"/>
        <v>0.31824718315098849</v>
      </c>
      <c r="BF87" s="46">
        <f t="shared" si="33"/>
        <v>0.32256547180778561</v>
      </c>
      <c r="BG87" s="46">
        <f t="shared" si="33"/>
        <v>0.32683221060521972</v>
      </c>
      <c r="BH87" s="46">
        <f t="shared" si="33"/>
        <v>0.33104821410993396</v>
      </c>
      <c r="BI87" s="46">
        <f t="shared" si="33"/>
        <v>0.33521428526050417</v>
      </c>
      <c r="BJ87" s="46">
        <f t="shared" si="33"/>
        <v>0.33933121516324877</v>
      </c>
    </row>
    <row r="88" spans="1:62">
      <c r="A88" s="59">
        <f t="shared" si="27"/>
        <v>85</v>
      </c>
      <c r="B88" s="2">
        <v>0</v>
      </c>
      <c r="C88" s="25">
        <f t="shared" si="31"/>
        <v>2.0555157424055515E-3</v>
      </c>
      <c r="D88" s="25">
        <f t="shared" si="31"/>
        <v>6.3269524713987987E-3</v>
      </c>
      <c r="E88" s="25">
        <f t="shared" si="31"/>
        <v>1.1660785880160495E-2</v>
      </c>
      <c r="F88" s="25">
        <f t="shared" si="31"/>
        <v>1.7614201033819138E-2</v>
      </c>
      <c r="G88" s="25">
        <f t="shared" si="31"/>
        <v>2.396061828434318E-2</v>
      </c>
      <c r="H88" s="25">
        <f t="shared" si="31"/>
        <v>3.0565869950639868E-2</v>
      </c>
      <c r="I88" s="25">
        <f t="shared" si="31"/>
        <v>3.7343084654483313E-2</v>
      </c>
      <c r="J88" s="25">
        <f t="shared" si="31"/>
        <v>4.4232537486392692E-2</v>
      </c>
      <c r="K88" s="25">
        <f t="shared" si="31"/>
        <v>5.1191380830443195E-2</v>
      </c>
      <c r="L88" s="25">
        <f t="shared" si="31"/>
        <v>5.8187897203921528E-2</v>
      </c>
      <c r="M88" s="25">
        <f t="shared" si="32"/>
        <v>6.5198048885430127E-2</v>
      </c>
      <c r="N88" s="25">
        <f t="shared" si="32"/>
        <v>7.2203289869701134E-2</v>
      </c>
      <c r="O88" s="25">
        <f t="shared" si="32"/>
        <v>7.9189116018635139E-2</v>
      </c>
      <c r="P88" s="25">
        <f t="shared" si="32"/>
        <v>8.614406912518853E-2</v>
      </c>
      <c r="Q88" s="25">
        <f t="shared" si="32"/>
        <v>9.3059031911622972E-2</v>
      </c>
      <c r="R88" s="25">
        <f t="shared" si="32"/>
        <v>9.9926716124561304E-2</v>
      </c>
      <c r="S88" s="25">
        <f t="shared" si="32"/>
        <v>0.10674128266359069</v>
      </c>
      <c r="T88" s="25">
        <f t="shared" si="32"/>
        <v>0.11349805433981061</v>
      </c>
      <c r="U88" s="25">
        <f t="shared" si="32"/>
        <v>0.12019329509173256</v>
      </c>
      <c r="V88" s="25">
        <f t="shared" si="32"/>
        <v>0.12682403782859736</v>
      </c>
      <c r="W88" s="25">
        <f t="shared" si="32"/>
        <v>0.13338794848005259</v>
      </c>
      <c r="X88" s="25">
        <f t="shared" si="32"/>
        <v>0.13988321742546095</v>
      </c>
      <c r="Y88" s="25">
        <f t="shared" si="32"/>
        <v>0.14630847191772375</v>
      </c>
      <c r="Z88" s="25">
        <f t="shared" si="32"/>
        <v>0.1526627048081528</v>
      </c>
      <c r="AA88" s="25">
        <f t="shared" si="32"/>
        <v>0.15894521607203976</v>
      </c>
      <c r="AB88" s="25">
        <f t="shared" si="34"/>
        <v>0.16515556448978605</v>
      </c>
      <c r="AC88" s="25">
        <f t="shared" si="34"/>
        <v>0.17129352746057167</v>
      </c>
      <c r="AD88" s="25">
        <f t="shared" si="34"/>
        <v>0.17735906738422746</v>
      </c>
      <c r="AE88" s="25">
        <f t="shared" si="34"/>
        <v>0.18335230338938902</v>
      </c>
      <c r="AF88" s="25">
        <f t="shared" si="34"/>
        <v>0.18927348744454853</v>
      </c>
      <c r="AG88" s="25">
        <f t="shared" si="34"/>
        <v>0.19512298408590828</v>
      </c>
      <c r="AH88" s="25">
        <f t="shared" si="34"/>
        <v>0.2009012531479607</v>
      </c>
      <c r="AI88" s="25">
        <f t="shared" si="34"/>
        <v>0.20660883500092977</v>
      </c>
      <c r="AJ88" s="25">
        <f t="shared" si="34"/>
        <v>0.2122463378919113</v>
      </c>
      <c r="AK88" s="25">
        <f t="shared" si="34"/>
        <v>0.21781442705981954</v>
      </c>
      <c r="AL88" s="25">
        <f t="shared" si="34"/>
        <v>0.22331381535259329</v>
      </c>
      <c r="AM88" s="25">
        <f t="shared" si="34"/>
        <v>0.22874525512189398</v>
      </c>
      <c r="AN88" s="25">
        <f t="shared" si="34"/>
        <v>0.23410953120827657</v>
      </c>
      <c r="AO88" s="25">
        <f t="shared" si="34"/>
        <v>0.23940745486046947</v>
      </c>
      <c r="AP88" s="25">
        <f t="shared" si="34"/>
        <v>0.24463985845742653</v>
      </c>
      <c r="AQ88" s="25">
        <f t="shared" si="34"/>
        <v>0.24980759092236368</v>
      </c>
      <c r="AR88" s="25">
        <f t="shared" si="34"/>
        <v>0.25491151373495374</v>
      </c>
      <c r="AS88" s="25">
        <f t="shared" si="34"/>
        <v>0.25995249746191129</v>
      </c>
      <c r="AT88" s="25">
        <f t="shared" si="34"/>
        <v>0.26493141873791182</v>
      </c>
      <c r="AU88" s="25">
        <f t="shared" si="34"/>
        <v>0.26984915763859174</v>
      </c>
      <c r="AV88" s="25">
        <f t="shared" si="34"/>
        <v>0.27470659539559905</v>
      </c>
      <c r="AW88" s="25">
        <f t="shared" si="34"/>
        <v>0.27950461241061153</v>
      </c>
      <c r="AX88" s="25">
        <f t="shared" si="34"/>
        <v>0.28424408653110655</v>
      </c>
      <c r="AY88" s="25">
        <f t="shared" si="34"/>
        <v>0.28892589155565762</v>
      </c>
      <c r="AZ88" s="46">
        <f t="shared" si="34"/>
        <v>0.29355089594078115</v>
      </c>
      <c r="BA88" s="46">
        <f t="shared" si="33"/>
        <v>0.29811996168499116</v>
      </c>
      <c r="BB88" s="46">
        <f t="shared" si="33"/>
        <v>0.30263394336883059</v>
      </c>
      <c r="BC88" s="46">
        <f t="shared" si="33"/>
        <v>0.30709368733232695</v>
      </c>
      <c r="BD88" s="46">
        <f t="shared" si="33"/>
        <v>0.31150003097362988</v>
      </c>
      <c r="BE88" s="46">
        <f t="shared" si="33"/>
        <v>0.3158538021545772</v>
      </c>
      <c r="BF88" s="46">
        <f t="shared" si="33"/>
        <v>0.32015581870067039</v>
      </c>
      <c r="BG88" s="46">
        <f t="shared" si="33"/>
        <v>0.32440688798443523</v>
      </c>
      <c r="BH88" s="46">
        <f t="shared" si="33"/>
        <v>0.32860780658245403</v>
      </c>
      <c r="BI88" s="46">
        <f t="shared" si="33"/>
        <v>0.33275935999749184</v>
      </c>
      <c r="BJ88" s="46">
        <f t="shared" si="33"/>
        <v>0.33686232243813502</v>
      </c>
    </row>
    <row r="89" spans="1:62">
      <c r="A89" s="59">
        <f t="shared" si="27"/>
        <v>86</v>
      </c>
      <c r="B89" s="2">
        <v>0</v>
      </c>
      <c r="C89" s="25">
        <f t="shared" si="31"/>
        <v>2.0318554244781032E-3</v>
      </c>
      <c r="D89" s="25">
        <f t="shared" si="31"/>
        <v>6.2547971441379285E-3</v>
      </c>
      <c r="E89" s="25">
        <f t="shared" si="31"/>
        <v>1.152901222365257E-2</v>
      </c>
      <c r="F89" s="25">
        <f t="shared" si="31"/>
        <v>1.7416960013248817E-2</v>
      </c>
      <c r="G89" s="25">
        <f t="shared" si="31"/>
        <v>2.3694750290056289E-2</v>
      </c>
      <c r="H89" s="25">
        <f t="shared" si="31"/>
        <v>3.0229791373983947E-2</v>
      </c>
      <c r="I89" s="25">
        <f t="shared" si="31"/>
        <v>3.6936214085016475E-2</v>
      </c>
      <c r="J89" s="25">
        <f t="shared" si="31"/>
        <v>4.3754964668229868E-2</v>
      </c>
      <c r="K89" s="25">
        <f t="shared" si="31"/>
        <v>5.0643660254729314E-2</v>
      </c>
      <c r="L89" s="25">
        <f t="shared" si="31"/>
        <v>5.7570911955379701E-2</v>
      </c>
      <c r="M89" s="25">
        <f t="shared" si="32"/>
        <v>6.4512916948767804E-2</v>
      </c>
      <c r="N89" s="25">
        <f t="shared" si="32"/>
        <v>7.1451297522020521E-2</v>
      </c>
      <c r="O89" s="25">
        <f t="shared" si="32"/>
        <v>7.8371669259418658E-2</v>
      </c>
      <c r="P89" s="25">
        <f t="shared" si="32"/>
        <v>8.526265754464904E-2</v>
      </c>
      <c r="Q89" s="25">
        <f t="shared" si="32"/>
        <v>9.2115201386504003E-2</v>
      </c>
      <c r="R89" s="25">
        <f t="shared" si="32"/>
        <v>9.8922047930744425E-2</v>
      </c>
      <c r="S89" s="25">
        <f t="shared" si="32"/>
        <v>0.10567737734821089</v>
      </c>
      <c r="T89" s="25">
        <f t="shared" si="32"/>
        <v>0.11237651918444377</v>
      </c>
      <c r="U89" s="25">
        <f t="shared" si="32"/>
        <v>0.11901573432473685</v>
      </c>
      <c r="V89" s="25">
        <f t="shared" si="32"/>
        <v>0.12559204496833837</v>
      </c>
      <c r="W89" s="25">
        <f t="shared" si="32"/>
        <v>0.13210310034736822</v>
      </c>
      <c r="X89" s="25">
        <f t="shared" si="32"/>
        <v>0.13854706947558235</v>
      </c>
      <c r="Y89" s="25">
        <f t="shared" si="32"/>
        <v>0.14492255462317269</v>
      </c>
      <c r="Z89" s="25">
        <f t="shared" si="32"/>
        <v>0.15122852088416214</v>
      </c>
      <c r="AA89" s="25">
        <f t="shared" si="32"/>
        <v>0.15746423838098933</v>
      </c>
      <c r="AB89" s="25">
        <f t="shared" si="34"/>
        <v>0.16362923449523212</v>
      </c>
      <c r="AC89" s="25">
        <f t="shared" si="34"/>
        <v>0.16972325412759412</v>
      </c>
      <c r="AD89" s="25">
        <f t="shared" si="34"/>
        <v>0.17574622644308974</v>
      </c>
      <c r="AE89" s="25">
        <f t="shared" si="34"/>
        <v>0.18169823689536532</v>
      </c>
      <c r="AF89" s="25">
        <f t="shared" si="34"/>
        <v>0.18757950357929473</v>
      </c>
      <c r="AG89" s="25">
        <f t="shared" si="34"/>
        <v>0.19339035715571287</v>
      </c>
      <c r="AH89" s="25">
        <f t="shared" si="34"/>
        <v>0.19913122374219616</v>
      </c>
      <c r="AI89" s="25">
        <f t="shared" si="34"/>
        <v>0.20480261028046137</v>
      </c>
      <c r="AJ89" s="25">
        <f t="shared" si="34"/>
        <v>0.21040509198244722</v>
      </c>
      <c r="AK89" s="25">
        <f t="shared" si="34"/>
        <v>0.21593930152944865</v>
      </c>
      <c r="AL89" s="25">
        <f t="shared" si="34"/>
        <v>0.22140591975625476</v>
      </c>
      <c r="AM89" s="25">
        <f t="shared" si="34"/>
        <v>0.22680566759840012</v>
      </c>
      <c r="AN89" s="25">
        <f t="shared" si="34"/>
        <v>0.23213929911789785</v>
      </c>
      <c r="AO89" s="25">
        <f t="shared" si="34"/>
        <v>0.23740759545306639</v>
      </c>
      <c r="AP89" s="25">
        <f t="shared" si="34"/>
        <v>0.24261135956276217</v>
      </c>
      <c r="AQ89" s="25">
        <f t="shared" si="34"/>
        <v>0.24775141165561224</v>
      </c>
      <c r="AR89" s="25">
        <f t="shared" si="34"/>
        <v>0.25282858521157198</v>
      </c>
      <c r="AS89" s="25">
        <f t="shared" si="34"/>
        <v>0.25784372351701318</v>
      </c>
      <c r="AT89" s="25">
        <f t="shared" si="34"/>
        <v>0.26279767664610515</v>
      </c>
      <c r="AU89" s="25">
        <f t="shared" si="34"/>
        <v>0.26769129883092269</v>
      </c>
      <c r="AV89" s="25">
        <f t="shared" si="34"/>
        <v>0.27252544617083752</v>
      </c>
      <c r="AW89" s="25">
        <f t="shared" si="34"/>
        <v>0.27730097463859998</v>
      </c>
      <c r="AX89" s="25">
        <f t="shared" si="34"/>
        <v>0.28201873834631702</v>
      </c>
      <c r="AY89" s="25">
        <f t="shared" si="34"/>
        <v>0.28667958803945254</v>
      </c>
      <c r="AZ89" s="46">
        <f t="shared" si="34"/>
        <v>0.29128436979117783</v>
      </c>
      <c r="BA89" s="46">
        <f t="shared" si="33"/>
        <v>0.29583392387298207</v>
      </c>
      <c r="BB89" s="46">
        <f t="shared" si="33"/>
        <v>0.30032908378052919</v>
      </c>
      <c r="BC89" s="46">
        <f t="shared" si="33"/>
        <v>0.30477067539639452</v>
      </c>
      <c r="BD89" s="46">
        <f t="shared" si="33"/>
        <v>0.30915951627358962</v>
      </c>
      <c r="BE89" s="46">
        <f t="shared" si="33"/>
        <v>0.31349641502575776</v>
      </c>
      <c r="BF89" s="46">
        <f t="shared" si="33"/>
        <v>0.3177821708116304</v>
      </c>
      <c r="BG89" s="46">
        <f t="shared" si="33"/>
        <v>0.3220175729028133</v>
      </c>
      <c r="BH89" s="46">
        <f t="shared" si="33"/>
        <v>0.3262034003252684</v>
      </c>
      <c r="BI89" s="46">
        <f t="shared" si="33"/>
        <v>0.33034042156597898</v>
      </c>
      <c r="BJ89" s="46">
        <f t="shared" si="33"/>
        <v>0.33442939433727253</v>
      </c>
    </row>
    <row r="90" spans="1:62">
      <c r="A90" s="59">
        <f t="shared" si="27"/>
        <v>87</v>
      </c>
      <c r="B90" s="2">
        <v>0</v>
      </c>
      <c r="C90" s="25">
        <f t="shared" si="31"/>
        <v>2.0087336004305217E-3</v>
      </c>
      <c r="D90" s="25">
        <f t="shared" si="31"/>
        <v>6.1842690630941723E-3</v>
      </c>
      <c r="E90" s="25">
        <f t="shared" si="31"/>
        <v>1.1400183632439493E-2</v>
      </c>
      <c r="F90" s="25">
        <f t="shared" si="31"/>
        <v>1.722408772790587E-2</v>
      </c>
      <c r="G90" s="25">
        <f t="shared" si="31"/>
        <v>2.3434718368504141E-2</v>
      </c>
      <c r="H90" s="25">
        <f t="shared" si="31"/>
        <v>2.9901024142029803E-2</v>
      </c>
      <c r="I90" s="25">
        <f t="shared" si="31"/>
        <v>3.6538116017519023E-2</v>
      </c>
      <c r="J90" s="25">
        <f t="shared" si="31"/>
        <v>4.3287597246142527E-2</v>
      </c>
      <c r="K90" s="25">
        <f t="shared" si="31"/>
        <v>5.0107540469390296E-2</v>
      </c>
      <c r="L90" s="25">
        <f t="shared" si="31"/>
        <v>5.6966879372416609E-2</v>
      </c>
      <c r="M90" s="25">
        <f t="shared" si="32"/>
        <v>6.384204220315412E-2</v>
      </c>
      <c r="N90" s="25">
        <f t="shared" si="32"/>
        <v>7.0714817240979805E-2</v>
      </c>
      <c r="O90" s="25">
        <f t="shared" si="32"/>
        <v>7.7570938584142643E-2</v>
      </c>
      <c r="P90" s="25">
        <f t="shared" si="32"/>
        <v>8.4399114788123952E-2</v>
      </c>
      <c r="Q90" s="25">
        <f t="shared" si="32"/>
        <v>9.1190341304989389E-2</v>
      </c>
      <c r="R90" s="25">
        <f t="shared" si="32"/>
        <v>9.7937401257548837E-2</v>
      </c>
      <c r="S90" s="25">
        <f t="shared" si="32"/>
        <v>0.10463449497334908</v>
      </c>
      <c r="T90" s="25">
        <f t="shared" si="32"/>
        <v>0.11127695984061492</v>
      </c>
      <c r="U90" s="25">
        <f t="shared" si="32"/>
        <v>0.11786105495852324</v>
      </c>
      <c r="V90" s="25">
        <f t="shared" si="32"/>
        <v>0.12438379319362988</v>
      </c>
      <c r="W90" s="25">
        <f t="shared" si="32"/>
        <v>0.13084280853074545</v>
      </c>
      <c r="X90" s="25">
        <f t="shared" si="32"/>
        <v>0.13723625011246085</v>
      </c>
      <c r="Y90" s="25">
        <f t="shared" si="32"/>
        <v>0.14356269674278019</v>
      </c>
      <c r="Z90" s="25">
        <f t="shared" si="32"/>
        <v>0.14982108727994309</v>
      </c>
      <c r="AA90" s="25">
        <f t="shared" si="32"/>
        <v>0.15601066350684975</v>
      </c>
      <c r="AB90" s="25">
        <f t="shared" si="34"/>
        <v>0.16213092290126854</v>
      </c>
      <c r="AC90" s="25">
        <f t="shared" si="34"/>
        <v>0.16818157933444355</v>
      </c>
      <c r="AD90" s="25">
        <f t="shared" si="34"/>
        <v>0.17416253017380065</v>
      </c>
      <c r="AE90" s="25">
        <f t="shared" si="34"/>
        <v>0.18007382859915586</v>
      </c>
      <c r="AF90" s="25">
        <f t="shared" si="34"/>
        <v>0.18591566019377614</v>
      </c>
      <c r="AG90" s="25">
        <f t="shared" si="34"/>
        <v>0.19168832306387246</v>
      </c>
      <c r="AH90" s="25">
        <f t="shared" si="34"/>
        <v>0.19739221088821968</v>
      </c>
      <c r="AI90" s="25">
        <f t="shared" si="34"/>
        <v>0.20302779841476157</v>
      </c>
      <c r="AJ90" s="25">
        <f t="shared" si="34"/>
        <v>0.20859562901136219</v>
      </c>
      <c r="AK90" s="25">
        <f t="shared" si="34"/>
        <v>0.21409630394923995</v>
      </c>
      <c r="AL90" s="25">
        <f t="shared" si="34"/>
        <v>0.21953047315444632</v>
      </c>
      <c r="AM90" s="25">
        <f t="shared" si="34"/>
        <v>0.22489882720831866</v>
      </c>
      <c r="AN90" s="25">
        <f t="shared" si="34"/>
        <v>0.23020209041460138</v>
      </c>
      <c r="AO90" s="25">
        <f t="shared" si="34"/>
        <v>0.23544101478078402</v>
      </c>
      <c r="AP90" s="25">
        <f t="shared" si="34"/>
        <v>0.24061637478558412</v>
      </c>
      <c r="AQ90" s="25">
        <f t="shared" si="34"/>
        <v>0.24572896282451617</v>
      </c>
      <c r="AR90" s="25">
        <f t="shared" si="34"/>
        <v>0.25077958524200566</v>
      </c>
      <c r="AS90" s="25">
        <f t="shared" si="34"/>
        <v>0.2557690588722058</v>
      </c>
      <c r="AT90" s="25">
        <f t="shared" si="34"/>
        <v>0.26069820802208127</v>
      </c>
      <c r="AU90" s="25">
        <f t="shared" si="34"/>
        <v>0.26556786183987086</v>
      </c>
      <c r="AV90" s="25">
        <f t="shared" si="34"/>
        <v>0.2703788520200599</v>
      </c>
      <c r="AW90" s="25">
        <f t="shared" si="34"/>
        <v>0.2751320108027539</v>
      </c>
      <c r="AX90" s="25">
        <f t="shared" si="34"/>
        <v>0.27982816923107112</v>
      </c>
      <c r="AY90" s="25">
        <f t="shared" si="34"/>
        <v>0.2844681556350323</v>
      </c>
      <c r="AZ90" s="46">
        <f t="shared" si="34"/>
        <v>0.28905279431456948</v>
      </c>
      <c r="BA90" s="46">
        <f t="shared" si="33"/>
        <v>0.29358290439781687</v>
      </c>
      <c r="BB90" s="46">
        <f t="shared" si="33"/>
        <v>0.29805929885388721</v>
      </c>
      <c r="BC90" s="46">
        <f t="shared" si="33"/>
        <v>0.30248278364194514</v>
      </c>
      <c r="BD90" s="46">
        <f t="shared" si="33"/>
        <v>0.30685415698064328</v>
      </c>
      <c r="BE90" s="46">
        <f t="shared" si="33"/>
        <v>0.31117420872393531</v>
      </c>
      <c r="BF90" s="46">
        <f t="shared" si="33"/>
        <v>0.31544371983096325</v>
      </c>
      <c r="BG90" s="46">
        <f t="shared" si="33"/>
        <v>0.31966346191918588</v>
      </c>
      <c r="BH90" s="46">
        <f t="shared" si="33"/>
        <v>0.32383419689119169</v>
      </c>
      <c r="BI90" s="46">
        <f t="shared" si="33"/>
        <v>0.32795667662674899</v>
      </c>
      <c r="BJ90" s="46">
        <f t="shared" si="33"/>
        <v>0.33203164273262392</v>
      </c>
    </row>
    <row r="91" spans="1:62">
      <c r="A91" s="59">
        <f t="shared" si="27"/>
        <v>88</v>
      </c>
      <c r="B91" s="2">
        <v>0</v>
      </c>
      <c r="C91" s="25">
        <f t="shared" si="31"/>
        <v>1.9861320934023686E-3</v>
      </c>
      <c r="D91" s="25">
        <f t="shared" si="31"/>
        <v>6.1153137948636071E-3</v>
      </c>
      <c r="E91" s="25">
        <f t="shared" si="31"/>
        <v>1.1274202463345793E-2</v>
      </c>
      <c r="F91" s="25">
        <f t="shared" si="31"/>
        <v>1.7035440611580622E-2</v>
      </c>
      <c r="G91" s="25">
        <f t="shared" si="31"/>
        <v>2.3180332422992944E-2</v>
      </c>
      <c r="H91" s="25">
        <f t="shared" si="31"/>
        <v>2.9579332197395999E-2</v>
      </c>
      <c r="I91" s="25">
        <f t="shared" si="31"/>
        <v>3.6148509700308494E-2</v>
      </c>
      <c r="J91" s="25">
        <f t="shared" si="31"/>
        <v>4.283011146065737E-2</v>
      </c>
      <c r="K91" s="25">
        <f t="shared" si="31"/>
        <v>4.9582656643415809E-2</v>
      </c>
      <c r="L91" s="25">
        <f t="shared" si="31"/>
        <v>5.6375395628467523E-2</v>
      </c>
      <c r="M91" s="25">
        <f t="shared" si="32"/>
        <v>6.3184983968870109E-2</v>
      </c>
      <c r="N91" s="25">
        <f t="shared" si="32"/>
        <v>6.9993373652677757E-2</v>
      </c>
      <c r="O91" s="25">
        <f t="shared" si="32"/>
        <v>7.6786416066004656E-2</v>
      </c>
      <c r="P91" s="25">
        <f t="shared" si="32"/>
        <v>8.3552902475903412E-2</v>
      </c>
      <c r="Q91" s="25">
        <f t="shared" si="32"/>
        <v>9.0283884877037632E-2</v>
      </c>
      <c r="R91" s="25">
        <f t="shared" si="32"/>
        <v>9.6972182878952817E-2</v>
      </c>
      <c r="S91" s="25">
        <f t="shared" si="32"/>
        <v>0.10361201777616731</v>
      </c>
      <c r="T91" s="25">
        <f t="shared" si="32"/>
        <v>0.11019873582848601</v>
      </c>
      <c r="U91" s="25">
        <f t="shared" si="32"/>
        <v>0.11672859553461687</v>
      </c>
      <c r="V91" s="25">
        <f t="shared" si="32"/>
        <v>0.12319860172367546</v>
      </c>
      <c r="W91" s="25">
        <f t="shared" si="32"/>
        <v>0.12960637450184612</v>
      </c>
      <c r="X91" s="25">
        <f t="shared" si="32"/>
        <v>0.13595004455478174</v>
      </c>
      <c r="Y91" s="25">
        <f t="shared" si="32"/>
        <v>0.14222816865850865</v>
      </c>
      <c r="Z91" s="25">
        <f t="shared" si="32"/>
        <v>0.14843966088099217</v>
      </c>
      <c r="AA91" s="25">
        <f t="shared" si="32"/>
        <v>0.15458373610550791</v>
      </c>
      <c r="AB91" s="25">
        <f t="shared" si="34"/>
        <v>0.16065986333040763</v>
      </c>
      <c r="AC91" s="25">
        <f t="shared" si="34"/>
        <v>0.16666772679875813</v>
      </c>
      <c r="AD91" s="25">
        <f t="shared" si="34"/>
        <v>0.17260719345282605</v>
      </c>
      <c r="AE91" s="25">
        <f t="shared" si="34"/>
        <v>0.17847828553790029</v>
      </c>
      <c r="AF91" s="25">
        <f t="shared" si="34"/>
        <v>0.18428115742871232</v>
      </c>
      <c r="AG91" s="25">
        <f t="shared" si="34"/>
        <v>0.19001607594151526</v>
      </c>
      <c r="AH91" s="25">
        <f t="shared" si="34"/>
        <v>0.19568340354111466</v>
      </c>
      <c r="AI91" s="25">
        <f t="shared" si="34"/>
        <v>0.20128358396584387</v>
      </c>
      <c r="AJ91" s="25">
        <f t="shared" si="34"/>
        <v>0.20681712988262343</v>
      </c>
      <c r="AK91" s="25">
        <f t="shared" si="34"/>
        <v>0.21228461225470582</v>
      </c>
      <c r="AL91" s="25">
        <f t="shared" si="34"/>
        <v>0.21768665116080693</v>
      </c>
      <c r="AM91" s="25">
        <f t="shared" si="34"/>
        <v>0.22302390784930146</v>
      </c>
      <c r="AN91" s="25">
        <f t="shared" si="34"/>
        <v>0.2282970778474557</v>
      </c>
      <c r="AO91" s="25">
        <f t="shared" si="34"/>
        <v>0.23350688497514036</v>
      </c>
      <c r="AP91" s="25">
        <f t="shared" si="34"/>
        <v>0.23865407613652956</v>
      </c>
      <c r="AQ91" s="25">
        <f t="shared" si="34"/>
        <v>0.24373941678304961</v>
      </c>
      <c r="AR91" s="25">
        <f t="shared" si="34"/>
        <v>0.24876368695714701</v>
      </c>
      <c r="AS91" s="25">
        <f t="shared" si="34"/>
        <v>0.25372767783996553</v>
      </c>
      <c r="AT91" s="25">
        <f t="shared" si="34"/>
        <v>0.25863218873728488</v>
      </c>
      <c r="AU91" s="25">
        <f t="shared" si="34"/>
        <v>0.26347802444749951</v>
      </c>
      <c r="AV91" s="25">
        <f t="shared" si="34"/>
        <v>0.26826599296332926</v>
      </c>
      <c r="AW91" s="25">
        <f t="shared" si="34"/>
        <v>0.27299690346563449</v>
      </c>
      <c r="AX91" s="25">
        <f t="shared" si="34"/>
        <v>0.2776715645733574</v>
      </c>
      <c r="AY91" s="25">
        <f t="shared" si="34"/>
        <v>0.28229078281841219</v>
      </c>
      <c r="AZ91" s="46">
        <f t="shared" si="34"/>
        <v>0.28685536131844031</v>
      </c>
      <c r="BA91" s="46">
        <f t="shared" si="33"/>
        <v>0.29136609862384355</v>
      </c>
      <c r="BB91" s="46">
        <f t="shared" si="33"/>
        <v>0.29582378771850948</v>
      </c>
      <c r="BC91" s="46">
        <f t="shared" si="33"/>
        <v>0.30022921515622181</v>
      </c>
      <c r="BD91" s="46">
        <f t="shared" si="33"/>
        <v>0.3045831603169768</v>
      </c>
      <c r="BE91" s="46">
        <f t="shared" si="33"/>
        <v>0.30888639476934693</v>
      </c>
      <c r="BF91" s="46">
        <f t="shared" si="33"/>
        <v>0.31313968172670287</v>
      </c>
      <c r="BG91" s="46">
        <f t="shared" si="33"/>
        <v>0.31734377558655397</v>
      </c>
      <c r="BH91" s="46">
        <f t="shared" si="33"/>
        <v>0.32149942154352779</v>
      </c>
      <c r="BI91" s="46">
        <f t="shared" si="33"/>
        <v>0.32560735526761009</v>
      </c>
      <c r="BJ91" s="46">
        <f t="shared" si="33"/>
        <v>0.32966830264023239</v>
      </c>
    </row>
    <row r="92" spans="1:62">
      <c r="A92" s="59">
        <f t="shared" si="27"/>
        <v>89</v>
      </c>
      <c r="B92" s="2">
        <v>0</v>
      </c>
      <c r="C92" s="25">
        <f t="shared" si="31"/>
        <v>1.964033535512348E-3</v>
      </c>
      <c r="D92" s="25">
        <f t="shared" si="31"/>
        <v>6.0478793071208625E-3</v>
      </c>
      <c r="E92" s="25">
        <f t="shared" si="31"/>
        <v>1.1150975342623229E-2</v>
      </c>
      <c r="F92" s="25">
        <f t="shared" si="31"/>
        <v>1.6850881320861148E-2</v>
      </c>
      <c r="G92" s="25">
        <f t="shared" si="31"/>
        <v>2.2931410525010885E-2</v>
      </c>
      <c r="H92" s="25">
        <f t="shared" si="31"/>
        <v>2.9264489538080831E-2</v>
      </c>
      <c r="I92" s="25">
        <f t="shared" si="31"/>
        <v>3.5767126237989506E-2</v>
      </c>
      <c r="J92" s="25">
        <f t="shared" si="31"/>
        <v>4.2382197107705424E-2</v>
      </c>
      <c r="K92" s="25">
        <f t="shared" si="31"/>
        <v>4.9068659090684093E-2</v>
      </c>
      <c r="L92" s="25">
        <f t="shared" si="31"/>
        <v>5.5796073518699821E-2</v>
      </c>
      <c r="M92" s="25">
        <f t="shared" si="32"/>
        <v>6.2541319552251243E-2</v>
      </c>
      <c r="N92" s="25">
        <f t="shared" si="32"/>
        <v>6.9286510623223108E-2</v>
      </c>
      <c r="O92" s="25">
        <f t="shared" si="32"/>
        <v>7.6017614165277539E-2</v>
      </c>
      <c r="P92" s="25">
        <f t="shared" si="32"/>
        <v>8.2723503659839021E-2</v>
      </c>
      <c r="Q92" s="25">
        <f t="shared" si="32"/>
        <v>8.9395287690892347E-2</v>
      </c>
      <c r="R92" s="25">
        <f t="shared" si="32"/>
        <v>9.6025822801267563E-2</v>
      </c>
      <c r="S92" s="25">
        <f t="shared" si="32"/>
        <v>0.10260935199272832</v>
      </c>
      <c r="T92" s="25">
        <f t="shared" si="32"/>
        <v>0.10914123135139851</v>
      </c>
      <c r="U92" s="25">
        <f t="shared" si="32"/>
        <v>0.11561771988481864</v>
      </c>
      <c r="V92" s="25">
        <f t="shared" si="32"/>
        <v>0.12203581560283454</v>
      </c>
      <c r="W92" s="25">
        <f t="shared" si="32"/>
        <v>0.12839312602494252</v>
      </c>
      <c r="X92" s="25">
        <f t="shared" si="32"/>
        <v>0.1346877647184602</v>
      </c>
      <c r="Y92" s="25">
        <f t="shared" si="32"/>
        <v>0.1409182677957109</v>
      </c>
      <c r="Z92" s="25">
        <f t="shared" si="32"/>
        <v>0.14708352590805174</v>
      </c>
      <c r="AA92" s="25">
        <f t="shared" si="32"/>
        <v>0.15318272840957878</v>
      </c>
      <c r="AB92" s="25">
        <f t="shared" si="34"/>
        <v>0.15921531717670895</v>
      </c>
      <c r="AC92" s="25">
        <f t="shared" si="34"/>
        <v>0.16518094816137183</v>
      </c>
      <c r="AD92" s="25">
        <f t="shared" si="34"/>
        <v>0.17107945919158843</v>
      </c>
      <c r="AE92" s="25">
        <f t="shared" si="34"/>
        <v>0.17691084285864664</v>
      </c>
      <c r="AF92" s="25">
        <f t="shared" si="34"/>
        <v>0.18267522357575813</v>
      </c>
      <c r="AG92" s="25">
        <f t="shared" si="34"/>
        <v>0.18837283808050673</v>
      </c>
      <c r="AH92" s="25">
        <f t="shared" si="34"/>
        <v>0.19400401879780149</v>
      </c>
      <c r="AI92" s="25">
        <f t="shared" si="34"/>
        <v>0.19956917959231291</v>
      </c>
      <c r="AJ92" s="25">
        <f t="shared" si="34"/>
        <v>0.20506880352739407</v>
      </c>
      <c r="AK92" s="25">
        <f t="shared" si="34"/>
        <v>0.21050343231706178</v>
      </c>
      <c r="AL92" s="25">
        <f t="shared" si="34"/>
        <v>0.21587365721299623</v>
      </c>
      <c r="AM92" s="25">
        <f t="shared" si="34"/>
        <v>0.2211801111129269</v>
      </c>
      <c r="AN92" s="25">
        <f t="shared" si="34"/>
        <v>0.22642346171260536</v>
      </c>
      <c r="AO92" s="25">
        <f t="shared" si="34"/>
        <v>0.23160440555266018</v>
      </c>
      <c r="AP92" s="25">
        <f t="shared" si="34"/>
        <v>0.23672366283538512</v>
      </c>
      <c r="AQ92" s="25">
        <f t="shared" si="34"/>
        <v>0.24178197290601988</v>
      </c>
      <c r="AR92" s="25">
        <f t="shared" si="34"/>
        <v>0.24678009030917955</v>
      </c>
      <c r="AS92" s="25">
        <f t="shared" si="34"/>
        <v>0.2517187813444382</v>
      </c>
      <c r="AT92" s="25">
        <f t="shared" si="34"/>
        <v>0.25659882105619158</v>
      </c>
      <c r="AU92" s="25">
        <f t="shared" si="34"/>
        <v>0.26142099060223173</v>
      </c>
      <c r="AV92" s="25">
        <f t="shared" si="34"/>
        <v>0.26618607495327828</v>
      </c>
      <c r="AW92" s="25">
        <f t="shared" si="34"/>
        <v>0.27089486088231052</v>
      </c>
      <c r="AX92" s="25">
        <f t="shared" si="34"/>
        <v>0.27554813520811977</v>
      </c>
      <c r="AY92" s="25">
        <f t="shared" si="34"/>
        <v>0.28014668326224529</v>
      </c>
      <c r="AZ92" s="46">
        <f t="shared" si="34"/>
        <v>0.28469128755250095</v>
      </c>
      <c r="BA92" s="46">
        <f t="shared" si="33"/>
        <v>0.2891827265997497</v>
      </c>
      <c r="BB92" s="46">
        <f t="shared" si="33"/>
        <v>0.29362177392755079</v>
      </c>
      <c r="BC92" s="46">
        <f t="shared" si="33"/>
        <v>0.29800919718685392</v>
      </c>
      <c r="BD92" s="46">
        <f t="shared" si="33"/>
        <v>0.30234575740011038</v>
      </c>
      <c r="BE92" s="46">
        <f t="shared" si="33"/>
        <v>0.30663220831107374</v>
      </c>
      <c r="BF92" s="46">
        <f t="shared" si="33"/>
        <v>0.31086929582821293</v>
      </c>
      <c r="BG92" s="46">
        <f t="shared" si="33"/>
        <v>0.31505775755108922</v>
      </c>
      <c r="BH92" s="46">
        <f t="shared" si="33"/>
        <v>0.31919832237029688</v>
      </c>
      <c r="BI92" s="46">
        <f t="shared" si="33"/>
        <v>0.32329171013266028</v>
      </c>
      <c r="BJ92" s="46">
        <f t="shared" si="33"/>
        <v>0.32733863136432367</v>
      </c>
    </row>
    <row r="93" spans="1:62">
      <c r="A93" s="59">
        <f t="shared" si="27"/>
        <v>90</v>
      </c>
      <c r="B93" s="2">
        <v>0</v>
      </c>
      <c r="C93" s="25">
        <f t="shared" si="31"/>
        <v>1.9424213233478922E-3</v>
      </c>
      <c r="D93" s="25">
        <f t="shared" si="31"/>
        <v>5.98191583767091E-3</v>
      </c>
      <c r="E93" s="25">
        <f t="shared" si="31"/>
        <v>1.1030412935116201E-2</v>
      </c>
      <c r="F93" s="25">
        <f t="shared" si="31"/>
        <v>1.667027840157027E-2</v>
      </c>
      <c r="G93" s="25">
        <f t="shared" si="31"/>
        <v>2.2687778480124217E-2</v>
      </c>
      <c r="H93" s="25">
        <f t="shared" si="31"/>
        <v>2.895627968760452E-2</v>
      </c>
      <c r="I93" s="25">
        <f t="shared" si="31"/>
        <v>3.5393707971982491E-2</v>
      </c>
      <c r="J93" s="25">
        <f t="shared" si="31"/>
        <v>4.1943556836330255E-2</v>
      </c>
      <c r="K93" s="25">
        <f t="shared" si="31"/>
        <v>4.856521249187528E-2</v>
      </c>
      <c r="L93" s="25">
        <f t="shared" si="31"/>
        <v>5.5228541613136131E-2</v>
      </c>
      <c r="M93" s="25">
        <f t="shared" si="32"/>
        <v>6.1910643336842645E-2</v>
      </c>
      <c r="N93" s="25">
        <f t="shared" si="32"/>
        <v>6.8593790294467993E-2</v>
      </c>
      <c r="O93" s="25">
        <f t="shared" si="32"/>
        <v>7.5264064715830817E-2</v>
      </c>
      <c r="P93" s="25">
        <f t="shared" si="32"/>
        <v>8.1910421766499486E-2</v>
      </c>
      <c r="Q93" s="25">
        <f t="shared" si="32"/>
        <v>8.8524026618338053E-2</v>
      </c>
      <c r="R93" s="25">
        <f t="shared" si="32"/>
        <v>9.5097773135579794E-2</v>
      </c>
      <c r="S93" s="25">
        <f t="shared" si="32"/>
        <v>0.10162592670233946</v>
      </c>
      <c r="T93" s="25">
        <f t="shared" si="32"/>
        <v>0.10810385411647243</v>
      </c>
      <c r="U93" s="25">
        <f t="shared" si="32"/>
        <v>0.11452781593206733</v>
      </c>
      <c r="V93" s="25">
        <f t="shared" si="32"/>
        <v>0.12089480448542876</v>
      </c>
      <c r="W93" s="25">
        <f t="shared" si="32"/>
        <v>0.12720241592903933</v>
      </c>
      <c r="X93" s="25">
        <f t="shared" si="32"/>
        <v>0.13344874797915993</v>
      </c>
      <c r="Y93" s="25">
        <f t="shared" si="32"/>
        <v>0.13963231737885407</v>
      </c>
      <c r="Z93" s="25">
        <f t="shared" si="32"/>
        <v>0.14575199266859673</v>
      </c>
      <c r="AA93" s="25">
        <f t="shared" si="32"/>
        <v>0.15180693897797629</v>
      </c>
      <c r="AB93" s="25">
        <f t="shared" si="34"/>
        <v>0.15779657235553665</v>
      </c>
      <c r="AC93" s="25">
        <f t="shared" si="34"/>
        <v>0.16372052173815979</v>
      </c>
      <c r="AD93" s="25">
        <f t="shared" si="34"/>
        <v>0.16957859709211365</v>
      </c>
      <c r="AE93" s="25">
        <f t="shared" si="34"/>
        <v>0.17537076257934212</v>
      </c>
      <c r="AF93" s="25">
        <f t="shared" si="34"/>
        <v>0.18109711384522231</v>
      </c>
      <c r="AG93" s="25">
        <f t="shared" si="34"/>
        <v>0.18675785870913358</v>
      </c>
      <c r="AH93" s="25">
        <f t="shared" si="34"/>
        <v>0.19235330068179043</v>
      </c>
      <c r="AI93" s="25">
        <f t="shared" si="34"/>
        <v>0.19788382484416445</v>
      </c>
      <c r="AJ93" s="25">
        <f t="shared" si="34"/>
        <v>0.20334988570974949</v>
      </c>
      <c r="AK93" s="25">
        <f t="shared" si="34"/>
        <v>0.20875199676062098</v>
      </c>
      <c r="AL93" s="25">
        <f t="shared" si="34"/>
        <v>0.21409072140243568</v>
      </c>
      <c r="AM93" s="25">
        <f t="shared" si="34"/>
        <v>0.21936666512736955</v>
      </c>
      <c r="AN93" s="25">
        <f t="shared" si="34"/>
        <v>0.2245804687093706</v>
      </c>
      <c r="AO93" s="25">
        <f t="shared" si="34"/>
        <v>0.22973280228483467</v>
      </c>
      <c r="AP93" s="25">
        <f t="shared" si="34"/>
        <v>0.23482436019527025</v>
      </c>
      <c r="AQ93" s="25">
        <f t="shared" si="34"/>
        <v>0.23985585648777727</v>
      </c>
      <c r="AR93" s="25">
        <f t="shared" si="34"/>
        <v>0.24482802098506332</v>
      </c>
      <c r="AS93" s="25">
        <f t="shared" si="34"/>
        <v>0.24974159584989838</v>
      </c>
      <c r="AT93" s="25">
        <f t="shared" si="34"/>
        <v>0.25459733257989353</v>
      </c>
      <c r="AU93" s="25">
        <f t="shared" si="34"/>
        <v>0.25939598937767527</v>
      </c>
      <c r="AV93" s="25">
        <f t="shared" si="34"/>
        <v>0.26413832884924926</v>
      </c>
      <c r="AW93" s="25">
        <f t="shared" si="34"/>
        <v>0.26882511598985337</v>
      </c>
      <c r="AX93" s="25">
        <f t="shared" si="34"/>
        <v>0.2734571164221184</v>
      </c>
      <c r="AY93" s="25">
        <f t="shared" si="34"/>
        <v>0.278035094856034</v>
      </c>
      <c r="AZ93" s="46">
        <f t="shared" si="34"/>
        <v>0.28255981374420847</v>
      </c>
      <c r="BA93" s="46">
        <f t="shared" si="33"/>
        <v>0.28703203210932721</v>
      </c>
      <c r="BB93" s="46">
        <f t="shared" si="33"/>
        <v>0.29145250452364291</v>
      </c>
      <c r="BC93" s="46">
        <f t="shared" si="33"/>
        <v>0.29582198022284456</v>
      </c>
      <c r="BD93" s="46">
        <f t="shared" si="33"/>
        <v>0.3001412023388304</v>
      </c>
      <c r="BE93" s="46">
        <f t="shared" si="33"/>
        <v>0.30441090723778691</v>
      </c>
      <c r="BF93" s="46">
        <f t="shared" si="33"/>
        <v>0.30863182395160282</v>
      </c>
      <c r="BG93" s="46">
        <f t="shared" si="33"/>
        <v>0.31280467369206544</v>
      </c>
      <c r="BH93" s="46">
        <f t="shared" si="33"/>
        <v>0.31693016943852115</v>
      </c>
      <c r="BI93" s="46">
        <f t="shared" si="33"/>
        <v>0.32100901559075279</v>
      </c>
      <c r="BJ93" s="46">
        <f t="shared" si="33"/>
        <v>0.32504190767977553</v>
      </c>
    </row>
    <row r="94" spans="1:62">
      <c r="A94" s="59">
        <f t="shared" si="27"/>
        <v>91</v>
      </c>
      <c r="B94" s="2">
        <v>0</v>
      </c>
      <c r="C94" s="25">
        <f t="shared" ref="C94:L103" si="35">(C$2/(C$2+$A94)+1.96*1.96/(2*(C$2+$A94))-1.96*SQRT((C$2/(C$2+$A94)*(1-C$2/(C$2+$A94))+1.96*1.96/(4*(C$2+$A94)))/(C$2+$A94)))/(1+1.96*1.96/(C$2+$A94))</f>
        <v>1.9212795763616508E-3</v>
      </c>
      <c r="D94" s="25">
        <f t="shared" si="35"/>
        <v>5.9173757719782373E-3</v>
      </c>
      <c r="E94" s="25">
        <f t="shared" si="35"/>
        <v>1.091242972824407E-2</v>
      </c>
      <c r="F94" s="25">
        <f t="shared" si="35"/>
        <v>1.6493505976432808E-2</v>
      </c>
      <c r="G94" s="25">
        <f t="shared" si="35"/>
        <v>2.24492694212701E-2</v>
      </c>
      <c r="H94" s="25">
        <f t="shared" si="35"/>
        <v>2.8654495198311682E-2</v>
      </c>
      <c r="I94" s="25">
        <f t="shared" si="35"/>
        <v>3.5028007899499426E-2</v>
      </c>
      <c r="J94" s="25">
        <f t="shared" si="35"/>
        <v>4.1513905489622999E-2</v>
      </c>
      <c r="K94" s="25">
        <f t="shared" si="35"/>
        <v>4.8071995163884884E-2</v>
      </c>
      <c r="L94" s="25">
        <f t="shared" si="35"/>
        <v>5.4672443461056298E-2</v>
      </c>
      <c r="M94" s="25">
        <f t="shared" ref="M94:AB103" si="36">(M$2/(M$2+$A94)+1.96*1.96/(2*(M$2+$A94))-1.96*SQRT((M$2/(M$2+$A94)*(1-M$2/(M$2+$A94))+1.96*1.96/(4*(M$2+$A94)))/(M$2+$A94)))/(1+1.96*1.96/(M$2+$A94))</f>
        <v>6.129256592914277E-2</v>
      </c>
      <c r="N94" s="25">
        <f t="shared" si="36"/>
        <v>6.7914792177195843E-2</v>
      </c>
      <c r="O94" s="25">
        <f t="shared" si="36"/>
        <v>7.4525317971562366E-2</v>
      </c>
      <c r="P94" s="25">
        <f t="shared" si="36"/>
        <v>8.1113179602309904E-2</v>
      </c>
      <c r="Q94" s="25">
        <f t="shared" si="36"/>
        <v>8.7669598783664413E-2</v>
      </c>
      <c r="R94" s="25">
        <f t="shared" si="36"/>
        <v>9.4187507035309301E-2</v>
      </c>
      <c r="S94" s="25">
        <f t="shared" si="36"/>
        <v>0.1006611927381274</v>
      </c>
      <c r="T94" s="25">
        <f t="shared" si="36"/>
        <v>0.10708603422228842</v>
      </c>
      <c r="U94" s="25">
        <f t="shared" si="36"/>
        <v>0.11345829455900079</v>
      </c>
      <c r="V94" s="25">
        <f t="shared" si="36"/>
        <v>0.11977496148864882</v>
      </c>
      <c r="W94" s="25">
        <f t="shared" si="36"/>
        <v>0.12603362094830625</v>
      </c>
      <c r="X94" s="25">
        <f t="shared" si="36"/>
        <v>0.13223235600316086</v>
      </c>
      <c r="Y94" s="25">
        <f t="shared" si="36"/>
        <v>0.13836966525548045</v>
      </c>
      <c r="Z94" s="25">
        <f t="shared" si="36"/>
        <v>0.14444439637630882</v>
      </c>
      <c r="AA94" s="25">
        <f t="shared" si="36"/>
        <v>0.15045569151310173</v>
      </c>
      <c r="AB94" s="25">
        <f t="shared" si="36"/>
        <v>0.15640294212046033</v>
      </c>
      <c r="AC94" s="25">
        <f t="shared" si="34"/>
        <v>0.16228575133845904</v>
      </c>
      <c r="AD94" s="25">
        <f t="shared" si="34"/>
        <v>0.16810390246860613</v>
      </c>
      <c r="AE94" s="25">
        <f t="shared" si="34"/>
        <v>0.1738573324150334</v>
      </c>
      <c r="AF94" s="25">
        <f t="shared" si="34"/>
        <v>0.17954610919821687</v>
      </c>
      <c r="AG94" s="25">
        <f t="shared" si="34"/>
        <v>0.18517041283138747</v>
      </c>
      <c r="AH94" s="25">
        <f t="shared" si="34"/>
        <v>0.19073051899065779</v>
      </c>
      <c r="AI94" s="25">
        <f t="shared" si="34"/>
        <v>0.19622678501939927</v>
      </c>
      <c r="AJ94" s="25">
        <f t="shared" si="34"/>
        <v>0.20165963789326397</v>
      </c>
      <c r="AK94" s="25">
        <f t="shared" si="34"/>
        <v>0.20702956384009177</v>
      </c>
      <c r="AL94" s="25">
        <f t="shared" si="34"/>
        <v>0.21233709936296657</v>
      </c>
      <c r="AM94" s="25">
        <f t="shared" si="34"/>
        <v>0.21758282345798546</v>
      </c>
      <c r="AN94" s="25">
        <f t="shared" si="34"/>
        <v>0.22276735085325064</v>
      </c>
      <c r="AO94" s="25">
        <f t="shared" si="34"/>
        <v>0.22789132612396554</v>
      </c>
      <c r="AP94" s="25">
        <f t="shared" si="34"/>
        <v>0.23295541856168153</v>
      </c>
      <c r="AQ94" s="25">
        <f t="shared" si="34"/>
        <v>0.23796031769476278</v>
      </c>
      <c r="AR94" s="25">
        <f t="shared" si="34"/>
        <v>0.24290672937283572</v>
      </c>
      <c r="AS94" s="25">
        <f t="shared" si="34"/>
        <v>0.24779537234100626</v>
      </c>
      <c r="AT94" s="25">
        <f t="shared" si="34"/>
        <v>0.25262697524047162</v>
      </c>
      <c r="AU94" s="25">
        <f t="shared" si="34"/>
        <v>0.25740227398123106</v>
      </c>
      <c r="AV94" s="25">
        <f t="shared" si="34"/>
        <v>0.2621220094402214</v>
      </c>
      <c r="AW94" s="25">
        <f t="shared" si="34"/>
        <v>0.26678692544463495</v>
      </c>
      <c r="AX94" s="25">
        <f t="shared" si="34"/>
        <v>0.27139776700562318</v>
      </c>
      <c r="AY94" s="25">
        <f t="shared" si="34"/>
        <v>0.27595527877221365</v>
      </c>
      <c r="AZ94" s="46">
        <f t="shared" si="34"/>
        <v>0.28046020367921182</v>
      </c>
      <c r="BA94" s="46">
        <f t="shared" si="33"/>
        <v>0.28491328176623315</v>
      </c>
      <c r="BB94" s="46">
        <f t="shared" si="33"/>
        <v>0.28931524914790091</v>
      </c>
      <c r="BC94" s="46">
        <f t="shared" si="33"/>
        <v>0.29366683711773672</v>
      </c>
      <c r="BD94" s="46">
        <f t="shared" si="33"/>
        <v>0.297968771370416</v>
      </c>
      <c r="BE94" s="46">
        <f t="shared" si="33"/>
        <v>0.30222177132891903</v>
      </c>
      <c r="BF94" s="46">
        <f t="shared" si="33"/>
        <v>0.30642654956471649</v>
      </c>
      <c r="BG94" s="46">
        <f t="shared" si="33"/>
        <v>0.31058381130053048</v>
      </c>
      <c r="BH94" s="46">
        <f t="shared" si="33"/>
        <v>0.3146942539864292</v>
      </c>
      <c r="BI94" s="46">
        <f t="shared" si="33"/>
        <v>0.31875856694108035</v>
      </c>
      <c r="BJ94" s="46">
        <f t="shared" si="33"/>
        <v>0.32277743105091661</v>
      </c>
    </row>
    <row r="95" spans="1:62">
      <c r="A95" s="59">
        <f t="shared" si="27"/>
        <v>92</v>
      </c>
      <c r="B95" s="2">
        <v>0</v>
      </c>
      <c r="C95" s="25">
        <f t="shared" si="35"/>
        <v>1.9005930979556008E-3</v>
      </c>
      <c r="D95" s="25">
        <f t="shared" si="35"/>
        <v>5.8542135285401002E-3</v>
      </c>
      <c r="E95" s="25">
        <f t="shared" si="35"/>
        <v>1.0796943829702529E-2</v>
      </c>
      <c r="F95" s="25">
        <f t="shared" si="35"/>
        <v>1.6320443452412504E-2</v>
      </c>
      <c r="G95" s="25">
        <f t="shared" si="35"/>
        <v>2.2215723427449759E-2</v>
      </c>
      <c r="H95" s="25">
        <f t="shared" si="35"/>
        <v>2.8358937185437583E-2</v>
      </c>
      <c r="I95" s="25">
        <f t="shared" si="35"/>
        <v>3.4669789128209616E-2</v>
      </c>
      <c r="J95" s="25">
        <f t="shared" si="35"/>
        <v>4.1092969485810912E-2</v>
      </c>
      <c r="K95" s="25">
        <f t="shared" si="35"/>
        <v>4.7588698373387001E-2</v>
      </c>
      <c r="L95" s="25">
        <f t="shared" si="35"/>
        <v>5.4127436843091188E-2</v>
      </c>
      <c r="M95" s="25">
        <f t="shared" si="36"/>
        <v>6.0686713355145916E-2</v>
      </c>
      <c r="N95" s="25">
        <f t="shared" si="36"/>
        <v>6.7249112297807306E-2</v>
      </c>
      <c r="O95" s="25">
        <f t="shared" si="36"/>
        <v>7.3800941708644846E-2</v>
      </c>
      <c r="P95" s="25">
        <f t="shared" si="36"/>
        <v>8.0331318416470773E-2</v>
      </c>
      <c r="Q95" s="25">
        <f t="shared" si="36"/>
        <v>8.6831520592051251E-2</v>
      </c>
      <c r="R95" s="25">
        <f t="shared" si="36"/>
        <v>9.3294517694530982E-2</v>
      </c>
      <c r="S95" s="25">
        <f t="shared" si="36"/>
        <v>9.9714621659450886E-2</v>
      </c>
      <c r="T95" s="25">
        <f t="shared" si="36"/>
        <v>0.10608722310923731</v>
      </c>
      <c r="U95" s="25">
        <f t="shared" si="36"/>
        <v>0.11240858853979097</v>
      </c>
      <c r="V95" s="25">
        <f t="shared" si="36"/>
        <v>0.11867570210914297</v>
      </c>
      <c r="W95" s="25">
        <f t="shared" si="36"/>
        <v>0.12488614062641962</v>
      </c>
      <c r="X95" s="25">
        <f t="shared" si="36"/>
        <v>0.13103797364220363</v>
      </c>
      <c r="Y95" s="25">
        <f t="shared" si="36"/>
        <v>0.1371296827840679</v>
      </c>
      <c r="Z95" s="25">
        <f t="shared" si="36"/>
        <v>0.14316009603424576</v>
      </c>
      <c r="AA95" s="25">
        <f t="shared" si="36"/>
        <v>0.14912833374141082</v>
      </c>
      <c r="AB95" s="25">
        <f t="shared" si="34"/>
        <v>0.15503376394311624</v>
      </c>
      <c r="AC95" s="25">
        <f t="shared" si="34"/>
        <v>0.16087596514594535</v>
      </c>
      <c r="AD95" s="25">
        <f t="shared" si="34"/>
        <v>0.16665469513089648</v>
      </c>
      <c r="AE95" s="25">
        <f t="shared" si="34"/>
        <v>0.17236986466529167</v>
      </c>
      <c r="AF95" s="25">
        <f t="shared" si="34"/>
        <v>0.17802151523932291</v>
      </c>
      <c r="AG95" s="25">
        <f t="shared" si="34"/>
        <v>0.18360980012600733</v>
      </c>
      <c r="AH95" s="25">
        <f t="shared" si="34"/>
        <v>0.18913496820248343</v>
      </c>
      <c r="AI95" s="25">
        <f t="shared" si="34"/>
        <v>0.19459735007876186</v>
      </c>
      <c r="AJ95" s="25">
        <f t="shared" si="34"/>
        <v>0.19999734616485682</v>
      </c>
      <c r="AK95" s="25">
        <f t="shared" si="34"/>
        <v>0.20533541637424726</v>
      </c>
      <c r="AL95" s="25">
        <f t="shared" si="34"/>
        <v>0.2106120712149715</v>
      </c>
      <c r="AM95" s="25">
        <f t="shared" si="34"/>
        <v>0.21582786406243601</v>
      </c>
      <c r="AN95" s="25">
        <f t="shared" si="34"/>
        <v>0.22098338444253135</v>
      </c>
      <c r="AO95" s="25">
        <f t="shared" si="34"/>
        <v>0.22607925218167127</v>
      </c>
      <c r="AP95" s="25">
        <f t="shared" si="34"/>
        <v>0.23111611230325313</v>
      </c>
      <c r="AQ95" s="25">
        <f t="shared" si="34"/>
        <v>0.23609463056882227</v>
      </c>
      <c r="AR95" s="25">
        <f t="shared" si="34"/>
        <v>0.24101548957773122</v>
      </c>
      <c r="AS95" s="25">
        <f t="shared" si="34"/>
        <v>0.24587938535193757</v>
      </c>
      <c r="AT95" s="25">
        <f t="shared" si="34"/>
        <v>0.25068702434330092</v>
      </c>
      <c r="AU95" s="25">
        <f t="shared" si="34"/>
        <v>0.25543912080969811</v>
      </c>
      <c r="AV95" s="25">
        <f t="shared" si="34"/>
        <v>0.2601363945138096</v>
      </c>
      <c r="AW95" s="25">
        <f t="shared" si="34"/>
        <v>0.26477956870478309</v>
      </c>
      <c r="AX95" s="25">
        <f t="shared" si="34"/>
        <v>0.26936936834835568</v>
      </c>
      <c r="AY95" s="25">
        <f t="shared" si="34"/>
        <v>0.27390651857558979</v>
      </c>
      <c r="AZ95" s="46">
        <f t="shared" si="34"/>
        <v>0.27839174332427152</v>
      </c>
      <c r="BA95" s="46">
        <f t="shared" si="33"/>
        <v>0.28282576415035254</v>
      </c>
      <c r="BB95" s="46">
        <f t="shared" si="33"/>
        <v>0.28720929918967558</v>
      </c>
      <c r="BC95" s="46">
        <f t="shared" si="33"/>
        <v>0.29154306225268511</v>
      </c>
      <c r="BD95" s="46">
        <f t="shared" si="33"/>
        <v>0.29582776203694172</v>
      </c>
      <c r="BE95" s="46">
        <f t="shared" si="33"/>
        <v>0.30006410144409856</v>
      </c>
      <c r="BF95" s="46">
        <f t="shared" si="33"/>
        <v>0.30425277698958925</v>
      </c>
      <c r="BG95" s="46">
        <f t="shared" si="33"/>
        <v>0.30839447829465888</v>
      </c>
      <c r="BH95" s="46">
        <f t="shared" si="33"/>
        <v>0.31248988765157681</v>
      </c>
      <c r="BI95" s="46">
        <f t="shared" si="33"/>
        <v>0.31653967965392227</v>
      </c>
      <c r="BJ95" s="46">
        <f t="shared" si="33"/>
        <v>0.32054452088475588</v>
      </c>
    </row>
    <row r="96" spans="1:62">
      <c r="A96" s="59">
        <f t="shared" si="27"/>
        <v>93</v>
      </c>
      <c r="B96" s="2">
        <v>0</v>
      </c>
      <c r="C96" s="25">
        <f t="shared" si="35"/>
        <v>1.8803473390524767E-3</v>
      </c>
      <c r="D96" s="25">
        <f t="shared" si="35"/>
        <v>5.7923854515239256E-3</v>
      </c>
      <c r="E96" s="25">
        <f t="shared" si="35"/>
        <v>1.0683876777878005E-2</v>
      </c>
      <c r="F96" s="25">
        <f t="shared" si="35"/>
        <v>1.6150975246288893E-2</v>
      </c>
      <c r="G96" s="25">
        <f t="shared" si="35"/>
        <v>2.1986987165990065E-2</v>
      </c>
      <c r="H96" s="25">
        <f t="shared" si="35"/>
        <v>2.8069414889737462E-2</v>
      </c>
      <c r="I96" s="25">
        <f t="shared" si="35"/>
        <v>3.4318824364064103E-2</v>
      </c>
      <c r="J96" s="25">
        <f t="shared" si="35"/>
        <v>4.0680486236673162E-2</v>
      </c>
      <c r="K96" s="25">
        <f t="shared" si="35"/>
        <v>4.7115025691464592E-2</v>
      </c>
      <c r="L96" s="25">
        <f t="shared" si="35"/>
        <v>5.3593193067703888E-2</v>
      </c>
      <c r="M96" s="25">
        <f t="shared" si="36"/>
        <v>6.0092726304192594E-2</v>
      </c>
      <c r="N96" s="25">
        <f t="shared" si="36"/>
        <v>6.6596362394855182E-2</v>
      </c>
      <c r="O96" s="25">
        <f t="shared" si="36"/>
        <v>7.3090520379809704E-2</v>
      </c>
      <c r="P96" s="25">
        <f t="shared" si="36"/>
        <v>7.9564397017776303E-2</v>
      </c>
      <c r="Q96" s="25">
        <f t="shared" si="36"/>
        <v>8.6009326813412779E-2</v>
      </c>
      <c r="R96" s="25">
        <f t="shared" si="36"/>
        <v>9.2418317403040129E-2</v>
      </c>
      <c r="S96" s="25">
        <f t="shared" si="36"/>
        <v>9.8785704782089853E-2</v>
      </c>
      <c r="T96" s="25">
        <f t="shared" si="36"/>
        <v>0.10510689256844917</v>
      </c>
      <c r="U96" s="25">
        <f t="shared" si="36"/>
        <v>0.11137815153115602</v>
      </c>
      <c r="V96" s="25">
        <f t="shared" si="36"/>
        <v>0.11759646319919158</v>
      </c>
      <c r="W96" s="25">
        <f t="shared" si="36"/>
        <v>0.12375939628073249</v>
      </c>
      <c r="X96" s="25">
        <f t="shared" si="36"/>
        <v>0.12986500788825311</v>
      </c>
      <c r="Y96" s="25">
        <f t="shared" si="36"/>
        <v>0.13591176378176467</v>
      </c>
      <c r="Z96" s="25">
        <f t="shared" si="36"/>
        <v>0.14189847337772166</v>
      </c>
      <c r="AA96" s="25">
        <f t="shared" si="36"/>
        <v>0.14782423635341965</v>
      </c>
      <c r="AB96" s="25">
        <f t="shared" si="34"/>
        <v>0.15368839845214266</v>
      </c>
      <c r="AC96" s="25">
        <f t="shared" si="34"/>
        <v>0.1594905146581338</v>
      </c>
      <c r="AD96" s="25">
        <f t="shared" si="34"/>
        <v>0.16523031832599186</v>
      </c>
      <c r="AE96" s="25">
        <f t="shared" si="34"/>
        <v>0.17090769515915241</v>
      </c>
      <c r="AF96" s="25">
        <f t="shared" si="34"/>
        <v>0.17652266116613055</v>
      </c>
      <c r="AG96" s="25">
        <f t="shared" ref="AB96:BA103" si="37">(AG$2/(AG$2+$A96)+1.96*1.96/(2*(AG$2+$A96))-1.96*SQRT((AG$2/(AG$2+$A96)*(1-AG$2/(AG$2+$A96))+1.96*1.96/(4*(AG$2+$A96)))/(AG$2+$A96)))/(1+1.96*1.96/(AG$2+$A96))</f>
        <v>0.18207534390170776</v>
      </c>
      <c r="AH96" s="25">
        <f t="shared" si="37"/>
        <v>0.18756596643774243</v>
      </c>
      <c r="AI96" s="25">
        <f t="shared" si="37"/>
        <v>0.19299483361516778</v>
      </c>
      <c r="AJ96" s="25">
        <f t="shared" si="37"/>
        <v>0.19836232021253514</v>
      </c>
      <c r="AK96" s="25">
        <f t="shared" si="37"/>
        <v>0.20366886073267176</v>
      </c>
      <c r="AL96" s="25">
        <f t="shared" si="37"/>
        <v>0.2089149405617349</v>
      </c>
      <c r="AM96" s="25">
        <f t="shared" si="37"/>
        <v>0.21410108829720018</v>
      </c>
      <c r="AN96" s="25">
        <f t="shared" si="37"/>
        <v>0.21922786907541694</v>
      </c>
      <c r="AO96" s="25">
        <f t="shared" si="37"/>
        <v>0.22429587875704515</v>
      </c>
      <c r="AP96" s="25">
        <f t="shared" si="37"/>
        <v>0.22930573885129055</v>
      </c>
      <c r="AQ96" s="25">
        <f t="shared" si="37"/>
        <v>0.23425809207841558</v>
      </c>
      <c r="AR96" s="25">
        <f t="shared" si="37"/>
        <v>0.23915359848531481</v>
      </c>
      <c r="AS96" s="25">
        <f t="shared" si="37"/>
        <v>0.24399293204164998</v>
      </c>
      <c r="AT96" s="25">
        <f t="shared" si="37"/>
        <v>0.24877677765461706</v>
      </c>
      <c r="AU96" s="25">
        <f t="shared" si="37"/>
        <v>0.25350582854927334</v>
      </c>
      <c r="AV96" s="25">
        <f t="shared" si="37"/>
        <v>0.25818078396879568</v>
      </c>
      <c r="AW96" s="25">
        <f t="shared" si="37"/>
        <v>0.26280234715531176</v>
      </c>
      <c r="AX96" s="25">
        <f t="shared" si="37"/>
        <v>0.26737122357726278</v>
      </c>
      <c r="AY96" s="25">
        <f t="shared" si="37"/>
        <v>0.2718881193737735</v>
      </c>
      <c r="AZ96" s="46">
        <f t="shared" si="37"/>
        <v>0.27635373999034968</v>
      </c>
      <c r="BA96" s="46">
        <f t="shared" si="37"/>
        <v>0.28076878898352031</v>
      </c>
      <c r="BB96" s="46">
        <f t="shared" si="33"/>
        <v>0.28513396697486482</v>
      </c>
      <c r="BC96" s="46">
        <f t="shared" si="33"/>
        <v>0.28944997073729772</v>
      </c>
      <c r="BD96" s="46">
        <f t="shared" si="33"/>
        <v>0.29371749239857664</v>
      </c>
      <c r="BE96" s="46">
        <f t="shared" si="33"/>
        <v>0.29793721874882001</v>
      </c>
      <c r="BF96" s="46">
        <f t="shared" si="33"/>
        <v>0.30210983064038893</v>
      </c>
      <c r="BG96" s="46">
        <f t="shared" si="33"/>
        <v>0.30623600246985916</v>
      </c>
      <c r="BH96" s="46">
        <f t="shared" si="33"/>
        <v>0.3103164017329999</v>
      </c>
      <c r="BI96" s="46">
        <f t="shared" si="33"/>
        <v>0.31435168864471902</v>
      </c>
      <c r="BJ96" s="46">
        <f t="shared" si="33"/>
        <v>0.31834251581684325</v>
      </c>
    </row>
    <row r="97" spans="1:62">
      <c r="A97" s="59">
        <f t="shared" si="27"/>
        <v>94</v>
      </c>
      <c r="B97" s="2">
        <v>0</v>
      </c>
      <c r="C97" s="25">
        <f t="shared" si="35"/>
        <v>1.8605283639709935E-3</v>
      </c>
      <c r="D97" s="25">
        <f t="shared" si="35"/>
        <v>5.731849710137296E-3</v>
      </c>
      <c r="E97" s="25">
        <f t="shared" si="35"/>
        <v>1.0573153364052896E-2</v>
      </c>
      <c r="F97" s="25">
        <f t="shared" si="35"/>
        <v>1.5984990527160965E-2</v>
      </c>
      <c r="G97" s="25">
        <f t="shared" si="35"/>
        <v>2.1762913556691119E-2</v>
      </c>
      <c r="H97" s="25">
        <f t="shared" si="35"/>
        <v>2.7785745266656618E-2</v>
      </c>
      <c r="I97" s="25">
        <f t="shared" si="35"/>
        <v>3.3974895429948901E-2</v>
      </c>
      <c r="J97" s="25">
        <f t="shared" si="35"/>
        <v>4.027620360068293E-2</v>
      </c>
      <c r="K97" s="25">
        <f t="shared" si="35"/>
        <v>4.6650692386467539E-2</v>
      </c>
      <c r="L97" s="25">
        <f t="shared" si="35"/>
        <v>5.3069396309014048E-2</v>
      </c>
      <c r="M97" s="25">
        <f t="shared" si="36"/>
        <v>5.9510259416906686E-2</v>
      </c>
      <c r="N97" s="25">
        <f t="shared" si="36"/>
        <v>6.5956169162060874E-2</v>
      </c>
      <c r="O97" s="25">
        <f t="shared" si="36"/>
        <v>7.2393654317180547E-2</v>
      </c>
      <c r="P97" s="25">
        <f t="shared" si="36"/>
        <v>7.8811990941745749E-2</v>
      </c>
      <c r="Q97" s="25">
        <f t="shared" si="36"/>
        <v>8.5202569718038565E-2</v>
      </c>
      <c r="R97" s="25">
        <f t="shared" si="36"/>
        <v>9.1558436654442119E-2</v>
      </c>
      <c r="S97" s="25">
        <f t="shared" si="36"/>
        <v>9.7873952262450631E-2</v>
      </c>
      <c r="T97" s="25">
        <f t="shared" si="36"/>
        <v>0.1041445338055185</v>
      </c>
      <c r="U97" s="25">
        <f t="shared" si="36"/>
        <v>0.11036645711875294</v>
      </c>
      <c r="V97" s="25">
        <f t="shared" si="36"/>
        <v>0.11653670199867362</v>
      </c>
      <c r="W97" s="25">
        <f t="shared" si="36"/>
        <v>0.12265283002248903</v>
      </c>
      <c r="X97" s="25">
        <f t="shared" si="36"/>
        <v>0.12871288688441651</v>
      </c>
      <c r="Y97" s="25">
        <f t="shared" si="36"/>
        <v>0.13471532352826407</v>
      </c>
      <c r="Z97" s="25">
        <f t="shared" si="36"/>
        <v>0.14065893187319645</v>
      </c>
      <c r="AA97" s="25">
        <f t="shared" si="36"/>
        <v>0.14654279199949027</v>
      </c>
      <c r="AB97" s="25">
        <f t="shared" si="37"/>
        <v>0.15236622842757383</v>
      </c>
      <c r="AC97" s="25">
        <f t="shared" si="37"/>
        <v>0.15812877368094039</v>
      </c>
      <c r="AD97" s="25">
        <f t="shared" si="37"/>
        <v>0.16383013773421831</v>
      </c>
      <c r="AE97" s="25">
        <f t="shared" si="37"/>
        <v>0.169470182254119</v>
      </c>
      <c r="AF97" s="25">
        <f t="shared" si="37"/>
        <v>0.17504889877225968</v>
      </c>
      <c r="AG97" s="25">
        <f t="shared" si="37"/>
        <v>0.18056639010525916</v>
      </c>
      <c r="AH97" s="25">
        <f t="shared" si="37"/>
        <v>0.1860228544733811</v>
      </c>
      <c r="AI97" s="25">
        <f t="shared" si="37"/>
        <v>0.19141857187461628</v>
      </c>
      <c r="AJ97" s="25">
        <f t="shared" si="37"/>
        <v>0.19675389235389057</v>
      </c>
      <c r="AK97" s="25">
        <f t="shared" si="37"/>
        <v>0.2020292258725099</v>
      </c>
      <c r="AL97" s="25">
        <f t="shared" si="37"/>
        <v>0.20724503353503559</v>
      </c>
      <c r="AM97" s="25">
        <f t="shared" si="37"/>
        <v>0.21240181997253069</v>
      </c>
      <c r="AN97" s="25">
        <f t="shared" si="37"/>
        <v>0.21750012671480751</v>
      </c>
      <c r="AO97" s="25">
        <f t="shared" si="37"/>
        <v>0.22254052641165156</v>
      </c>
      <c r="AP97" s="25">
        <f t="shared" si="37"/>
        <v>0.22752361778533114</v>
      </c>
      <c r="AQ97" s="25">
        <f t="shared" si="37"/>
        <v>0.23245002121503436</v>
      </c>
      <c r="AR97" s="25">
        <f t="shared" si="37"/>
        <v>0.23732037486900903</v>
      </c>
      <c r="AS97" s="25">
        <f t="shared" si="37"/>
        <v>0.24213533131272647</v>
      </c>
      <c r="AT97" s="25">
        <f t="shared" si="37"/>
        <v>0.24689555453184556</v>
      </c>
      <c r="AU97" s="25">
        <f t="shared" si="37"/>
        <v>0.25160171731750369</v>
      </c>
      <c r="AV97" s="25">
        <f t="shared" si="37"/>
        <v>0.25625449896880831</v>
      </c>
      <c r="AW97" s="25">
        <f t="shared" si="37"/>
        <v>0.2608545832736055</v>
      </c>
      <c r="AX97" s="25">
        <f t="shared" si="37"/>
        <v>0.26540265673385566</v>
      </c>
      <c r="AY97" s="25">
        <f t="shared" si="37"/>
        <v>0.26989940700639992</v>
      </c>
      <c r="AZ97" s="46">
        <f t="shared" si="37"/>
        <v>0.27434552153371461</v>
      </c>
      <c r="BA97" s="46">
        <f t="shared" si="33"/>
        <v>0.27874168634249841</v>
      </c>
      <c r="BB97" s="46">
        <f t="shared" si="33"/>
        <v>0.28308858499073131</v>
      </c>
      <c r="BC97" s="46">
        <f t="shared" si="33"/>
        <v>0.28738689764624564</v>
      </c>
      <c r="BD97" s="46">
        <f t="shared" si="33"/>
        <v>0.29163730028192592</v>
      </c>
      <c r="BE97" s="46">
        <f t="shared" si="33"/>
        <v>0.29584046397444297</v>
      </c>
      <c r="BF97" s="46">
        <f t="shared" si="33"/>
        <v>0.29999705429498763</v>
      </c>
      <c r="BG97" s="46">
        <f t="shared" si="33"/>
        <v>0.30410773078182018</v>
      </c>
      <c r="BH97" s="46">
        <f t="shared" si="33"/>
        <v>0.30817314648563288</v>
      </c>
      <c r="BI97" s="46">
        <f t="shared" si="33"/>
        <v>0.31219394757974861</v>
      </c>
      <c r="BJ97" s="46">
        <f t="shared" si="33"/>
        <v>0.31617077302808605</v>
      </c>
    </row>
    <row r="98" spans="1:62">
      <c r="A98" s="59">
        <f t="shared" si="27"/>
        <v>95</v>
      </c>
      <c r="B98" s="2">
        <v>0</v>
      </c>
      <c r="C98" s="25">
        <f t="shared" si="35"/>
        <v>1.8411228184366352E-3</v>
      </c>
      <c r="D98" s="25">
        <f t="shared" si="35"/>
        <v>5.6725662042430769E-3</v>
      </c>
      <c r="E98" s="25">
        <f t="shared" si="35"/>
        <v>1.0464701465554673E-2</v>
      </c>
      <c r="F98" s="25">
        <f t="shared" si="35"/>
        <v>1.5822382974672183E-2</v>
      </c>
      <c r="G98" s="25">
        <f t="shared" si="35"/>
        <v>2.1543361456313564E-2</v>
      </c>
      <c r="H98" s="25">
        <f t="shared" si="35"/>
        <v>2.7507752600180631E-2</v>
      </c>
      <c r="I98" s="25">
        <f t="shared" si="35"/>
        <v>3.3637792813023634E-2</v>
      </c>
      <c r="J98" s="25">
        <f t="shared" si="35"/>
        <v>3.9879879368479622E-2</v>
      </c>
      <c r="K98" s="25">
        <f t="shared" si="35"/>
        <v>4.6195424852482007E-2</v>
      </c>
      <c r="L98" s="25">
        <f t="shared" si="35"/>
        <v>5.2555742983156815E-2</v>
      </c>
      <c r="M98" s="25">
        <f t="shared" si="36"/>
        <v>5.8938980614248945E-2</v>
      </c>
      <c r="N98" s="25">
        <f t="shared" si="36"/>
        <v>6.5328173534704367E-2</v>
      </c>
      <c r="O98" s="25">
        <f t="shared" si="36"/>
        <v>7.1709958980432961E-2</v>
      </c>
      <c r="P98" s="25">
        <f t="shared" si="36"/>
        <v>7.8073691664752448E-2</v>
      </c>
      <c r="Q98" s="25">
        <f t="shared" si="36"/>
        <v>8.4410818260643811E-2</v>
      </c>
      <c r="R98" s="25">
        <f t="shared" si="36"/>
        <v>9.0714423303822816E-2</v>
      </c>
      <c r="S98" s="25">
        <f t="shared" si="36"/>
        <v>9.6978892232306171E-2</v>
      </c>
      <c r="T98" s="25">
        <f t="shared" si="36"/>
        <v>0.10319965655551688</v>
      </c>
      <c r="U98" s="25">
        <f t="shared" si="36"/>
        <v>0.10937299791543169</v>
      </c>
      <c r="V98" s="25">
        <f t="shared" si="36"/>
        <v>0.11549589521930297</v>
      </c>
      <c r="W98" s="25">
        <f t="shared" si="36"/>
        <v>0.12156590382956904</v>
      </c>
      <c r="X98" s="25">
        <f t="shared" si="36"/>
        <v>0.12758105898852093</v>
      </c>
      <c r="Y98" s="25">
        <f t="shared" si="36"/>
        <v>0.1335397978223456</v>
      </c>
      <c r="Z98" s="25">
        <f t="shared" si="36"/>
        <v>0.13944089576973434</v>
      </c>
      <c r="AA98" s="25">
        <f t="shared" si="36"/>
        <v>0.14528341433799083</v>
      </c>
      <c r="AB98" s="25">
        <f t="shared" si="37"/>
        <v>0.15106665784733153</v>
      </c>
      <c r="AC98" s="25">
        <f t="shared" si="37"/>
        <v>0.15679013737498695</v>
      </c>
      <c r="AD98" s="25">
        <f t="shared" si="37"/>
        <v>0.16245354051668648</v>
      </c>
      <c r="AE98" s="25">
        <f t="shared" si="37"/>
        <v>0.1680567058860121</v>
      </c>
      <c r="AF98" s="25">
        <f t="shared" si="37"/>
        <v>0.17359960150069906</v>
      </c>
      <c r="AG98" s="25">
        <f t="shared" si="37"/>
        <v>0.17908230637931405</v>
      </c>
      <c r="AH98" s="25">
        <f t="shared" si="37"/>
        <v>0.18450499480603022</v>
      </c>
      <c r="AI98" s="25">
        <f t="shared" si="37"/>
        <v>0.18986792282559609</v>
      </c>
      <c r="AJ98" s="25">
        <f t="shared" si="37"/>
        <v>0.19517141661242046</v>
      </c>
      <c r="AK98" s="25">
        <f t="shared" si="37"/>
        <v>0.20041586242234705</v>
      </c>
      <c r="AL98" s="25">
        <f t="shared" si="37"/>
        <v>0.20560169788715826</v>
      </c>
      <c r="AM98" s="25">
        <f t="shared" si="37"/>
        <v>0.21072940445310306</v>
      </c>
      <c r="AN98" s="25">
        <f t="shared" si="37"/>
        <v>0.21579950079803017</v>
      </c>
      <c r="AO98" s="25">
        <f t="shared" si="37"/>
        <v>0.22081253708873011</v>
      </c>
      <c r="AP98" s="25">
        <f t="shared" si="37"/>
        <v>0.22576908996215711</v>
      </c>
      <c r="AQ98" s="25">
        <f t="shared" si="37"/>
        <v>0.23066975813231694</v>
      </c>
      <c r="AR98" s="25">
        <f t="shared" si="37"/>
        <v>0.2355151585395569</v>
      </c>
      <c r="AS98" s="25">
        <f t="shared" si="37"/>
        <v>0.24030592297139478</v>
      </c>
      <c r="AT98" s="25">
        <f t="shared" si="37"/>
        <v>0.24504269509435281</v>
      </c>
      <c r="AU98" s="25">
        <f t="shared" si="37"/>
        <v>0.24972612784490658</v>
      </c>
      <c r="AV98" s="25">
        <f t="shared" si="37"/>
        <v>0.25435688113492116</v>
      </c>
      <c r="AW98" s="25">
        <f t="shared" si="37"/>
        <v>0.25893561983307917</v>
      </c>
      <c r="AX98" s="25">
        <f t="shared" si="37"/>
        <v>0.26346301198898681</v>
      </c>
      <c r="AY98" s="25">
        <f t="shared" si="37"/>
        <v>0.26793972727105803</v>
      </c>
      <c r="AZ98" s="46">
        <f t="shared" si="37"/>
        <v>0.27236643559303747</v>
      </c>
      <c r="BA98" s="46">
        <f t="shared" si="33"/>
        <v>0.27674380590723391</v>
      </c>
      <c r="BB98" s="46">
        <f t="shared" si="33"/>
        <v>0.28107250514529913</v>
      </c>
      <c r="BC98" s="46">
        <f t="shared" si="33"/>
        <v>0.28535319728976333</v>
      </c>
      <c r="BD98" s="46">
        <f t="shared" si="33"/>
        <v>0.28958654256158245</v>
      </c>
      <c r="BE98" s="46">
        <f t="shared" si="33"/>
        <v>0.29377319671073199</v>
      </c>
      <c r="BF98" s="46">
        <f t="shared" si="33"/>
        <v>0.29791381039841514</v>
      </c>
      <c r="BG98" s="46">
        <f t="shared" si="33"/>
        <v>0.30200902866079593</v>
      </c>
      <c r="BH98" s="46">
        <f t="shared" si="33"/>
        <v>0.30605949044532949</v>
      </c>
      <c r="BI98" s="46">
        <f t="shared" si="33"/>
        <v>0.31006582821178336</v>
      </c>
      <c r="BJ98" s="46">
        <f t="shared" si="33"/>
        <v>0.31402866759093417</v>
      </c>
    </row>
    <row r="99" spans="1:62">
      <c r="A99" s="59">
        <f t="shared" si="27"/>
        <v>96</v>
      </c>
      <c r="B99" s="2">
        <v>0</v>
      </c>
      <c r="C99" s="25">
        <f t="shared" si="35"/>
        <v>1.8221178995736602E-3</v>
      </c>
      <c r="D99" s="25">
        <f t="shared" si="35"/>
        <v>5.6144964757722906E-3</v>
      </c>
      <c r="E99" s="25">
        <f t="shared" si="35"/>
        <v>1.0358451889070861E-2</v>
      </c>
      <c r="F99" s="25">
        <f t="shared" si="35"/>
        <v>1.5663050551848013E-2</v>
      </c>
      <c r="G99" s="25">
        <f t="shared" si="35"/>
        <v>2.1328195361982303E-2</v>
      </c>
      <c r="H99" s="25">
        <f t="shared" si="35"/>
        <v>2.723526813965307E-2</v>
      </c>
      <c r="I99" s="25">
        <f t="shared" si="35"/>
        <v>3.330731523877016E-2</v>
      </c>
      <c r="J99" s="25">
        <f t="shared" si="35"/>
        <v>3.9491280778462964E-2</v>
      </c>
      <c r="K99" s="25">
        <f t="shared" si="35"/>
        <v>4.5748960070996485E-2</v>
      </c>
      <c r="L99" s="25">
        <f t="shared" si="35"/>
        <v>5.2051941160584474E-2</v>
      </c>
      <c r="M99" s="25">
        <f t="shared" si="36"/>
        <v>5.8378570464941403E-2</v>
      </c>
      <c r="N99" s="25">
        <f t="shared" si="36"/>
        <v>6.4712030016512892E-2</v>
      </c>
      <c r="O99" s="25">
        <f t="shared" si="36"/>
        <v>7.1039064247299846E-2</v>
      </c>
      <c r="P99" s="25">
        <f t="shared" si="36"/>
        <v>7.734910586208317E-2</v>
      </c>
      <c r="Q99" s="25">
        <f t="shared" si="36"/>
        <v>8.3633657309691689E-2</v>
      </c>
      <c r="R99" s="25">
        <f t="shared" si="36"/>
        <v>8.9885841771810915E-2</v>
      </c>
      <c r="S99" s="25">
        <f t="shared" si="36"/>
        <v>9.6100069980842223E-2</v>
      </c>
      <c r="T99" s="25">
        <f t="shared" si="36"/>
        <v>0.10227178824604191</v>
      </c>
      <c r="U99" s="25">
        <f t="shared" si="36"/>
        <v>0.10839728470808424</v>
      </c>
      <c r="V99" s="25">
        <f t="shared" si="36"/>
        <v>0.11447353817786551</v>
      </c>
      <c r="W99" s="25">
        <f t="shared" si="36"/>
        <v>0.12049809866850163</v>
      </c>
      <c r="X99" s="25">
        <f t="shared" si="36"/>
        <v>0.12646899188610022</v>
      </c>
      <c r="Y99" s="25">
        <f t="shared" si="36"/>
        <v>0.13238464208785591</v>
      </c>
      <c r="Z99" s="25">
        <f t="shared" si="36"/>
        <v>0.13824380919983048</v>
      </c>
      <c r="AA99" s="25">
        <f t="shared" si="36"/>
        <v>0.14404553713266344</v>
      </c>
      <c r="AB99" s="25">
        <f t="shared" si="37"/>
        <v>0.14978911098268174</v>
      </c>
      <c r="AC99" s="25">
        <f t="shared" si="37"/>
        <v>0.15547402135055871</v>
      </c>
      <c r="AD99" s="25">
        <f t="shared" si="37"/>
        <v>0.16109993441103604</v>
      </c>
      <c r="AE99" s="25">
        <f t="shared" si="37"/>
        <v>0.16666666666666669</v>
      </c>
      <c r="AF99" s="25">
        <f t="shared" si="37"/>
        <v>0.17217416354451306</v>
      </c>
      <c r="AG99" s="25">
        <f t="shared" si="37"/>
        <v>0.17762248116708082</v>
      </c>
      <c r="AH99" s="25">
        <f t="shared" si="37"/>
        <v>0.18301177076150699</v>
      </c>
      <c r="AI99" s="25">
        <f t="shared" si="37"/>
        <v>0.18834226527419154</v>
      </c>
      <c r="AJ99" s="25">
        <f t="shared" si="37"/>
        <v>0.1936142678389344</v>
      </c>
      <c r="AK99" s="25">
        <f t="shared" si="37"/>
        <v>0.19882814181053721</v>
      </c>
      <c r="AL99" s="25">
        <f t="shared" si="37"/>
        <v>0.20398430212669702</v>
      </c>
      <c r="AM99" s="25">
        <f t="shared" si="37"/>
        <v>0.20908320780178541</v>
      </c>
      <c r="AN99" s="25">
        <f t="shared" si="37"/>
        <v>0.21412535538900851</v>
      </c>
      <c r="AO99" s="25">
        <f t="shared" si="37"/>
        <v>0.21911127327414318</v>
      </c>
      <c r="AP99" s="25">
        <f t="shared" si="37"/>
        <v>0.22404151668585542</v>
      </c>
      <c r="AQ99" s="25">
        <f t="shared" si="37"/>
        <v>0.22891666332550556</v>
      </c>
      <c r="AR99" s="25">
        <f t="shared" si="37"/>
        <v>0.23373730953412233</v>
      </c>
      <c r="AS99" s="25">
        <f t="shared" si="37"/>
        <v>0.23850406692648046</v>
      </c>
      <c r="AT99" s="25">
        <f t="shared" si="37"/>
        <v>0.24321755943242296</v>
      </c>
      <c r="AU99" s="25">
        <f t="shared" si="37"/>
        <v>0.24787842069411284</v>
      </c>
      <c r="AV99" s="25">
        <f t="shared" si="37"/>
        <v>0.25248729177507839</v>
      </c>
      <c r="AW99" s="25">
        <f t="shared" si="37"/>
        <v>0.25704481914296951</v>
      </c>
      <c r="AX99" s="25">
        <f t="shared" si="37"/>
        <v>0.26155165289307214</v>
      </c>
      <c r="AY99" s="25">
        <f t="shared" si="37"/>
        <v>0.26600844518398498</v>
      </c>
      <c r="AZ99" s="46">
        <f t="shared" si="37"/>
        <v>0.27041584886057934</v>
      </c>
      <c r="BA99" s="46">
        <f t="shared" si="33"/>
        <v>0.27477451624254084</v>
      </c>
      <c r="BB99" s="46">
        <f t="shared" si="33"/>
        <v>0.27908509805952081</v>
      </c>
      <c r="BC99" s="46">
        <f t="shared" si="33"/>
        <v>0.28334824251627078</v>
      </c>
      <c r="BD99" s="46">
        <f t="shared" si="33"/>
        <v>0.28756459447316401</v>
      </c>
      <c r="BE99" s="46">
        <f t="shared" si="33"/>
        <v>0.29173479472925495</v>
      </c>
      <c r="BF99" s="46">
        <f t="shared" si="33"/>
        <v>0.29585947939655549</v>
      </c>
      <c r="BG99" s="46">
        <f t="shared" si="33"/>
        <v>0.29993927935552439</v>
      </c>
      <c r="BH99" s="46">
        <f t="shared" si="33"/>
        <v>0.30397481978292423</v>
      </c>
      <c r="BI99" s="46">
        <f t="shared" si="33"/>
        <v>0.30796671974420337</v>
      </c>
      <c r="BJ99" s="46">
        <f t="shared" si="33"/>
        <v>0.31191559184344658</v>
      </c>
    </row>
    <row r="100" spans="1:62">
      <c r="A100" s="59">
        <f t="shared" si="27"/>
        <v>97</v>
      </c>
      <c r="B100" s="2">
        <v>0</v>
      </c>
      <c r="C100" s="25">
        <f t="shared" si="35"/>
        <v>1.8035013277367799E-3</v>
      </c>
      <c r="D100" s="25">
        <f t="shared" si="35"/>
        <v>5.5576036255231024E-3</v>
      </c>
      <c r="E100" s="25">
        <f t="shared" si="35"/>
        <v>1.0254338223414811E-2</v>
      </c>
      <c r="F100" s="25">
        <f t="shared" si="35"/>
        <v>1.5506895291526043E-2</v>
      </c>
      <c r="G100" s="25">
        <f t="shared" si="35"/>
        <v>2.1117285132196968E-2</v>
      </c>
      <c r="H100" s="25">
        <f t="shared" si="35"/>
        <v>2.696812975798207E-2</v>
      </c>
      <c r="I100" s="25">
        <f t="shared" si="35"/>
        <v>3.2983269269930102E-2</v>
      </c>
      <c r="J100" s="25">
        <f t="shared" si="35"/>
        <v>3.9110184060470288E-2</v>
      </c>
      <c r="K100" s="25">
        <f t="shared" si="35"/>
        <v>4.5311045103536167E-2</v>
      </c>
      <c r="L100" s="25">
        <f t="shared" si="35"/>
        <v>5.1557710011915538E-2</v>
      </c>
      <c r="M100" s="25">
        <f t="shared" si="36"/>
        <v>5.7828721588725589E-2</v>
      </c>
      <c r="N100" s="25">
        <f t="shared" si="36"/>
        <v>6.4107406044391052E-2</v>
      </c>
      <c r="O100" s="25">
        <f t="shared" si="36"/>
        <v>7.0380613743663917E-2</v>
      </c>
      <c r="P100" s="25">
        <f t="shared" si="36"/>
        <v>7.663785470708645E-2</v>
      </c>
      <c r="Q100" s="25">
        <f t="shared" si="36"/>
        <v>8.2870686919081671E-2</v>
      </c>
      <c r="R100" s="25">
        <f t="shared" si="36"/>
        <v>8.9072272292074289E-2</v>
      </c>
      <c r="S100" s="25">
        <f t="shared" si="36"/>
        <v>9.5237047181016513E-2</v>
      </c>
      <c r="T100" s="25">
        <f t="shared" si="36"/>
        <v>0.10136047320528255</v>
      </c>
      <c r="U100" s="25">
        <f t="shared" si="36"/>
        <v>0.10743884565005561</v>
      </c>
      <c r="V100" s="25">
        <f t="shared" si="36"/>
        <v>0.11346914397542024</v>
      </c>
      <c r="W100" s="25">
        <f t="shared" si="36"/>
        <v>0.119448913662713</v>
      </c>
      <c r="X100" s="25">
        <f t="shared" si="36"/>
        <v>0.12537617174977098</v>
      </c>
      <c r="Y100" s="25">
        <f t="shared" si="36"/>
        <v>0.13124933052612614</v>
      </c>
      <c r="Z100" s="25">
        <f t="shared" si="36"/>
        <v>0.13706713532662643</v>
      </c>
      <c r="AA100" s="25">
        <f t="shared" si="36"/>
        <v>0.14282861339624775</v>
      </c>
      <c r="AB100" s="25">
        <f t="shared" si="37"/>
        <v>0.14853303153973921</v>
      </c>
      <c r="AC100" s="25">
        <f t="shared" si="37"/>
        <v>0.15417986080833496</v>
      </c>
      <c r="AD100" s="25">
        <f t="shared" si="37"/>
        <v>0.15976874687261633</v>
      </c>
      <c r="AE100" s="25">
        <f t="shared" si="37"/>
        <v>0.16529948502667766</v>
      </c>
      <c r="AF100" s="25">
        <f t="shared" si="37"/>
        <v>0.17077199899216422</v>
      </c>
      <c r="AG100" s="25">
        <f t="shared" si="37"/>
        <v>0.17618632286113767</v>
      </c>
      <c r="AH100" s="25">
        <f t="shared" si="37"/>
        <v>0.18154258564794831</v>
      </c>
      <c r="AI100" s="25">
        <f t="shared" si="37"/>
        <v>0.18684099802228096</v>
      </c>
      <c r="AJ100" s="25">
        <f t="shared" si="37"/>
        <v>0.19208184087548616</v>
      </c>
      <c r="AK100" s="25">
        <f t="shared" si="37"/>
        <v>0.19726545543546989</v>
      </c>
      <c r="AL100" s="25">
        <f t="shared" si="37"/>
        <v>0.20239223469569156</v>
      </c>
      <c r="AM100" s="25">
        <f t="shared" si="37"/>
        <v>0.2074626159641203</v>
      </c>
      <c r="AN100" s="25">
        <f t="shared" si="37"/>
        <v>0.21247707437051155</v>
      </c>
      <c r="AO100" s="25">
        <f t="shared" si="37"/>
        <v>0.21743611719676445</v>
      </c>
      <c r="AP100" s="25">
        <f t="shared" si="37"/>
        <v>0.22234027891666797</v>
      </c>
      <c r="AQ100" s="25">
        <f t="shared" si="37"/>
        <v>0.22719011684904072</v>
      </c>
      <c r="AR100" s="25">
        <f t="shared" si="37"/>
        <v>0.23198620734287273</v>
      </c>
      <c r="AS100" s="25">
        <f t="shared" si="37"/>
        <v>0.23672914242518336</v>
      </c>
      <c r="AT100" s="25">
        <f t="shared" si="37"/>
        <v>0.24141952685240273</v>
      </c>
      <c r="AU100" s="25">
        <f t="shared" si="37"/>
        <v>0.24605797551452571</v>
      </c>
      <c r="AV100" s="25">
        <f t="shared" si="37"/>
        <v>0.25064511114838034</v>
      </c>
      <c r="AW100" s="25">
        <f t="shared" si="37"/>
        <v>0.25518156232234163</v>
      </c>
      <c r="AX100" s="25">
        <f t="shared" si="37"/>
        <v>0.25966796165988626</v>
      </c>
      <c r="AY100" s="25">
        <f t="shared" si="37"/>
        <v>0.26410494427369607</v>
      </c>
      <c r="AZ100" s="46">
        <f t="shared" si="37"/>
        <v>0.26849314638568411</v>
      </c>
      <c r="BA100" s="46">
        <f t="shared" ref="BA100:BJ103" si="38">(BA$2/(BA$2+$A100)+1.96*1.96/(2*(BA$2+$A100))-1.96*SQRT((BA$2/(BA$2+$A100)*(1-BA$2/(BA$2+$A100))+1.96*1.96/(4*(BA$2+$A100)))/(BA$2+$A100)))/(1+1.96*1.96/(BA$2+$A100))</f>
        <v>0.2728332041114695</v>
      </c>
      <c r="BB100" s="46">
        <f t="shared" si="38"/>
        <v>0.27712575239051362</v>
      </c>
      <c r="BC100" s="46">
        <f t="shared" si="38"/>
        <v>0.28137142404545956</v>
      </c>
      <c r="BD100" s="46">
        <f t="shared" si="38"/>
        <v>0.28557084895621571</v>
      </c>
      <c r="BE100" s="46">
        <f t="shared" si="38"/>
        <v>0.28972465333605951</v>
      </c>
      <c r="BF100" s="46">
        <f t="shared" si="38"/>
        <v>0.29383345909854114</v>
      </c>
      <c r="BG100" s="46">
        <f t="shared" si="38"/>
        <v>0.29789788330527733</v>
      </c>
      <c r="BH100" s="46">
        <f t="shared" si="38"/>
        <v>0.30191853768586308</v>
      </c>
      <c r="BI100" s="46">
        <f t="shared" si="38"/>
        <v>0.30589602822212802</v>
      </c>
      <c r="BJ100" s="46">
        <f t="shared" si="38"/>
        <v>0.30983095478983819</v>
      </c>
    </row>
    <row r="101" spans="1:62">
      <c r="A101" s="59">
        <f t="shared" si="27"/>
        <v>98</v>
      </c>
      <c r="B101" s="2">
        <v>0</v>
      </c>
      <c r="C101" s="25">
        <f t="shared" si="35"/>
        <v>1.7852613200520322E-3</v>
      </c>
      <c r="D101" s="25">
        <f t="shared" si="35"/>
        <v>5.5018522349681766E-3</v>
      </c>
      <c r="E101" s="25">
        <f t="shared" si="35"/>
        <v>1.0152296701083389E-2</v>
      </c>
      <c r="F101" s="25">
        <f t="shared" si="35"/>
        <v>1.5353823095438892E-2</v>
      </c>
      <c r="G101" s="25">
        <f t="shared" si="35"/>
        <v>2.0910505724241024E-2</v>
      </c>
      <c r="H101" s="25">
        <f t="shared" si="35"/>
        <v>2.6706181629780626E-2</v>
      </c>
      <c r="I101" s="25">
        <f t="shared" si="35"/>
        <v>3.2665468928650555E-2</v>
      </c>
      <c r="J101" s="25">
        <f t="shared" si="35"/>
        <v>3.8736374005655987E-2</v>
      </c>
      <c r="K101" s="25">
        <f t="shared" si="35"/>
        <v>4.4881436613206177E-2</v>
      </c>
      <c r="L101" s="25">
        <f t="shared" si="35"/>
        <v>5.1072779285118004E-2</v>
      </c>
      <c r="M101" s="25">
        <f t="shared" si="36"/>
        <v>5.7289138093107157E-2</v>
      </c>
      <c r="N101" s="25">
        <f t="shared" si="36"/>
        <v>6.3513981388531537E-2</v>
      </c>
      <c r="O101" s="25">
        <f t="shared" si="36"/>
        <v>6.973426421068199E-2</v>
      </c>
      <c r="P101" s="25">
        <f t="shared" si="36"/>
        <v>7.5939573208777797E-2</v>
      </c>
      <c r="Q101" s="25">
        <f t="shared" si="36"/>
        <v>8.2121521639508241E-2</v>
      </c>
      <c r="R101" s="25">
        <f t="shared" si="36"/>
        <v>8.827331019950807E-2</v>
      </c>
      <c r="S101" s="25">
        <f t="shared" si="36"/>
        <v>9.4389401157452216E-2</v>
      </c>
      <c r="T101" s="25">
        <f t="shared" si="36"/>
        <v>0.10046527191229783</v>
      </c>
      <c r="U101" s="25">
        <f t="shared" si="36"/>
        <v>0.10649722549629984</v>
      </c>
      <c r="V101" s="25">
        <f t="shared" si="36"/>
        <v>0.11248224271964077</v>
      </c>
      <c r="W101" s="25">
        <f t="shared" si="36"/>
        <v>0.11841786530418902</v>
      </c>
      <c r="X101" s="25">
        <f t="shared" si="36"/>
        <v>0.12430210244218538</v>
      </c>
      <c r="Y101" s="25">
        <f t="shared" si="36"/>
        <v>0.1301333553120293</v>
      </c>
      <c r="Z101" s="25">
        <f t="shared" si="36"/>
        <v>0.13591035553474007</v>
      </c>
      <c r="AA101" s="25">
        <f t="shared" si="36"/>
        <v>0.14163211457761229</v>
      </c>
      <c r="AB101" s="25">
        <f t="shared" si="37"/>
        <v>0.14729788184430162</v>
      </c>
      <c r="AC101" s="25">
        <f t="shared" si="37"/>
        <v>0.15290710972320587</v>
      </c>
      <c r="AD101" s="25">
        <f t="shared" si="37"/>
        <v>0.15845942425845519</v>
      </c>
      <c r="AE101" s="25">
        <f t="shared" si="37"/>
        <v>0.1639546004005844</v>
      </c>
      <c r="AF101" s="25">
        <f t="shared" si="37"/>
        <v>0.16939254101487963</v>
      </c>
      <c r="AG101" s="25">
        <f t="shared" si="37"/>
        <v>0.17477325899385901</v>
      </c>
      <c r="AH101" s="25">
        <f t="shared" si="37"/>
        <v>0.18009686195009067</v>
      </c>
      <c r="AI101" s="25">
        <f t="shared" si="37"/>
        <v>0.18536353906638564</v>
      </c>
      <c r="AJ101" s="25">
        <f t="shared" si="37"/>
        <v>0.19057354975943827</v>
      </c>
      <c r="AK101" s="25">
        <f t="shared" si="37"/>
        <v>0.19572721387542719</v>
      </c>
      <c r="AL101" s="25">
        <f t="shared" si="37"/>
        <v>0.20082490318579596</v>
      </c>
      <c r="AM101" s="25">
        <f t="shared" si="37"/>
        <v>0.2058670339912658</v>
      </c>
      <c r="AN101" s="25">
        <f t="shared" si="37"/>
        <v>0.21085406067427709</v>
      </c>
      <c r="AO101" s="25">
        <f t="shared" si="37"/>
        <v>0.21578647006614493</v>
      </c>
      <c r="AP101" s="25">
        <f t="shared" si="37"/>
        <v>0.2206647765165187</v>
      </c>
      <c r="AQ101" s="25">
        <f t="shared" si="37"/>
        <v>0.22548951757022714</v>
      </c>
      <c r="AR101" s="25">
        <f t="shared" si="37"/>
        <v>0.23026125017102184</v>
      </c>
      <c r="AS101" s="25">
        <f t="shared" si="37"/>
        <v>0.23498054732370269</v>
      </c>
      <c r="AT101" s="25">
        <f t="shared" si="37"/>
        <v>0.23964799515608443</v>
      </c>
      <c r="AU101" s="25">
        <f t="shared" si="37"/>
        <v>0.24426419033060459</v>
      </c>
      <c r="AV101" s="25">
        <f t="shared" si="37"/>
        <v>0.24882973776238915</v>
      </c>
      <c r="AW101" s="25">
        <f t="shared" si="37"/>
        <v>0.25334524860650942</v>
      </c>
      <c r="AX101" s="25">
        <f t="shared" si="37"/>
        <v>0.25781133848217019</v>
      </c>
      <c r="AY101" s="25">
        <f t="shared" si="37"/>
        <v>0.26222862590583235</v>
      </c>
      <c r="AZ101" s="46">
        <f t="shared" si="37"/>
        <v>0.26659773090890115</v>
      </c>
      <c r="BA101" s="46">
        <f t="shared" si="38"/>
        <v>0.27091927381871844</v>
      </c>
      <c r="BB101" s="46">
        <f t="shared" si="38"/>
        <v>0.27519387418426633</v>
      </c>
      <c r="BC101" s="46">
        <f t="shared" si="38"/>
        <v>0.27942214983028035</v>
      </c>
      <c r="BD101" s="46">
        <f t="shared" si="38"/>
        <v>0.28360471602545517</v>
      </c>
      <c r="BE101" s="46">
        <f t="shared" si="38"/>
        <v>0.28774218475213786</v>
      </c>
      <c r="BF101" s="46">
        <f t="shared" si="38"/>
        <v>0.29183516406639343</v>
      </c>
      <c r="BG101" s="46">
        <f t="shared" si="38"/>
        <v>0.29588425753861969</v>
      </c>
      <c r="BH101" s="46">
        <f t="shared" si="38"/>
        <v>0.29989006376601862</v>
      </c>
      <c r="BI101" s="46">
        <f t="shared" si="38"/>
        <v>0.30385317594921618</v>
      </c>
      <c r="BJ101" s="46">
        <f t="shared" si="38"/>
        <v>0.30777418152618702</v>
      </c>
    </row>
    <row r="102" spans="1:62">
      <c r="A102" s="59">
        <f t="shared" si="27"/>
        <v>99</v>
      </c>
      <c r="B102" s="2">
        <v>0</v>
      </c>
      <c r="C102" s="25">
        <f t="shared" si="35"/>
        <v>1.7673865655472639E-3</v>
      </c>
      <c r="D102" s="25">
        <f t="shared" si="35"/>
        <v>5.447208292721677E-3</v>
      </c>
      <c r="E102" s="25">
        <f t="shared" si="35"/>
        <v>1.0052266068000587E-2</v>
      </c>
      <c r="F102" s="25">
        <f t="shared" si="35"/>
        <v>1.5203743545083999E-2</v>
      </c>
      <c r="G102" s="25">
        <f t="shared" si="35"/>
        <v>2.0707736946876363E-2</v>
      </c>
      <c r="H102" s="25">
        <f t="shared" si="35"/>
        <v>2.6449273928096855E-2</v>
      </c>
      <c r="I102" s="25">
        <f t="shared" si="35"/>
        <v>3.2353735340285905E-2</v>
      </c>
      <c r="J102" s="25">
        <f t="shared" si="35"/>
        <v>3.8369643560833451E-2</v>
      </c>
      <c r="K102" s="25">
        <f t="shared" si="35"/>
        <v>4.4459900413239356E-2</v>
      </c>
      <c r="L102" s="25">
        <f t="shared" si="35"/>
        <v>5.0596888811977485E-2</v>
      </c>
      <c r="M102" s="25">
        <f t="shared" si="36"/>
        <v>5.6759535041414122E-2</v>
      </c>
      <c r="N102" s="25">
        <f t="shared" si="36"/>
        <v>6.2931447585627825E-2</v>
      </c>
      <c r="O102" s="25">
        <f t="shared" si="36"/>
        <v>6.9099684906573686E-2</v>
      </c>
      <c r="P102" s="25">
        <f t="shared" si="36"/>
        <v>7.5253909585459314E-2</v>
      </c>
      <c r="Q102" s="25">
        <f t="shared" si="36"/>
        <v>8.1385789866990355E-2</v>
      </c>
      <c r="R102" s="25">
        <f t="shared" si="36"/>
        <v>8.7488565256567091E-2</v>
      </c>
      <c r="S102" s="25">
        <f t="shared" si="36"/>
        <v>9.3556724193282648E-2</v>
      </c>
      <c r="T102" s="25">
        <f t="shared" si="36"/>
        <v>9.9585760286903746E-2</v>
      </c>
      <c r="U102" s="25">
        <f t="shared" si="36"/>
        <v>0.10557198487865982</v>
      </c>
      <c r="V102" s="25">
        <f t="shared" si="36"/>
        <v>0.1115123807876709</v>
      </c>
      <c r="W102" s="25">
        <f t="shared" si="36"/>
        <v>0.11740448670592564</v>
      </c>
      <c r="X102" s="25">
        <f t="shared" si="36"/>
        <v>0.12324630475994339</v>
      </c>
      <c r="Y102" s="25">
        <f t="shared" si="36"/>
        <v>0.12903622583107396</v>
      </c>
      <c r="Z102" s="25">
        <f t="shared" si="36"/>
        <v>0.13477296866212241</v>
      </c>
      <c r="AA102" s="25">
        <f t="shared" si="36"/>
        <v>0.14045552978982973</v>
      </c>
      <c r="AB102" s="25">
        <f t="shared" si="37"/>
        <v>0.14608314206747489</v>
      </c>
      <c r="AC102" s="25">
        <f t="shared" si="37"/>
        <v>0.15165524006866854</v>
      </c>
      <c r="AD102" s="25">
        <f t="shared" si="37"/>
        <v>0.15717143105153952</v>
      </c>
      <c r="AE102" s="25">
        <f t="shared" si="37"/>
        <v>0.1626314704520524</v>
      </c>
      <c r="AF102" s="25">
        <f t="shared" si="37"/>
        <v>0.16803524109365961</v>
      </c>
      <c r="AG102" s="25">
        <f t="shared" si="37"/>
        <v>0.17338273546709032</v>
      </c>
      <c r="AH102" s="25">
        <f t="shared" si="37"/>
        <v>0.17867404056237238</v>
      </c>
      <c r="AI102" s="25">
        <f t="shared" si="37"/>
        <v>0.183909324834889</v>
      </c>
      <c r="AJ102" s="25">
        <f t="shared" si="37"/>
        <v>0.18908882696541707</v>
      </c>
      <c r="AK102" s="25">
        <f t="shared" si="37"/>
        <v>0.19421284613583467</v>
      </c>
      <c r="AL102" s="25">
        <f t="shared" si="37"/>
        <v>0.19928173359132412</v>
      </c>
      <c r="AM102" s="25">
        <f t="shared" si="37"/>
        <v>0.20429588529928416</v>
      </c>
      <c r="AN102" s="25">
        <f t="shared" si="37"/>
        <v>0.20925573554693996</v>
      </c>
      <c r="AO102" s="25">
        <f t="shared" si="37"/>
        <v>0.21416175134543289</v>
      </c>
      <c r="AP102" s="25">
        <f t="shared" si="37"/>
        <v>0.21901442752923628</v>
      </c>
      <c r="AQ102" s="25">
        <f t="shared" si="37"/>
        <v>0.22381428245702961</v>
      </c>
      <c r="AR102" s="25">
        <f t="shared" si="37"/>
        <v>0.22856185423443551</v>
      </c>
      <c r="AS102" s="25">
        <f t="shared" si="37"/>
        <v>0.23325769739085742</v>
      </c>
      <c r="AT102" s="25">
        <f t="shared" si="37"/>
        <v>0.23790237995251201</v>
      </c>
      <c r="AU102" s="25">
        <f t="shared" si="37"/>
        <v>0.24249648086200354</v>
      </c>
      <c r="AV102" s="25">
        <f t="shared" si="37"/>
        <v>0.24704058770171994</v>
      </c>
      <c r="AW102" s="25">
        <f t="shared" si="37"/>
        <v>0.2515352946841779</v>
      </c>
      <c r="AX102" s="25">
        <f t="shared" si="37"/>
        <v>0.25598120087739962</v>
      </c>
      <c r="AY102" s="25">
        <f t="shared" si="37"/>
        <v>0.26037890863761337</v>
      </c>
      <c r="AZ102" s="46">
        <f t="shared" si="37"/>
        <v>0.26472902222515887</v>
      </c>
      <c r="BA102" s="46">
        <f t="shared" si="38"/>
        <v>0.2690321465825542</v>
      </c>
      <c r="BB102" s="46">
        <f t="shared" si="38"/>
        <v>0.27328888625631131</v>
      </c>
      <c r="BC102" s="46">
        <f t="shared" si="38"/>
        <v>0.27749984444636389</v>
      </c>
      <c r="BD102" s="46">
        <f t="shared" si="38"/>
        <v>0.28166562216892371</v>
      </c>
      <c r="BE102" s="46">
        <f t="shared" si="38"/>
        <v>0.28578681752028151</v>
      </c>
      <c r="BF102" s="46">
        <f t="shared" si="38"/>
        <v>0.28986402503054037</v>
      </c>
      <c r="BG102" s="46">
        <f t="shared" si="38"/>
        <v>0.29389783509754391</v>
      </c>
      <c r="BH102" s="46">
        <f t="shared" si="38"/>
        <v>0.29788883349238643</v>
      </c>
      <c r="BI102" s="46">
        <f t="shared" si="38"/>
        <v>0.30183760092886086</v>
      </c>
      <c r="BJ102" s="46">
        <f t="shared" si="38"/>
        <v>0.30574471269005837</v>
      </c>
    </row>
    <row r="103" spans="1:62">
      <c r="A103" s="59">
        <f t="shared" si="27"/>
        <v>100</v>
      </c>
      <c r="B103" s="2">
        <v>0</v>
      </c>
      <c r="C103" s="25">
        <f t="shared" si="35"/>
        <v>1.7498662017618471E-3</v>
      </c>
      <c r="D103" s="25">
        <f t="shared" si="35"/>
        <v>5.3936391253454315E-3</v>
      </c>
      <c r="E103" s="25">
        <f t="shared" si="35"/>
        <v>9.9541874608873454E-3</v>
      </c>
      <c r="F103" s="25">
        <f t="shared" si="35"/>
        <v>1.5056569723581407E-2</v>
      </c>
      <c r="G103" s="25">
        <f t="shared" si="35"/>
        <v>2.0508863227294703E-2</v>
      </c>
      <c r="H103" s="25">
        <f t="shared" si="35"/>
        <v>2.6197262538493492E-2</v>
      </c>
      <c r="I103" s="25">
        <f t="shared" si="35"/>
        <v>3.2047896397421095E-2</v>
      </c>
      <c r="J103" s="25">
        <f t="shared" si="35"/>
        <v>3.8009793445671555E-2</v>
      </c>
      <c r="K103" s="25">
        <f t="shared" si="35"/>
        <v>4.4046211040786556E-2</v>
      </c>
      <c r="L103" s="25">
        <f t="shared" si="35"/>
        <v>5.0129788041953748E-2</v>
      </c>
      <c r="M103" s="25">
        <f t="shared" si="36"/>
        <v>5.6239637950155338E-2</v>
      </c>
      <c r="N103" s="25">
        <f t="shared" si="36"/>
        <v>6.2359507403075672E-2</v>
      </c>
      <c r="O103" s="25">
        <f t="shared" si="36"/>
        <v>6.8476557040876879E-2</v>
      </c>
      <c r="P103" s="25">
        <f t="shared" si="36"/>
        <v>7.4580524672089393E-2</v>
      </c>
      <c r="Q103" s="25">
        <f t="shared" si="36"/>
        <v>8.0663133226249087E-2</v>
      </c>
      <c r="R103" s="25">
        <f t="shared" si="36"/>
        <v>8.6717661015376757E-2</v>
      </c>
      <c r="S103" s="25">
        <f t="shared" si="36"/>
        <v>9.2738622873550378E-2</v>
      </c>
      <c r="T103" s="25">
        <f t="shared" si="36"/>
        <v>9.8721529016744483E-2</v>
      </c>
      <c r="U103" s="25">
        <f t="shared" si="36"/>
        <v>0.10466269961883354</v>
      </c>
      <c r="V103" s="25">
        <f t="shared" si="36"/>
        <v>0.11055912012704824</v>
      </c>
      <c r="W103" s="25">
        <f t="shared" si="36"/>
        <v>0.11640832689272315</v>
      </c>
      <c r="X103" s="25">
        <f t="shared" si="36"/>
        <v>0.12220831571602409</v>
      </c>
      <c r="Y103" s="25">
        <f t="shared" si="36"/>
        <v>0.12795746795510443</v>
      </c>
      <c r="Z103" s="25">
        <f t="shared" si="36"/>
        <v>0.13365449027053075</v>
      </c>
      <c r="AA103" s="25">
        <f t="shared" si="36"/>
        <v>0.13929836507680304</v>
      </c>
      <c r="AB103" s="25">
        <f t="shared" si="37"/>
        <v>0.1448883094897227</v>
      </c>
      <c r="AC103" s="25">
        <f t="shared" si="37"/>
        <v>0.15042374107946091</v>
      </c>
      <c r="AD103" s="25">
        <f t="shared" si="37"/>
        <v>0.15590424912309761</v>
      </c>
      <c r="AE103" s="25">
        <f t="shared" si="37"/>
        <v>0.16132957033677464</v>
      </c>
      <c r="AF103" s="25">
        <f t="shared" si="37"/>
        <v>0.16669956828368199</v>
      </c>
      <c r="AG103" s="25">
        <f t="shared" si="37"/>
        <v>0.17201421581886073</v>
      </c>
      <c r="AH103" s="25">
        <f t="shared" si="37"/>
        <v>0.17727358005868543</v>
      </c>
      <c r="AI103" s="25">
        <f t="shared" si="37"/>
        <v>0.18247780946148756</v>
      </c>
      <c r="AJ103" s="25">
        <f t="shared" si="37"/>
        <v>0.18762712268306203</v>
      </c>
      <c r="AK103" s="25">
        <f t="shared" si="37"/>
        <v>0.19272179893184602</v>
      </c>
      <c r="AL103" s="25">
        <f t="shared" si="37"/>
        <v>0.19776216959715456</v>
      </c>
      <c r="AM103" s="25">
        <f t="shared" si="37"/>
        <v>0.20274861096279789</v>
      </c>
      <c r="AN103" s="25">
        <f t="shared" si="37"/>
        <v>0.20768153784982568</v>
      </c>
      <c r="AO103" s="25">
        <f t="shared" si="37"/>
        <v>0.21256139805764929</v>
      </c>
      <c r="AP103" s="25">
        <f t="shared" si="37"/>
        <v>0.2173886674936126</v>
      </c>
      <c r="AQ103" s="25">
        <f t="shared" si="37"/>
        <v>0.22216384589818058</v>
      </c>
      <c r="AR103" s="25">
        <f t="shared" si="37"/>
        <v>0.22688745308702157</v>
      </c>
      <c r="AS103" s="25">
        <f t="shared" si="37"/>
        <v>0.23156002564295777</v>
      </c>
      <c r="AT103" s="25">
        <f t="shared" si="37"/>
        <v>0.2361821140005077</v>
      </c>
      <c r="AU103" s="25">
        <f t="shared" si="37"/>
        <v>0.2407542798738995</v>
      </c>
      <c r="AV103" s="25">
        <f t="shared" si="37"/>
        <v>0.24527709398629149</v>
      </c>
      <c r="AW103" s="25">
        <f t="shared" si="37"/>
        <v>0.24975113406371521</v>
      </c>
      <c r="AX103" s="25">
        <f t="shared" si="37"/>
        <v>0.25417698306215958</v>
      </c>
      <c r="AY103" s="25">
        <f t="shared" si="37"/>
        <v>0.25855522760037197</v>
      </c>
      <c r="AZ103" s="46">
        <f t="shared" si="37"/>
        <v>0.26288645657450682</v>
      </c>
      <c r="BA103" s="46">
        <f t="shared" si="38"/>
        <v>0.26717125993378649</v>
      </c>
      <c r="BB103" s="46">
        <f t="shared" si="38"/>
        <v>0.27141022759894745</v>
      </c>
      <c r="BC103" s="46">
        <f t="shared" si="38"/>
        <v>0.27560394850749143</v>
      </c>
      <c r="BD103" s="46">
        <f t="shared" si="38"/>
        <v>0.27975300977169371</v>
      </c>
      <c r="BE103" s="46">
        <f t="shared" si="38"/>
        <v>0.28385799593700395</v>
      </c>
      <c r="BF103" s="46">
        <f t="shared" si="38"/>
        <v>0.28791948832992431</v>
      </c>
      <c r="BG103" s="46">
        <f t="shared" si="38"/>
        <v>0.2919380644857219</v>
      </c>
      <c r="BH103" s="46">
        <f t="shared" si="38"/>
        <v>0.29591429764743205</v>
      </c>
      <c r="BI103" s="46">
        <f t="shared" si="38"/>
        <v>0.29984875632857738</v>
      </c>
      <c r="BJ103" s="46">
        <f t="shared" si="38"/>
        <v>0.3037420039328711</v>
      </c>
    </row>
    <row r="104" spans="1:62"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46"/>
    </row>
    <row r="105" spans="1:62"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46"/>
    </row>
    <row r="106" spans="1:62"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46"/>
    </row>
    <row r="107" spans="1:62"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46"/>
    </row>
    <row r="108" spans="1:62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46"/>
    </row>
    <row r="109" spans="1:62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46"/>
    </row>
    <row r="110" spans="1:62"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46"/>
    </row>
    <row r="111" spans="1:62"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46"/>
    </row>
    <row r="112" spans="1:62"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46"/>
    </row>
    <row r="113" spans="3:52"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46"/>
    </row>
    <row r="114" spans="3:52"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46"/>
    </row>
    <row r="115" spans="3:52"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46"/>
    </row>
    <row r="116" spans="3:52"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46"/>
    </row>
    <row r="117" spans="3:52"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46"/>
    </row>
    <row r="118" spans="3:52"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46"/>
    </row>
    <row r="119" spans="3:52"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46"/>
    </row>
    <row r="120" spans="3:52"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46"/>
    </row>
    <row r="121" spans="3:52"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46"/>
    </row>
    <row r="122" spans="3:52"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46"/>
    </row>
    <row r="123" spans="3:52"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46"/>
    </row>
    <row r="124" spans="3:52"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46"/>
    </row>
    <row r="125" spans="3:52"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46"/>
    </row>
    <row r="126" spans="3:52"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46"/>
    </row>
    <row r="127" spans="3:52"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46"/>
    </row>
    <row r="128" spans="3:52"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46"/>
    </row>
    <row r="129" spans="3:52"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46"/>
    </row>
    <row r="130" spans="3:52"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46"/>
    </row>
    <row r="131" spans="3:52"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46"/>
    </row>
    <row r="132" spans="3:52"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46"/>
    </row>
    <row r="133" spans="3:52"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46"/>
    </row>
    <row r="134" spans="3:52"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46"/>
    </row>
    <row r="135" spans="3:52"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46"/>
    </row>
    <row r="136" spans="3:52"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46"/>
    </row>
    <row r="137" spans="3:52"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46"/>
    </row>
    <row r="138" spans="3:52"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46"/>
    </row>
    <row r="139" spans="3:52"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46"/>
    </row>
    <row r="140" spans="3:52"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46"/>
    </row>
    <row r="141" spans="3:52"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46"/>
    </row>
    <row r="142" spans="3:52"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46"/>
    </row>
    <row r="143" spans="3:52"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46"/>
    </row>
    <row r="144" spans="3:52"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46"/>
    </row>
    <row r="145" spans="3:52"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46"/>
    </row>
    <row r="146" spans="3:52"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46"/>
    </row>
    <row r="147" spans="3:52"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46"/>
    </row>
    <row r="148" spans="3:52"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46"/>
    </row>
    <row r="149" spans="3:52"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46"/>
    </row>
    <row r="150" spans="3:52"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46"/>
    </row>
    <row r="151" spans="3:52"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46"/>
    </row>
    <row r="152" spans="3:52"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46"/>
    </row>
    <row r="153" spans="3:52"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46"/>
    </row>
    <row r="154" spans="3:52"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46"/>
    </row>
    <row r="155" spans="3:52"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46"/>
    </row>
    <row r="156" spans="3:52"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46"/>
    </row>
    <row r="157" spans="3:52"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46"/>
    </row>
    <row r="158" spans="3:52"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46"/>
    </row>
    <row r="159" spans="3:52"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46"/>
    </row>
    <row r="160" spans="3:52"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46"/>
    </row>
    <row r="161" spans="3:52"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46"/>
    </row>
    <row r="162" spans="3:52"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46"/>
    </row>
    <row r="163" spans="3:52"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46"/>
    </row>
    <row r="164" spans="3:52"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46"/>
    </row>
    <row r="165" spans="3:52"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46"/>
    </row>
    <row r="166" spans="3:52"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46"/>
    </row>
    <row r="167" spans="3:52"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46"/>
    </row>
    <row r="168" spans="3:52"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46"/>
    </row>
    <row r="169" spans="3:52"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46"/>
    </row>
    <row r="170" spans="3:52"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46"/>
    </row>
    <row r="171" spans="3:52"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46"/>
    </row>
    <row r="172" spans="3:52"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46"/>
    </row>
    <row r="173" spans="3:52"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46"/>
    </row>
    <row r="174" spans="3:52"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46"/>
    </row>
    <row r="175" spans="3:52"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46"/>
    </row>
    <row r="176" spans="3:52"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46"/>
    </row>
    <row r="177" spans="3:52"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46"/>
    </row>
    <row r="178" spans="3:52"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46"/>
    </row>
    <row r="179" spans="3:52"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46"/>
    </row>
    <row r="180" spans="3:52"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46"/>
    </row>
    <row r="181" spans="3:52"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46"/>
    </row>
    <row r="182" spans="3:52"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46"/>
    </row>
    <row r="183" spans="3:52"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46"/>
    </row>
    <row r="184" spans="3:52"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46"/>
    </row>
    <row r="185" spans="3:52"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46"/>
    </row>
    <row r="186" spans="3:52"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46"/>
    </row>
    <row r="187" spans="3:52"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46"/>
    </row>
    <row r="188" spans="3:52"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46"/>
    </row>
    <row r="189" spans="3:52"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46"/>
    </row>
    <row r="190" spans="3:52"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46"/>
    </row>
    <row r="191" spans="3:52"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46"/>
    </row>
    <row r="192" spans="3:52"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46"/>
    </row>
    <row r="193" spans="3:52"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46"/>
    </row>
    <row r="194" spans="3:52"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46"/>
    </row>
    <row r="195" spans="3:52"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46"/>
    </row>
    <row r="196" spans="3:52"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46"/>
    </row>
    <row r="197" spans="3:52"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46"/>
    </row>
    <row r="198" spans="3:52"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46"/>
    </row>
    <row r="199" spans="3:52"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46"/>
    </row>
    <row r="200" spans="3:52"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46"/>
    </row>
    <row r="201" spans="3:52"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46"/>
    </row>
    <row r="202" spans="3:52"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46"/>
    </row>
    <row r="203" spans="3:52"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46"/>
    </row>
    <row r="204" spans="3:52"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3:52"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3:52"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3:52"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3:52"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3:27"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3:27"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3:27"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3:27"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3:27"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</row>
    <row r="214" spans="3:27"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</row>
    <row r="215" spans="3:27"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</row>
    <row r="216" spans="3:27"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</row>
    <row r="217" spans="3:27"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</row>
    <row r="218" spans="3:27"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</row>
    <row r="219" spans="3:27"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</row>
    <row r="220" spans="3:27"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48"/>
  <sheetViews>
    <sheetView topLeftCell="A10" workbookViewId="0">
      <selection activeCell="J26" sqref="J26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6.6640625" style="2" bestFit="1" customWidth="1"/>
    <col min="13" max="13" width="10.109375" bestFit="1" customWidth="1"/>
  </cols>
  <sheetData>
    <row r="1" spans="1:255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</row>
    <row r="2" spans="1:255" ht="15" thickBot="1">
      <c r="A2" s="267" t="str">
        <f>'Сводная таблица'!D2</f>
        <v>https://goo.gl/vHHMPH - Пройти тесты</v>
      </c>
      <c r="B2" s="267"/>
      <c r="C2" s="267"/>
      <c r="D2" s="267"/>
      <c r="E2" s="267"/>
      <c r="F2" s="267"/>
      <c r="G2" s="267"/>
      <c r="H2" s="267"/>
      <c r="I2" s="267"/>
      <c r="J2" s="267"/>
      <c r="K2" s="267"/>
    </row>
    <row r="3" spans="1:255" ht="15" customHeight="1">
      <c r="A3" s="268" t="str">
        <f>'Сводная таблица'!A3:A4</f>
        <v>№ п/п</v>
      </c>
      <c r="B3" s="270" t="str">
        <f>'Сводная таблица'!B3:B4</f>
        <v>группа</v>
      </c>
      <c r="C3" s="272" t="str">
        <f>'Сводная таблица'!C3:C4</f>
        <v>подргуппа</v>
      </c>
      <c r="D3" s="274" t="str">
        <f>'Сводная таблица'!D3:D4</f>
        <v>Фамилия</v>
      </c>
      <c r="E3" s="276" t="str">
        <f>'Сводная таблица'!E3:E4</f>
        <v>Имя</v>
      </c>
      <c r="F3" s="265" t="str">
        <f>'Сводная таблица'!F3:F4</f>
        <v>Отчество</v>
      </c>
      <c r="G3" s="268" t="s">
        <v>111</v>
      </c>
      <c r="H3" s="274" t="s">
        <v>35</v>
      </c>
      <c r="I3" s="281" t="s">
        <v>38</v>
      </c>
      <c r="J3" s="281" t="s">
        <v>37</v>
      </c>
      <c r="K3" s="278" t="s">
        <v>34</v>
      </c>
      <c r="L3" s="283" t="s">
        <v>132</v>
      </c>
      <c r="M3" s="263" t="s">
        <v>152</v>
      </c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</row>
    <row r="4" spans="1:255" ht="15" thickBot="1">
      <c r="A4" s="269"/>
      <c r="B4" s="271"/>
      <c r="C4" s="273"/>
      <c r="D4" s="275"/>
      <c r="E4" s="277"/>
      <c r="F4" s="266"/>
      <c r="G4" s="280"/>
      <c r="H4" s="254"/>
      <c r="I4" s="282"/>
      <c r="J4" s="282"/>
      <c r="K4" s="279"/>
      <c r="L4" s="284"/>
      <c r="M4" s="138">
        <v>1</v>
      </c>
      <c r="N4" s="138">
        <v>2</v>
      </c>
      <c r="O4" s="138">
        <v>3</v>
      </c>
      <c r="P4" s="138">
        <v>4</v>
      </c>
      <c r="Q4" s="138">
        <v>5</v>
      </c>
      <c r="R4" s="138">
        <v>6</v>
      </c>
      <c r="S4" s="138">
        <v>7</v>
      </c>
      <c r="T4" s="138">
        <v>8</v>
      </c>
      <c r="U4" s="138">
        <v>9</v>
      </c>
      <c r="V4" s="138">
        <v>10</v>
      </c>
      <c r="W4" s="138">
        <v>11</v>
      </c>
      <c r="X4" s="138">
        <v>12</v>
      </c>
      <c r="Y4" s="138">
        <v>13</v>
      </c>
      <c r="Z4" s="138">
        <v>14</v>
      </c>
      <c r="AA4" s="138">
        <v>15</v>
      </c>
      <c r="AB4" s="138">
        <v>16</v>
      </c>
      <c r="AC4" s="138">
        <v>17</v>
      </c>
      <c r="AD4" s="138">
        <v>18</v>
      </c>
      <c r="AE4" s="138">
        <v>19</v>
      </c>
    </row>
    <row r="5" spans="1:255" s="41" customFormat="1">
      <c r="A5" s="129">
        <v>1</v>
      </c>
      <c r="B5" s="47">
        <v>11405115</v>
      </c>
      <c r="C5" s="33">
        <v>1</v>
      </c>
      <c r="D5" s="48" t="s">
        <v>39</v>
      </c>
      <c r="E5" s="48" t="s">
        <v>22</v>
      </c>
      <c r="F5" s="49" t="s">
        <v>23</v>
      </c>
      <c r="G5" s="129">
        <v>1</v>
      </c>
      <c r="H5" s="135">
        <f>DATE(2017,1,1)</f>
        <v>42736</v>
      </c>
      <c r="I5" s="132">
        <f>(YEAR(H5)-YEAR('Сводная таблица'!$B$2))*53+WEEKNUM(H5)</f>
        <v>54</v>
      </c>
      <c r="J5" s="64">
        <v>0</v>
      </c>
      <c r="K5" s="112">
        <f>VLOOKUP(I5,'Формула рейтинга'!$A$3:$AZ$203,J5+2,FALSE)*10</f>
        <v>0</v>
      </c>
      <c r="L5" s="115">
        <f>J5/32*100</f>
        <v>0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255" s="41" customFormat="1">
      <c r="A6" s="190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29">
        <v>2</v>
      </c>
      <c r="H6" s="136">
        <f t="shared" ref="H6:H42" si="0">DATE(2017,1,1)</f>
        <v>42736</v>
      </c>
      <c r="I6" s="133">
        <f>(YEAR(H6)-YEAR('Сводная таблица'!$B$2))*53+WEEKNUM(H6)</f>
        <v>54</v>
      </c>
      <c r="J6" s="63">
        <v>0</v>
      </c>
      <c r="K6" s="113">
        <f>VLOOKUP(I6,'Формула рейтинга'!$A$3:$AZ$203,J6+2,FALSE)*10</f>
        <v>0</v>
      </c>
      <c r="L6" s="115">
        <f t="shared" ref="L6:L42" si="1">J6/32*100</f>
        <v>0</v>
      </c>
      <c r="M6" s="1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255" s="41" customFormat="1">
      <c r="A7" s="190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29">
        <v>3</v>
      </c>
      <c r="H7" s="136">
        <f t="shared" si="0"/>
        <v>42736</v>
      </c>
      <c r="I7" s="133">
        <f>(YEAR(H7)-YEAR('Сводная таблица'!$B$2))*53+WEEKNUM(H7)</f>
        <v>54</v>
      </c>
      <c r="J7" s="63">
        <v>0</v>
      </c>
      <c r="K7" s="113">
        <f>VLOOKUP(I7,'Формула рейтинга'!$A$3:$AZ$203,J7+2,FALSE)*10</f>
        <v>0</v>
      </c>
      <c r="L7" s="115">
        <f t="shared" si="1"/>
        <v>0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255" s="41" customFormat="1">
      <c r="A8" s="190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29">
        <v>4</v>
      </c>
      <c r="H8" s="136">
        <f t="shared" si="0"/>
        <v>42736</v>
      </c>
      <c r="I8" s="133">
        <f>(YEAR(H8)-YEAR('Сводная таблица'!$B$2))*53+WEEKNUM(H8)</f>
        <v>54</v>
      </c>
      <c r="J8" s="63">
        <v>0</v>
      </c>
      <c r="K8" s="113">
        <f>VLOOKUP(I8,'Формула рейтинга'!$A$3:$AZ$203,J8+2,FALSE)*10</f>
        <v>0</v>
      </c>
      <c r="L8" s="115">
        <f t="shared" si="1"/>
        <v>0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255" s="41" customFormat="1">
      <c r="A9" s="190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29">
        <v>5</v>
      </c>
      <c r="H9" s="136">
        <f t="shared" si="0"/>
        <v>42736</v>
      </c>
      <c r="I9" s="133">
        <f>(YEAR(H9)-YEAR('Сводная таблица'!$B$2))*53+WEEKNUM(H9)</f>
        <v>54</v>
      </c>
      <c r="J9" s="63">
        <v>0</v>
      </c>
      <c r="K9" s="113">
        <f>VLOOKUP(I9,'Формула рейтинга'!$A$3:$AZ$203,J9+2,FALSE)*10</f>
        <v>0</v>
      </c>
      <c r="L9" s="115">
        <f t="shared" si="1"/>
        <v>0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255" s="41" customFormat="1">
      <c r="A10" s="190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29">
        <v>6</v>
      </c>
      <c r="H10" s="136">
        <f t="shared" si="0"/>
        <v>42736</v>
      </c>
      <c r="I10" s="133">
        <f>(YEAR(H10)-YEAR('Сводная таблица'!$B$2))*53+WEEKNUM(H10)</f>
        <v>54</v>
      </c>
      <c r="J10" s="63">
        <v>0</v>
      </c>
      <c r="K10" s="113">
        <f>VLOOKUP(I10,'Формула рейтинга'!$A$3:$AZ$203,J10+2,FALSE)*10</f>
        <v>0</v>
      </c>
      <c r="L10" s="115">
        <f t="shared" si="1"/>
        <v>0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255" s="41" customFormat="1">
      <c r="A11" s="190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29">
        <v>7</v>
      </c>
      <c r="H11" s="136">
        <f t="shared" si="0"/>
        <v>42736</v>
      </c>
      <c r="I11" s="133">
        <f>(YEAR(H11)-YEAR('Сводная таблица'!$B$2))*53+WEEKNUM(H11)</f>
        <v>54</v>
      </c>
      <c r="J11" s="63">
        <v>0</v>
      </c>
      <c r="K11" s="113">
        <f>VLOOKUP(I11,'Формула рейтинга'!$A$3:$AZ$203,J11+2,FALSE)*10</f>
        <v>0</v>
      </c>
      <c r="L11" s="115">
        <f t="shared" si="1"/>
        <v>0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255" s="41" customFormat="1">
      <c r="A12" s="190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29">
        <v>8</v>
      </c>
      <c r="H12" s="136">
        <f t="shared" si="0"/>
        <v>42736</v>
      </c>
      <c r="I12" s="133">
        <f>(YEAR(H12)-YEAR('Сводная таблица'!$B$2))*53+WEEKNUM(H12)</f>
        <v>54</v>
      </c>
      <c r="J12" s="63">
        <v>0</v>
      </c>
      <c r="K12" s="113">
        <f>VLOOKUP(I12,'Формула рейтинга'!$A$3:$AZ$203,J12+2,FALSE)*10</f>
        <v>0</v>
      </c>
      <c r="L12" s="115">
        <f t="shared" si="1"/>
        <v>0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255" s="41" customFormat="1">
      <c r="A13" s="190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29">
        <v>9</v>
      </c>
      <c r="H13" s="136">
        <f t="shared" si="0"/>
        <v>42736</v>
      </c>
      <c r="I13" s="133">
        <f>(YEAR(H13)-YEAR('Сводная таблица'!$B$2))*53+WEEKNUM(H13)</f>
        <v>54</v>
      </c>
      <c r="J13" s="63">
        <v>0</v>
      </c>
      <c r="K13" s="113">
        <f>VLOOKUP(I13,'Формула рейтинга'!$A$3:$AZ$203,J13+2,FALSE)*10</f>
        <v>0</v>
      </c>
      <c r="L13" s="115">
        <f t="shared" si="1"/>
        <v>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255" s="41" customFormat="1">
      <c r="A14" s="190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29">
        <v>10</v>
      </c>
      <c r="H14" s="136">
        <f t="shared" si="0"/>
        <v>42736</v>
      </c>
      <c r="I14" s="133">
        <f>(YEAR(H14)-YEAR('Сводная таблица'!$B$2))*53+WEEKNUM(H14)</f>
        <v>54</v>
      </c>
      <c r="J14" s="63">
        <v>0</v>
      </c>
      <c r="K14" s="113">
        <f>VLOOKUP(I14,'Формула рейтинга'!$A$3:$AZ$203,J14+2,FALSE)*10</f>
        <v>0</v>
      </c>
      <c r="L14" s="115">
        <f t="shared" si="1"/>
        <v>0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255" s="41" customFormat="1">
      <c r="A15" s="190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29">
        <v>11</v>
      </c>
      <c r="H15" s="136">
        <f t="shared" si="0"/>
        <v>42736</v>
      </c>
      <c r="I15" s="133">
        <f>(YEAR(H15)-YEAR('Сводная таблица'!$B$2))*53+WEEKNUM(H15)</f>
        <v>54</v>
      </c>
      <c r="J15" s="63">
        <v>0</v>
      </c>
      <c r="K15" s="113">
        <f>VLOOKUP(I15,'Формула рейтинга'!$A$3:$AZ$203,J15+2,FALSE)*10</f>
        <v>0</v>
      </c>
      <c r="L15" s="115">
        <f t="shared" si="1"/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255" s="41" customFormat="1">
      <c r="A16" s="190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29">
        <v>12</v>
      </c>
      <c r="H16" s="136">
        <f t="shared" si="0"/>
        <v>42736</v>
      </c>
      <c r="I16" s="133">
        <f>(YEAR(H16)-YEAR('Сводная таблица'!$B$2))*53+WEEKNUM(H16)</f>
        <v>54</v>
      </c>
      <c r="J16" s="63">
        <v>0</v>
      </c>
      <c r="K16" s="113">
        <f>VLOOKUP(I16,'Формула рейтинга'!$A$3:$AZ$203,J16+2,FALSE)*10</f>
        <v>0</v>
      </c>
      <c r="L16" s="115">
        <f t="shared" si="1"/>
        <v>0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s="41" customFormat="1">
      <c r="A17" s="190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29">
        <v>13</v>
      </c>
      <c r="H17" s="136">
        <f t="shared" si="0"/>
        <v>42736</v>
      </c>
      <c r="I17" s="133">
        <f>(YEAR(H17)-YEAR('Сводная таблица'!$B$2))*53+WEEKNUM(H17)</f>
        <v>54</v>
      </c>
      <c r="J17" s="63">
        <v>0</v>
      </c>
      <c r="K17" s="113">
        <f>VLOOKUP(I17,'Формула рейтинга'!$A$3:$AZ$203,J17+2,FALSE)*10</f>
        <v>0</v>
      </c>
      <c r="L17" s="115">
        <f t="shared" si="1"/>
        <v>0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s="41" customFormat="1">
      <c r="A18" s="190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29">
        <v>14</v>
      </c>
      <c r="H18" s="136">
        <f t="shared" si="0"/>
        <v>42736</v>
      </c>
      <c r="I18" s="133">
        <f>(YEAR(H18)-YEAR('Сводная таблица'!$B$2))*53+WEEKNUM(H18)</f>
        <v>54</v>
      </c>
      <c r="J18" s="63">
        <v>0</v>
      </c>
      <c r="K18" s="113">
        <f>VLOOKUP(I18,'Формула рейтинга'!$A$3:$AZ$203,J18+2,FALSE)*10</f>
        <v>0</v>
      </c>
      <c r="L18" s="115">
        <f t="shared" si="1"/>
        <v>0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s="41" customFormat="1">
      <c r="A19" s="190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29">
        <v>15</v>
      </c>
      <c r="H19" s="136">
        <f t="shared" si="0"/>
        <v>42736</v>
      </c>
      <c r="I19" s="133">
        <f>(YEAR(H19)-YEAR('Сводная таблица'!$B$2))*53+WEEKNUM(H19)</f>
        <v>54</v>
      </c>
      <c r="J19" s="63">
        <v>0</v>
      </c>
      <c r="K19" s="113">
        <f>VLOOKUP(I19,'Формула рейтинга'!$A$3:$AZ$203,J19+2,FALSE)*10</f>
        <v>0</v>
      </c>
      <c r="L19" s="115">
        <f t="shared" si="1"/>
        <v>0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s="41" customFormat="1">
      <c r="A20" s="190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29">
        <v>16</v>
      </c>
      <c r="H20" s="136">
        <f t="shared" si="0"/>
        <v>42736</v>
      </c>
      <c r="I20" s="133">
        <f>(YEAR(H20)-YEAR('Сводная таблица'!$B$2))*53+WEEKNUM(H20)</f>
        <v>54</v>
      </c>
      <c r="J20" s="63">
        <v>0</v>
      </c>
      <c r="K20" s="113">
        <f>VLOOKUP(I20,'Формула рейтинга'!$A$3:$AZ$203,J20+2,FALSE)*10</f>
        <v>0</v>
      </c>
      <c r="L20" s="115">
        <f t="shared" si="1"/>
        <v>0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s="41" customFormat="1">
      <c r="A21" s="190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29">
        <v>17</v>
      </c>
      <c r="H21" s="136">
        <f t="shared" si="0"/>
        <v>42736</v>
      </c>
      <c r="I21" s="133">
        <f>(YEAR(H21)-YEAR('Сводная таблица'!$B$2))*53+WEEKNUM(H21)</f>
        <v>54</v>
      </c>
      <c r="J21" s="63">
        <v>0</v>
      </c>
      <c r="K21" s="113">
        <f>VLOOKUP(I21,'Формула рейтинга'!$A$3:$AZ$203,J21+2,FALSE)*10</f>
        <v>0</v>
      </c>
      <c r="L21" s="115">
        <f t="shared" si="1"/>
        <v>0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s="41" customFormat="1">
      <c r="A22" s="190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29">
        <v>18</v>
      </c>
      <c r="H22" s="136">
        <f t="shared" si="0"/>
        <v>42736</v>
      </c>
      <c r="I22" s="133">
        <f>(YEAR(H22)-YEAR('Сводная таблица'!$B$2))*53+WEEKNUM(H22)</f>
        <v>54</v>
      </c>
      <c r="J22" s="63">
        <v>0</v>
      </c>
      <c r="K22" s="113">
        <f>VLOOKUP(I22,'Формула рейтинга'!$A$3:$AZ$203,J22+2,FALSE)*10</f>
        <v>0</v>
      </c>
      <c r="L22" s="115">
        <f t="shared" si="1"/>
        <v>0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s="41" customFormat="1">
      <c r="A23" s="190">
        <v>19</v>
      </c>
      <c r="B23" s="31">
        <v>11405115</v>
      </c>
      <c r="C23" s="34">
        <v>2</v>
      </c>
      <c r="D23" s="29" t="s">
        <v>71</v>
      </c>
      <c r="E23" s="29" t="s">
        <v>72</v>
      </c>
      <c r="F23" s="37" t="s">
        <v>20</v>
      </c>
      <c r="G23" s="129">
        <v>19</v>
      </c>
      <c r="H23" s="136">
        <f t="shared" si="0"/>
        <v>42736</v>
      </c>
      <c r="I23" s="133">
        <f>(YEAR(H23)-YEAR('Сводная таблица'!$B$2))*53+WEEKNUM(H23)</f>
        <v>54</v>
      </c>
      <c r="J23" s="63">
        <v>0</v>
      </c>
      <c r="K23" s="113">
        <f>VLOOKUP(I23,'Формула рейтинга'!$A$3:$AZ$203,J23+2,FALSE)*10</f>
        <v>0</v>
      </c>
      <c r="L23" s="115">
        <f t="shared" si="1"/>
        <v>0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41" customFormat="1">
      <c r="A24" s="190">
        <v>20</v>
      </c>
      <c r="B24" s="32">
        <v>11405215</v>
      </c>
      <c r="C24" s="35">
        <v>3</v>
      </c>
      <c r="D24" s="29" t="s">
        <v>74</v>
      </c>
      <c r="E24" s="29" t="s">
        <v>75</v>
      </c>
      <c r="F24" s="37" t="s">
        <v>76</v>
      </c>
      <c r="G24" s="129">
        <v>20</v>
      </c>
      <c r="H24" s="136">
        <f t="shared" si="0"/>
        <v>42736</v>
      </c>
      <c r="I24" s="133">
        <f>(YEAR(H24)-YEAR('Сводная таблица'!$B$2))*53+WEEKNUM(H24)</f>
        <v>54</v>
      </c>
      <c r="J24" s="63">
        <v>0</v>
      </c>
      <c r="K24" s="113">
        <f>VLOOKUP(I24,'Формула рейтинга'!$A$3:$AZ$203,J24+2,FALSE)*10</f>
        <v>0</v>
      </c>
      <c r="L24" s="115">
        <f t="shared" si="1"/>
        <v>0</v>
      </c>
      <c r="M24" s="2">
        <v>50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s="41" customFormat="1">
      <c r="A25" s="190">
        <v>21</v>
      </c>
      <c r="B25" s="32">
        <v>11405215</v>
      </c>
      <c r="C25" s="35">
        <v>3</v>
      </c>
      <c r="D25" s="29" t="s">
        <v>77</v>
      </c>
      <c r="E25" s="29" t="s">
        <v>78</v>
      </c>
      <c r="F25" s="37" t="s">
        <v>17</v>
      </c>
      <c r="G25" s="129">
        <v>21</v>
      </c>
      <c r="H25" s="136">
        <f t="shared" si="0"/>
        <v>42736</v>
      </c>
      <c r="I25" s="133">
        <f>(YEAR(H25)-YEAR('Сводная таблица'!$B$2))*53+WEEKNUM(H25)</f>
        <v>54</v>
      </c>
      <c r="J25" s="63">
        <v>0</v>
      </c>
      <c r="K25" s="113">
        <f>VLOOKUP(I25,'Формула рейтинга'!$A$3:$AZ$203,J25+2,FALSE)*10</f>
        <v>0</v>
      </c>
      <c r="L25" s="115">
        <f t="shared" si="1"/>
        <v>0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s="41" customFormat="1">
      <c r="A26" s="190">
        <v>22</v>
      </c>
      <c r="B26" s="32">
        <v>11405215</v>
      </c>
      <c r="C26" s="35">
        <v>3</v>
      </c>
      <c r="D26" s="29" t="s">
        <v>79</v>
      </c>
      <c r="E26" s="29" t="s">
        <v>80</v>
      </c>
      <c r="F26" s="37" t="s">
        <v>81</v>
      </c>
      <c r="G26" s="129">
        <v>22</v>
      </c>
      <c r="H26" s="136">
        <f t="shared" si="0"/>
        <v>42736</v>
      </c>
      <c r="I26" s="133">
        <f>(YEAR(H26)-YEAR('Сводная таблица'!$B$2))*53+WEEKNUM(H26)</f>
        <v>54</v>
      </c>
      <c r="J26" s="63">
        <v>0</v>
      </c>
      <c r="K26" s="113">
        <f>VLOOKUP(I26,'Формула рейтинга'!$A$3:$AZ$203,J26+2,FALSE)*10</f>
        <v>0</v>
      </c>
      <c r="L26" s="115">
        <f t="shared" si="1"/>
        <v>0</v>
      </c>
      <c r="M26" s="2">
        <v>29</v>
      </c>
      <c r="N26" s="2"/>
      <c r="O26" s="2"/>
      <c r="P26" s="2"/>
      <c r="Q26" s="2"/>
      <c r="R26" s="142"/>
      <c r="S26" s="14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s="41" customFormat="1">
      <c r="A27" s="190">
        <v>23</v>
      </c>
      <c r="B27" s="32">
        <v>11405215</v>
      </c>
      <c r="C27" s="35">
        <v>3</v>
      </c>
      <c r="D27" s="29" t="s">
        <v>82</v>
      </c>
      <c r="E27" s="29" t="s">
        <v>83</v>
      </c>
      <c r="F27" s="37" t="s">
        <v>25</v>
      </c>
      <c r="G27" s="129">
        <v>23</v>
      </c>
      <c r="H27" s="136">
        <f t="shared" si="0"/>
        <v>42736</v>
      </c>
      <c r="I27" s="133">
        <f>(YEAR(H27)-YEAR('Сводная таблица'!$B$2))*53+WEEKNUM(H27)</f>
        <v>54</v>
      </c>
      <c r="J27" s="63">
        <v>0</v>
      </c>
      <c r="K27" s="113">
        <f>VLOOKUP(I27,'Формула рейтинга'!$A$3:$AZ$203,J27+2,FALSE)*10</f>
        <v>0</v>
      </c>
      <c r="L27" s="115">
        <f t="shared" si="1"/>
        <v>0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s="41" customFormat="1">
      <c r="A28" s="190">
        <v>24</v>
      </c>
      <c r="B28" s="32">
        <v>11405215</v>
      </c>
      <c r="C28" s="35">
        <v>3</v>
      </c>
      <c r="D28" s="29" t="s">
        <v>84</v>
      </c>
      <c r="E28" s="29" t="s">
        <v>85</v>
      </c>
      <c r="F28" s="37" t="s">
        <v>86</v>
      </c>
      <c r="G28" s="129">
        <v>24</v>
      </c>
      <c r="H28" s="136">
        <f t="shared" si="0"/>
        <v>42736</v>
      </c>
      <c r="I28" s="133">
        <f>(YEAR(H28)-YEAR('Сводная таблица'!$B$2))*53+WEEKNUM(H28)</f>
        <v>54</v>
      </c>
      <c r="J28" s="63">
        <v>0</v>
      </c>
      <c r="K28" s="113">
        <f>VLOOKUP(I28,'Формула рейтинга'!$A$3:$AZ$203,J28+2,FALSE)*10</f>
        <v>0</v>
      </c>
      <c r="L28" s="115">
        <f t="shared" si="1"/>
        <v>0</v>
      </c>
      <c r="M28" s="2">
        <v>92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s="41" customFormat="1">
      <c r="A29" s="190">
        <v>25</v>
      </c>
      <c r="B29" s="32">
        <v>11405215</v>
      </c>
      <c r="C29" s="35">
        <v>3</v>
      </c>
      <c r="D29" s="29" t="s">
        <v>88</v>
      </c>
      <c r="E29" s="29" t="s">
        <v>45</v>
      </c>
      <c r="F29" s="37" t="s">
        <v>21</v>
      </c>
      <c r="G29" s="129">
        <v>26</v>
      </c>
      <c r="H29" s="136">
        <f t="shared" si="0"/>
        <v>42736</v>
      </c>
      <c r="I29" s="133">
        <f>(YEAR(H29)-YEAR('Сводная таблица'!$B$2))*53+WEEKNUM(H29)</f>
        <v>54</v>
      </c>
      <c r="J29" s="63">
        <v>0</v>
      </c>
      <c r="K29" s="113">
        <f>VLOOKUP(I29,'Формула рейтинга'!$A$3:$AZ$203,J29+2,FALSE)*10</f>
        <v>0</v>
      </c>
      <c r="L29" s="115">
        <f t="shared" si="1"/>
        <v>0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s="41" customFormat="1">
      <c r="A30" s="190">
        <v>26</v>
      </c>
      <c r="B30" s="32">
        <v>11405215</v>
      </c>
      <c r="C30" s="35">
        <v>3</v>
      </c>
      <c r="D30" s="29" t="s">
        <v>89</v>
      </c>
      <c r="E30" s="29" t="s">
        <v>26</v>
      </c>
      <c r="F30" s="37" t="s">
        <v>90</v>
      </c>
      <c r="G30" s="129">
        <v>27</v>
      </c>
      <c r="H30" s="136">
        <f t="shared" si="0"/>
        <v>42736</v>
      </c>
      <c r="I30" s="133">
        <f>(YEAR(H30)-YEAR('Сводная таблица'!$B$2))*53+WEEKNUM(H30)</f>
        <v>54</v>
      </c>
      <c r="J30" s="63">
        <v>0</v>
      </c>
      <c r="K30" s="113">
        <f>VLOOKUP(I30,'Формула рейтинга'!$A$3:$AZ$203,J30+2,FALSE)*10</f>
        <v>0</v>
      </c>
      <c r="L30" s="115">
        <f t="shared" si="1"/>
        <v>0</v>
      </c>
      <c r="M30" s="2">
        <v>85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s="41" customFormat="1">
      <c r="A31" s="190">
        <v>27</v>
      </c>
      <c r="B31" s="32">
        <v>11405215</v>
      </c>
      <c r="C31" s="35">
        <v>3</v>
      </c>
      <c r="D31" s="29" t="s">
        <v>91</v>
      </c>
      <c r="E31" s="29" t="s">
        <v>15</v>
      </c>
      <c r="F31" s="37" t="s">
        <v>24</v>
      </c>
      <c r="G31" s="129">
        <v>28</v>
      </c>
      <c r="H31" s="136">
        <f t="shared" si="0"/>
        <v>42736</v>
      </c>
      <c r="I31" s="133">
        <f>(YEAR(H31)-YEAR('Сводная таблица'!$B$2))*53+WEEKNUM(H31)</f>
        <v>54</v>
      </c>
      <c r="J31" s="63">
        <v>0</v>
      </c>
      <c r="K31" s="113">
        <f>VLOOKUP(I31,'Формула рейтинга'!$A$3:$AZ$203,J31+2,FALSE)*10</f>
        <v>0</v>
      </c>
      <c r="L31" s="115">
        <f t="shared" si="1"/>
        <v>0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s="41" customFormat="1">
      <c r="A32" s="190">
        <v>28</v>
      </c>
      <c r="B32" s="32">
        <v>11405215</v>
      </c>
      <c r="C32" s="35">
        <v>3</v>
      </c>
      <c r="D32" s="29" t="s">
        <v>92</v>
      </c>
      <c r="E32" s="29" t="s">
        <v>56</v>
      </c>
      <c r="F32" s="37" t="s">
        <v>23</v>
      </c>
      <c r="G32" s="129">
        <v>29</v>
      </c>
      <c r="H32" s="136">
        <f t="shared" si="0"/>
        <v>42736</v>
      </c>
      <c r="I32" s="133">
        <f>(YEAR(H32)-YEAR('Сводная таблица'!$B$2))*53+WEEKNUM(H32)</f>
        <v>54</v>
      </c>
      <c r="J32" s="63">
        <v>0</v>
      </c>
      <c r="K32" s="113">
        <f>VLOOKUP(I32,'Формула рейтинга'!$A$3:$AZ$203,J32+2,FALSE)*10</f>
        <v>0</v>
      </c>
      <c r="L32" s="115">
        <f t="shared" si="1"/>
        <v>0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s="41" customFormat="1">
      <c r="A33" s="190">
        <v>29</v>
      </c>
      <c r="B33" s="32">
        <v>11405215</v>
      </c>
      <c r="C33" s="36">
        <v>4</v>
      </c>
      <c r="D33" s="29" t="s">
        <v>93</v>
      </c>
      <c r="E33" s="29" t="s">
        <v>94</v>
      </c>
      <c r="F33" s="37" t="s">
        <v>23</v>
      </c>
      <c r="G33" s="129">
        <v>30</v>
      </c>
      <c r="H33" s="136">
        <f t="shared" si="0"/>
        <v>42736</v>
      </c>
      <c r="I33" s="133">
        <f>(YEAR(H33)-YEAR('Сводная таблица'!$B$2))*53+WEEKNUM(H33)</f>
        <v>54</v>
      </c>
      <c r="J33" s="63">
        <v>0</v>
      </c>
      <c r="K33" s="113">
        <f>VLOOKUP(I33,'Формула рейтинга'!$A$3:$AZ$203,J33+2,FALSE)*10</f>
        <v>0</v>
      </c>
      <c r="L33" s="115">
        <f t="shared" si="1"/>
        <v>0</v>
      </c>
      <c r="M33" s="2">
        <v>66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s="41" customFormat="1">
      <c r="A34" s="190">
        <v>30</v>
      </c>
      <c r="B34" s="32">
        <v>11405215</v>
      </c>
      <c r="C34" s="36">
        <v>4</v>
      </c>
      <c r="D34" s="29" t="s">
        <v>95</v>
      </c>
      <c r="E34" s="29" t="s">
        <v>41</v>
      </c>
      <c r="F34" s="37" t="s">
        <v>23</v>
      </c>
      <c r="G34" s="129">
        <v>31</v>
      </c>
      <c r="H34" s="136">
        <f t="shared" si="0"/>
        <v>42736</v>
      </c>
      <c r="I34" s="133">
        <f>(YEAR(H34)-YEAR('Сводная таблица'!$B$2))*53+WEEKNUM(H34)</f>
        <v>54</v>
      </c>
      <c r="J34" s="63">
        <v>0</v>
      </c>
      <c r="K34" s="113">
        <f>VLOOKUP(I34,'Формула рейтинга'!$A$3:$AZ$203,J34+2,FALSE)*10</f>
        <v>0</v>
      </c>
      <c r="L34" s="115">
        <f t="shared" si="1"/>
        <v>0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s="41" customFormat="1">
      <c r="A35" s="190">
        <v>31</v>
      </c>
      <c r="B35" s="32">
        <v>11405215</v>
      </c>
      <c r="C35" s="36">
        <v>4</v>
      </c>
      <c r="D35" s="29" t="s">
        <v>96</v>
      </c>
      <c r="E35" s="29" t="s">
        <v>97</v>
      </c>
      <c r="F35" s="37" t="s">
        <v>98</v>
      </c>
      <c r="G35" s="129">
        <v>32</v>
      </c>
      <c r="H35" s="136">
        <f t="shared" si="0"/>
        <v>42736</v>
      </c>
      <c r="I35" s="133">
        <f>(YEAR(H35)-YEAR('Сводная таблица'!$B$2))*53+WEEKNUM(H35)</f>
        <v>54</v>
      </c>
      <c r="J35" s="63">
        <v>0</v>
      </c>
      <c r="K35" s="113">
        <f>VLOOKUP(I35,'Формула рейтинга'!$A$3:$AZ$203,J35+2,FALSE)*10</f>
        <v>0</v>
      </c>
      <c r="L35" s="115">
        <f t="shared" si="1"/>
        <v>0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s="41" customFormat="1">
      <c r="A36" s="190">
        <v>32</v>
      </c>
      <c r="B36" s="32">
        <v>11405215</v>
      </c>
      <c r="C36" s="36">
        <v>4</v>
      </c>
      <c r="D36" s="29" t="s">
        <v>99</v>
      </c>
      <c r="E36" s="29" t="s">
        <v>13</v>
      </c>
      <c r="F36" s="37" t="s">
        <v>53</v>
      </c>
      <c r="G36" s="129">
        <v>33</v>
      </c>
      <c r="H36" s="136">
        <f t="shared" si="0"/>
        <v>42736</v>
      </c>
      <c r="I36" s="133">
        <f>(YEAR(H36)-YEAR('Сводная таблица'!$B$2))*53+WEEKNUM(H36)</f>
        <v>54</v>
      </c>
      <c r="J36" s="63">
        <v>0</v>
      </c>
      <c r="K36" s="113">
        <f>VLOOKUP(I36,'Формула рейтинга'!$A$3:$AZ$203,J36+2,FALSE)*10</f>
        <v>0</v>
      </c>
      <c r="L36" s="115">
        <f t="shared" si="1"/>
        <v>0</v>
      </c>
      <c r="M36" s="2">
        <v>92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s="41" customFormat="1">
      <c r="A37" s="190">
        <v>33</v>
      </c>
      <c r="B37" s="32">
        <v>11405215</v>
      </c>
      <c r="C37" s="36">
        <v>4</v>
      </c>
      <c r="D37" s="29" t="s">
        <v>100</v>
      </c>
      <c r="E37" s="29" t="s">
        <v>15</v>
      </c>
      <c r="F37" s="37" t="s">
        <v>20</v>
      </c>
      <c r="G37" s="129">
        <v>34</v>
      </c>
      <c r="H37" s="136">
        <f t="shared" si="0"/>
        <v>42736</v>
      </c>
      <c r="I37" s="133">
        <f>(YEAR(H37)-YEAR('Сводная таблица'!$B$2))*53+WEEKNUM(H37)</f>
        <v>54</v>
      </c>
      <c r="J37" s="63">
        <v>0</v>
      </c>
      <c r="K37" s="113">
        <f>VLOOKUP(I37,'Формула рейтинга'!$A$3:$AZ$203,J37+2,FALSE)*10</f>
        <v>0</v>
      </c>
      <c r="L37" s="115">
        <f t="shared" si="1"/>
        <v>0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s="41" customFormat="1">
      <c r="A38" s="190">
        <v>34</v>
      </c>
      <c r="B38" s="32">
        <v>11405215</v>
      </c>
      <c r="C38" s="36">
        <v>4</v>
      </c>
      <c r="D38" s="29" t="s">
        <v>101</v>
      </c>
      <c r="E38" s="29" t="s">
        <v>11</v>
      </c>
      <c r="F38" s="37" t="s">
        <v>12</v>
      </c>
      <c r="G38" s="129">
        <v>35</v>
      </c>
      <c r="H38" s="136">
        <f t="shared" si="0"/>
        <v>42736</v>
      </c>
      <c r="I38" s="133">
        <f>(YEAR(H38)-YEAR('Сводная таблица'!$B$2))*53+WEEKNUM(H38)</f>
        <v>54</v>
      </c>
      <c r="J38" s="63">
        <v>0</v>
      </c>
      <c r="K38" s="113">
        <f>VLOOKUP(I38,'Формула рейтинга'!$A$3:$AZ$203,J38+2,FALSE)*10</f>
        <v>0</v>
      </c>
      <c r="L38" s="115">
        <f t="shared" si="1"/>
        <v>0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s="41" customFormat="1">
      <c r="A39" s="190">
        <v>35</v>
      </c>
      <c r="B39" s="32">
        <v>11405215</v>
      </c>
      <c r="C39" s="36">
        <v>4</v>
      </c>
      <c r="D39" s="29" t="s">
        <v>102</v>
      </c>
      <c r="E39" s="29" t="s">
        <v>41</v>
      </c>
      <c r="F39" s="37" t="s">
        <v>103</v>
      </c>
      <c r="G39" s="129">
        <v>36</v>
      </c>
      <c r="H39" s="136">
        <f t="shared" si="0"/>
        <v>42736</v>
      </c>
      <c r="I39" s="133">
        <f>(YEAR(H39)-YEAR('Сводная таблица'!$B$2))*53+WEEKNUM(H39)</f>
        <v>54</v>
      </c>
      <c r="J39" s="63">
        <v>0</v>
      </c>
      <c r="K39" s="113">
        <f>VLOOKUP(I39,'Формула рейтинга'!$A$3:$AZ$203,J39+2,FALSE)*10</f>
        <v>0</v>
      </c>
      <c r="L39" s="115">
        <f t="shared" si="1"/>
        <v>0</v>
      </c>
      <c r="M39" s="2">
        <v>88</v>
      </c>
      <c r="N39" s="2">
        <v>24</v>
      </c>
      <c r="O39" s="2">
        <v>109</v>
      </c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s="41" customFormat="1">
      <c r="A40" s="190">
        <v>36</v>
      </c>
      <c r="B40" s="32">
        <v>11405215</v>
      </c>
      <c r="C40" s="36">
        <v>4</v>
      </c>
      <c r="D40" s="29" t="s">
        <v>104</v>
      </c>
      <c r="E40" s="29" t="s">
        <v>105</v>
      </c>
      <c r="F40" s="37" t="s">
        <v>18</v>
      </c>
      <c r="G40" s="129">
        <v>37</v>
      </c>
      <c r="H40" s="136">
        <f t="shared" si="0"/>
        <v>42736</v>
      </c>
      <c r="I40" s="133">
        <f>(YEAR(H40)-YEAR('Сводная таблица'!$B$2))*53+WEEKNUM(H40)</f>
        <v>54</v>
      </c>
      <c r="J40" s="63">
        <v>0</v>
      </c>
      <c r="K40" s="113">
        <f>VLOOKUP(I40,'Формула рейтинга'!$A$3:$AZ$203,J40+2,FALSE)*10</f>
        <v>0</v>
      </c>
      <c r="L40" s="115">
        <f t="shared" si="1"/>
        <v>0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s="41" customFormat="1">
      <c r="A41" s="190">
        <v>37</v>
      </c>
      <c r="B41" s="32">
        <v>11405215</v>
      </c>
      <c r="C41" s="36">
        <v>4</v>
      </c>
      <c r="D41" s="29" t="s">
        <v>106</v>
      </c>
      <c r="E41" s="29" t="s">
        <v>107</v>
      </c>
      <c r="F41" s="37" t="s">
        <v>23</v>
      </c>
      <c r="G41" s="129">
        <v>38</v>
      </c>
      <c r="H41" s="136">
        <f t="shared" si="0"/>
        <v>42736</v>
      </c>
      <c r="I41" s="133">
        <f>(YEAR(H41)-YEAR('Сводная таблица'!$B$2))*53+WEEKNUM(H41)</f>
        <v>54</v>
      </c>
      <c r="J41" s="63">
        <v>0</v>
      </c>
      <c r="K41" s="113">
        <f>VLOOKUP(I41,'Формула рейтинга'!$A$3:$AZ$203,J41+2,FALSE)*10</f>
        <v>0</v>
      </c>
      <c r="L41" s="115">
        <f t="shared" si="1"/>
        <v>0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s="41" customFormat="1" ht="15" thickBot="1">
      <c r="A42" s="190">
        <v>38</v>
      </c>
      <c r="B42" s="42">
        <v>11405215</v>
      </c>
      <c r="C42" s="36">
        <v>4</v>
      </c>
      <c r="D42" s="43" t="s">
        <v>108</v>
      </c>
      <c r="E42" s="43" t="s">
        <v>109</v>
      </c>
      <c r="F42" s="44" t="s">
        <v>110</v>
      </c>
      <c r="G42" s="129">
        <v>39</v>
      </c>
      <c r="H42" s="137">
        <f t="shared" si="0"/>
        <v>42736</v>
      </c>
      <c r="I42" s="134">
        <f>(YEAR(H42)-YEAR('Сводная таблица'!$B$2))*53+WEEKNUM(H42)</f>
        <v>54</v>
      </c>
      <c r="J42" s="63">
        <v>0</v>
      </c>
      <c r="K42" s="114">
        <f>VLOOKUP(I42,'Формула рейтинга'!$A$3:$AZ$203,J42+2,FALSE)*10</f>
        <v>0</v>
      </c>
      <c r="L42" s="116">
        <f t="shared" si="1"/>
        <v>0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s="27" customFormat="1">
      <c r="A43" s="40"/>
      <c r="B43" s="40"/>
      <c r="C43" s="40"/>
      <c r="D43" s="40"/>
      <c r="E43" s="40"/>
      <c r="F43" s="40"/>
      <c r="G43" s="40"/>
      <c r="L43" s="45"/>
    </row>
    <row r="44" spans="1:31" s="27" customFormat="1">
      <c r="A44" s="40"/>
      <c r="B44" s="40"/>
      <c r="C44" s="40"/>
      <c r="D44" s="40"/>
      <c r="E44" s="40"/>
      <c r="F44" s="40"/>
      <c r="G44" s="40"/>
      <c r="L44" s="45"/>
    </row>
    <row r="45" spans="1:31" s="27" customFormat="1">
      <c r="A45" s="40"/>
      <c r="B45" s="40"/>
      <c r="C45" s="40"/>
      <c r="D45" s="40"/>
      <c r="E45" s="40"/>
      <c r="F45" s="40"/>
      <c r="G45" s="40"/>
      <c r="L45" s="45"/>
    </row>
    <row r="46" spans="1:31" s="27" customFormat="1">
      <c r="A46" s="40"/>
      <c r="B46" s="40"/>
      <c r="C46" s="40"/>
      <c r="D46" s="40"/>
      <c r="E46" s="40"/>
      <c r="F46" s="40"/>
      <c r="G46" s="40"/>
      <c r="L46" s="45"/>
    </row>
    <row r="47" spans="1:31" s="27" customFormat="1">
      <c r="A47" s="40"/>
      <c r="B47" s="40"/>
      <c r="C47" s="40"/>
      <c r="D47" s="40"/>
      <c r="E47" s="40"/>
      <c r="F47" s="40"/>
      <c r="G47" s="40"/>
      <c r="L47" s="45"/>
    </row>
    <row r="48" spans="1:31" s="27" customFormat="1">
      <c r="A48" s="40"/>
      <c r="B48" s="40"/>
      <c r="C48" s="40"/>
      <c r="D48" s="40"/>
      <c r="E48" s="40"/>
      <c r="F48" s="40"/>
      <c r="G48" s="40"/>
      <c r="L48" s="45"/>
    </row>
  </sheetData>
  <mergeCells count="15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  <mergeCell ref="L3:L4"/>
    <mergeCell ref="M3:A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8"/>
  <sheetViews>
    <sheetView topLeftCell="A22" workbookViewId="0">
      <selection activeCell="J25" sqref="J25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10.33203125" bestFit="1" customWidth="1"/>
    <col min="12" max="12" width="20.88671875" customWidth="1"/>
    <col min="13" max="13" width="10.109375" bestFit="1" customWidth="1"/>
  </cols>
  <sheetData>
    <row r="1" spans="1:255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</row>
    <row r="2" spans="1:255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68"/>
    </row>
    <row r="3" spans="1:255" ht="15" customHeight="1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5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</row>
    <row r="5" spans="1:255" s="41" customFormat="1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42875</v>
      </c>
      <c r="I5" s="50">
        <f>WEEKNUM(H5)-WEEKNUM(DATE(2017,3,1))</f>
        <v>11</v>
      </c>
      <c r="J5" s="196">
        <v>4</v>
      </c>
      <c r="K5" s="197">
        <f>VLOOKUP(I5,'Формула рейтинга'!$A$3:$BJ$203,J5+2,FALSE)*10</f>
        <v>1.0897276103182816</v>
      </c>
      <c r="L5" s="233">
        <f>J5/55*100</f>
        <v>7.2727272727272725</v>
      </c>
    </row>
    <row r="6" spans="1:255" s="41" customFormat="1">
      <c r="A6" s="129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190">
        <v>2</v>
      </c>
      <c r="H6" s="191">
        <v>42889</v>
      </c>
      <c r="I6" s="50">
        <f t="shared" ref="I6:I42" si="0">WEEKNUM(H6)-WEEKNUM(DATE(2017,3,1))</f>
        <v>13</v>
      </c>
      <c r="J6" s="63">
        <v>40</v>
      </c>
      <c r="K6" s="197">
        <f>VLOOKUP(I6,'Формула рейтинга'!$A$3:$BJ$203,J6+2,FALSE)*10</f>
        <v>6.2433184937829935</v>
      </c>
      <c r="L6" s="233">
        <f t="shared" ref="L6:L42" si="1">J6/55*100</f>
        <v>72.727272727272734</v>
      </c>
      <c r="M6" s="60"/>
    </row>
    <row r="7" spans="1:255" s="41" customFormat="1">
      <c r="A7" s="129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190">
        <v>3</v>
      </c>
      <c r="H7" s="191">
        <f t="shared" ref="H7:H31" si="2">DATE(2017,5,19)</f>
        <v>42874</v>
      </c>
      <c r="I7" s="50">
        <f t="shared" si="0"/>
        <v>11</v>
      </c>
      <c r="J7" s="63">
        <v>0</v>
      </c>
      <c r="K7" s="197">
        <f>VLOOKUP(I7,'Формула рейтинга'!$A$3:$BJ$203,J7+2,FALSE)*10</f>
        <v>0</v>
      </c>
      <c r="L7" s="233">
        <f t="shared" si="1"/>
        <v>0</v>
      </c>
    </row>
    <row r="8" spans="1:255" s="41" customFormat="1">
      <c r="A8" s="129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190">
        <v>4</v>
      </c>
      <c r="H8" s="191">
        <v>42889</v>
      </c>
      <c r="I8" s="50">
        <f t="shared" si="0"/>
        <v>13</v>
      </c>
      <c r="J8" s="63">
        <v>40</v>
      </c>
      <c r="K8" s="197">
        <f>VLOOKUP(I8,'Формула рейтинга'!$A$3:$BJ$203,J8+2,FALSE)*10</f>
        <v>6.2433184937829935</v>
      </c>
      <c r="L8" s="233">
        <f t="shared" si="1"/>
        <v>72.727272727272734</v>
      </c>
    </row>
    <row r="9" spans="1:255" s="41" customFormat="1">
      <c r="A9" s="129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190">
        <v>5</v>
      </c>
      <c r="H9" s="191">
        <v>42875</v>
      </c>
      <c r="I9" s="50">
        <f t="shared" si="0"/>
        <v>11</v>
      </c>
      <c r="J9" s="63">
        <v>34</v>
      </c>
      <c r="K9" s="197">
        <f>VLOOKUP(I9,'Формула рейтинга'!$A$3:$BJ$203,J9+2,FALSE)*10</f>
        <v>6.1326339415209876</v>
      </c>
      <c r="L9" s="233">
        <f t="shared" si="1"/>
        <v>61.818181818181813</v>
      </c>
    </row>
    <row r="10" spans="1:255" s="41" customFormat="1">
      <c r="A10" s="129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190">
        <v>6</v>
      </c>
      <c r="H10" s="191">
        <v>42875</v>
      </c>
      <c r="I10" s="50">
        <f t="shared" si="0"/>
        <v>11</v>
      </c>
      <c r="J10" s="63">
        <v>43</v>
      </c>
      <c r="K10" s="197">
        <f>VLOOKUP(I10,'Формула рейтинга'!$A$3:$BJ$203,J10+2,FALSE)*10</f>
        <v>6.7097438277340826</v>
      </c>
      <c r="L10" s="233">
        <f t="shared" si="1"/>
        <v>78.181818181818187</v>
      </c>
    </row>
    <row r="11" spans="1:255" s="41" customFormat="1">
      <c r="A11" s="129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190">
        <v>7</v>
      </c>
      <c r="H11" s="191">
        <v>42875</v>
      </c>
      <c r="I11" s="50">
        <f t="shared" si="0"/>
        <v>11</v>
      </c>
      <c r="J11" s="63">
        <v>4</v>
      </c>
      <c r="K11" s="197">
        <f>VLOOKUP(I11,'Формула рейтинга'!$A$3:$BJ$203,J11+2,FALSE)*10</f>
        <v>1.0897276103182816</v>
      </c>
      <c r="L11" s="233">
        <f t="shared" si="1"/>
        <v>7.2727272727272725</v>
      </c>
    </row>
    <row r="12" spans="1:255" s="41" customFormat="1">
      <c r="A12" s="129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190">
        <v>8</v>
      </c>
      <c r="H12" s="191">
        <v>42875</v>
      </c>
      <c r="I12" s="50">
        <f t="shared" si="0"/>
        <v>11</v>
      </c>
      <c r="J12" s="63">
        <v>40</v>
      </c>
      <c r="K12" s="197">
        <f>VLOOKUP(I12,'Формула рейтинга'!$A$3:$BJ$203,J12+2,FALSE)*10</f>
        <v>6.5373377121187035</v>
      </c>
      <c r="L12" s="233">
        <f t="shared" si="1"/>
        <v>72.727272727272734</v>
      </c>
    </row>
    <row r="13" spans="1:255" s="41" customFormat="1">
      <c r="A13" s="129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190">
        <v>9</v>
      </c>
      <c r="H13" s="191">
        <v>42875</v>
      </c>
      <c r="I13" s="50">
        <f t="shared" si="0"/>
        <v>11</v>
      </c>
      <c r="J13" s="63">
        <v>40</v>
      </c>
      <c r="K13" s="197">
        <f>VLOOKUP(I13,'Формула рейтинга'!$A$3:$BJ$203,J13+2,FALSE)*10</f>
        <v>6.5373377121187035</v>
      </c>
      <c r="L13" s="233">
        <f t="shared" si="1"/>
        <v>72.727272727272734</v>
      </c>
    </row>
    <row r="14" spans="1:255" s="41" customFormat="1">
      <c r="A14" s="129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190">
        <v>11</v>
      </c>
      <c r="H14" s="191">
        <v>42875</v>
      </c>
      <c r="I14" s="50">
        <f t="shared" si="0"/>
        <v>11</v>
      </c>
      <c r="J14" s="63">
        <v>42</v>
      </c>
      <c r="K14" s="197">
        <f>VLOOKUP(I14,'Формула рейтинга'!$A$3:$BJ$203,J14+2,FALSE)*10</f>
        <v>6.6541997544330789</v>
      </c>
      <c r="L14" s="233">
        <f t="shared" si="1"/>
        <v>76.363636363636374</v>
      </c>
    </row>
    <row r="15" spans="1:255" s="41" customFormat="1">
      <c r="A15" s="129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190">
        <v>12</v>
      </c>
      <c r="H15" s="191">
        <f t="shared" si="2"/>
        <v>42874</v>
      </c>
      <c r="I15" s="50">
        <f t="shared" si="0"/>
        <v>11</v>
      </c>
      <c r="J15" s="63">
        <v>0</v>
      </c>
      <c r="K15" s="197">
        <f>VLOOKUP(I15,'Формула рейтинга'!$A$3:$BJ$203,J15+2,FALSE)*10</f>
        <v>0</v>
      </c>
      <c r="L15" s="233">
        <f t="shared" si="1"/>
        <v>0</v>
      </c>
    </row>
    <row r="16" spans="1:255" s="41" customFormat="1">
      <c r="A16" s="129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190">
        <v>13</v>
      </c>
      <c r="H16" s="191">
        <v>42882</v>
      </c>
      <c r="I16" s="50">
        <f t="shared" si="0"/>
        <v>12</v>
      </c>
      <c r="J16" s="63">
        <v>2</v>
      </c>
      <c r="K16" s="197">
        <f>VLOOKUP(I16,'Формула рейтинга'!$A$3:$BJ$203,J16+2,FALSE)*10</f>
        <v>0.4009307373792117</v>
      </c>
      <c r="L16" s="233">
        <f t="shared" si="1"/>
        <v>3.6363636363636362</v>
      </c>
    </row>
    <row r="17" spans="1:12" s="41" customFormat="1">
      <c r="A17" s="129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190">
        <v>15</v>
      </c>
      <c r="H17" s="191">
        <v>42882</v>
      </c>
      <c r="I17" s="50">
        <f t="shared" si="0"/>
        <v>12</v>
      </c>
      <c r="J17" s="63">
        <v>51</v>
      </c>
      <c r="K17" s="197">
        <f>VLOOKUP(I17,'Формула рейтинга'!$A$3:$BJ$203,J17+2,FALSE)*10</f>
        <v>6.9592979584827894</v>
      </c>
      <c r="L17" s="233">
        <f t="shared" si="1"/>
        <v>92.72727272727272</v>
      </c>
    </row>
    <row r="18" spans="1:12" s="41" customFormat="1">
      <c r="A18" s="129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190">
        <v>16</v>
      </c>
      <c r="H18" s="191">
        <f t="shared" si="2"/>
        <v>42874</v>
      </c>
      <c r="I18" s="50">
        <f t="shared" si="0"/>
        <v>11</v>
      </c>
      <c r="J18" s="63">
        <v>0</v>
      </c>
      <c r="K18" s="197">
        <f>VLOOKUP(I18,'Формула рейтинга'!$A$3:$BJ$203,J18+2,FALSE)*10</f>
        <v>0</v>
      </c>
      <c r="L18" s="233">
        <f t="shared" si="1"/>
        <v>0</v>
      </c>
    </row>
    <row r="19" spans="1:12" s="41" customFormat="1">
      <c r="A19" s="129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190">
        <v>17</v>
      </c>
      <c r="H19" s="191">
        <f>DATE(2017,6,13)</f>
        <v>42899</v>
      </c>
      <c r="I19" s="50">
        <f t="shared" si="0"/>
        <v>15</v>
      </c>
      <c r="J19" s="63">
        <v>31</v>
      </c>
      <c r="K19" s="197">
        <f>VLOOKUP(I19,'Формула рейтинга'!$A$3:$BJ$203,J19+2,FALSE)*10</f>
        <v>5.2967462744327074</v>
      </c>
      <c r="L19" s="233">
        <f t="shared" si="1"/>
        <v>56.36363636363636</v>
      </c>
    </row>
    <row r="20" spans="1:12" s="41" customFormat="1">
      <c r="A20" s="129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190">
        <v>18</v>
      </c>
      <c r="H20" s="191">
        <v>42905</v>
      </c>
      <c r="I20" s="50">
        <f t="shared" si="0"/>
        <v>16</v>
      </c>
      <c r="J20" s="63">
        <v>25</v>
      </c>
      <c r="K20" s="197">
        <f>VLOOKUP(I20,'Формула рейтинга'!$A$3:$BJ$203,J20+2,FALSE)*10</f>
        <v>4.5726583898692565</v>
      </c>
      <c r="L20" s="233">
        <f t="shared" si="1"/>
        <v>45.454545454545453</v>
      </c>
    </row>
    <row r="21" spans="1:12" s="41" customFormat="1">
      <c r="A21" s="129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190">
        <v>19</v>
      </c>
      <c r="H21" s="191">
        <f t="shared" si="2"/>
        <v>42874</v>
      </c>
      <c r="I21" s="50">
        <f t="shared" si="0"/>
        <v>11</v>
      </c>
      <c r="J21" s="63">
        <v>0</v>
      </c>
      <c r="K21" s="197">
        <f>VLOOKUP(I21,'Формула рейтинга'!$A$3:$BJ$203,J21+2,FALSE)*10</f>
        <v>0</v>
      </c>
      <c r="L21" s="233">
        <f t="shared" si="1"/>
        <v>0</v>
      </c>
    </row>
    <row r="22" spans="1:12" s="41" customFormat="1">
      <c r="A22" s="129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190">
        <v>20</v>
      </c>
      <c r="H22" s="191">
        <f t="shared" si="2"/>
        <v>42874</v>
      </c>
      <c r="I22" s="50">
        <f t="shared" si="0"/>
        <v>11</v>
      </c>
      <c r="J22" s="63">
        <v>0</v>
      </c>
      <c r="K22" s="197">
        <f>VLOOKUP(I22,'Формула рейтинга'!$A$3:$BJ$203,J22+2,FALSE)*10</f>
        <v>0</v>
      </c>
      <c r="L22" s="233">
        <f t="shared" si="1"/>
        <v>0</v>
      </c>
    </row>
    <row r="23" spans="1:12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21</v>
      </c>
      <c r="H23" s="191">
        <f t="shared" si="2"/>
        <v>42874</v>
      </c>
      <c r="I23" s="50">
        <f t="shared" si="0"/>
        <v>11</v>
      </c>
      <c r="J23" s="200">
        <v>0</v>
      </c>
      <c r="K23" s="197">
        <f>VLOOKUP(I23,'Формула рейтинга'!$A$3:$BJ$203,J23+2,FALSE)*10</f>
        <v>0</v>
      </c>
      <c r="L23" s="233">
        <f t="shared" si="1"/>
        <v>0</v>
      </c>
    </row>
    <row r="24" spans="1:12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50">
        <f t="shared" si="0"/>
        <v>16</v>
      </c>
      <c r="J24" s="200">
        <v>41</v>
      </c>
      <c r="K24" s="197">
        <f>VLOOKUP(I24,'Формула рейтинга'!$A$3:$BJ$203,J24+2,FALSE)*10</f>
        <v>5.916955491727645</v>
      </c>
      <c r="L24" s="233">
        <f t="shared" si="1"/>
        <v>74.545454545454547</v>
      </c>
    </row>
    <row r="25" spans="1:12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50">
        <f t="shared" si="0"/>
        <v>16</v>
      </c>
      <c r="J25" s="200">
        <v>40</v>
      </c>
      <c r="K25" s="197">
        <f>VLOOKUP(I25,'Формула рейтинга'!$A$3:$BJ$203,J25+2,FALSE)*10</f>
        <v>5.8524500913641253</v>
      </c>
      <c r="L25" s="233">
        <f t="shared" si="1"/>
        <v>72.727272727272734</v>
      </c>
    </row>
    <row r="26" spans="1:12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v>42875</v>
      </c>
      <c r="I26" s="50">
        <f t="shared" si="0"/>
        <v>11</v>
      </c>
      <c r="J26" s="200">
        <v>44</v>
      </c>
      <c r="K26" s="197">
        <f>VLOOKUP(I26,'Формула рейтинга'!$A$3:$BJ$203,J26+2,FALSE)*10</f>
        <v>6.763486849309408</v>
      </c>
      <c r="L26" s="233">
        <f t="shared" si="1"/>
        <v>80</v>
      </c>
    </row>
    <row r="27" spans="1:12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v>42903</v>
      </c>
      <c r="I27" s="50">
        <f t="shared" si="0"/>
        <v>15</v>
      </c>
      <c r="J27" s="200">
        <v>32</v>
      </c>
      <c r="K27" s="197">
        <f>VLOOKUP(I27,'Формула рейтинга'!$A$3:$BJ$203,J27+2,FALSE)*10</f>
        <v>5.3832389114478545</v>
      </c>
      <c r="L27" s="233">
        <f t="shared" si="1"/>
        <v>58.18181818181818</v>
      </c>
    </row>
    <row r="28" spans="1:12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50">
        <f t="shared" si="0"/>
        <v>16</v>
      </c>
      <c r="J28" s="200">
        <v>33</v>
      </c>
      <c r="K28" s="197">
        <f>VLOOKUP(I28,'Формула рейтинга'!$A$3:$BJ$203,J28+2,FALSE)*10</f>
        <v>5.3378943687406277</v>
      </c>
      <c r="L28" s="233">
        <f t="shared" si="1"/>
        <v>60</v>
      </c>
    </row>
    <row r="29" spans="1:12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50">
        <f t="shared" si="0"/>
        <v>16</v>
      </c>
      <c r="J29" s="200">
        <v>41</v>
      </c>
      <c r="K29" s="197">
        <f>VLOOKUP(I29,'Формула рейтинга'!$A$3:$BJ$203,J29+2,FALSE)*10</f>
        <v>5.916955491727645</v>
      </c>
      <c r="L29" s="233">
        <f t="shared" si="1"/>
        <v>74.545454545454547</v>
      </c>
    </row>
    <row r="30" spans="1:12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v>42904</v>
      </c>
      <c r="I30" s="50">
        <f t="shared" si="0"/>
        <v>16</v>
      </c>
      <c r="J30" s="200">
        <v>55</v>
      </c>
      <c r="K30" s="197">
        <f>VLOOKUP(I30,'Формула рейтинга'!$A$3:$BJ$203,J30+2,FALSE)*10</f>
        <v>6.6484604800229974</v>
      </c>
      <c r="L30" s="233">
        <f t="shared" si="1"/>
        <v>100</v>
      </c>
    </row>
    <row r="31" spans="1:12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2"/>
        <v>42874</v>
      </c>
      <c r="I31" s="50">
        <f t="shared" si="0"/>
        <v>11</v>
      </c>
      <c r="J31" s="200">
        <v>0</v>
      </c>
      <c r="K31" s="197">
        <f>VLOOKUP(I31,'Формула рейтинга'!$A$3:$BJ$203,J31+2,FALSE)*10</f>
        <v>0</v>
      </c>
      <c r="L31" s="233">
        <f t="shared" si="1"/>
        <v>0</v>
      </c>
    </row>
    <row r="32" spans="1:12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v>42901</v>
      </c>
      <c r="I32" s="50">
        <f t="shared" si="0"/>
        <v>15</v>
      </c>
      <c r="J32" s="200">
        <v>35</v>
      </c>
      <c r="K32" s="197">
        <f>VLOOKUP(I32,'Формула рейтинга'!$A$3:$BJ$203,J32+2,FALSE)*10</f>
        <v>5.6249387722636603</v>
      </c>
      <c r="L32" s="233">
        <f t="shared" si="1"/>
        <v>63.636363636363633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v>42875</v>
      </c>
      <c r="I33" s="50">
        <f t="shared" si="0"/>
        <v>11</v>
      </c>
      <c r="J33" s="200">
        <v>40</v>
      </c>
      <c r="K33" s="197">
        <f>VLOOKUP(I33,'Формула рейтинга'!$A$3:$BJ$203,J33+2,FALSE)*10</f>
        <v>6.5373377121187035</v>
      </c>
      <c r="L33" s="233">
        <f t="shared" si="1"/>
        <v>72.727272727272734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v>42882</v>
      </c>
      <c r="I34" s="50">
        <f t="shared" si="0"/>
        <v>12</v>
      </c>
      <c r="J34" s="200">
        <v>32</v>
      </c>
      <c r="K34" s="197">
        <f>VLOOKUP(I34,'Формула рейтинга'!$A$3:$BJ$203,J34+2,FALSE)*10</f>
        <v>5.8150845314490693</v>
      </c>
      <c r="L34" s="233">
        <f t="shared" si="1"/>
        <v>58.18181818181818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v>42875</v>
      </c>
      <c r="I35" s="50">
        <f t="shared" si="0"/>
        <v>11</v>
      </c>
      <c r="J35" s="200">
        <v>36</v>
      </c>
      <c r="K35" s="197">
        <f>VLOOKUP(I35,'Формула рейтинга'!$A$3:$BJ$203,J35+2,FALSE)*10</f>
        <v>6.2775467743159226</v>
      </c>
      <c r="L35" s="233">
        <f t="shared" si="1"/>
        <v>65.454545454545453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v>42889</v>
      </c>
      <c r="I36" s="50">
        <f t="shared" si="0"/>
        <v>13</v>
      </c>
      <c r="J36" s="200">
        <v>42</v>
      </c>
      <c r="K36" s="197">
        <f>VLOOKUP(I36,'Формула рейтинга'!$A$3:$BJ$203,J36+2,FALSE)*10</f>
        <v>6.3651381278560395</v>
      </c>
      <c r="L36" s="233">
        <f t="shared" si="1"/>
        <v>76.363636363636374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50">
        <f t="shared" si="0"/>
        <v>16</v>
      </c>
      <c r="J37" s="200">
        <v>43</v>
      </c>
      <c r="K37" s="197">
        <f>VLOOKUP(I37,'Формула рейтинга'!$A$3:$BJ$203,J37+2,FALSE)*10</f>
        <v>6.0401994561710906</v>
      </c>
      <c r="L37" s="233">
        <f t="shared" si="1"/>
        <v>78.181818181818187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v>42875</v>
      </c>
      <c r="I38" s="50">
        <f t="shared" si="0"/>
        <v>11</v>
      </c>
      <c r="J38" s="200">
        <v>35</v>
      </c>
      <c r="K38" s="197">
        <f>VLOOKUP(I38,'Формула рейтинга'!$A$3:$BJ$203,J38+2,FALSE)*10</f>
        <v>6.2064583830881981</v>
      </c>
      <c r="L38" s="233">
        <f t="shared" si="1"/>
        <v>63.636363636363633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v>42875</v>
      </c>
      <c r="I39" s="50">
        <f t="shared" si="0"/>
        <v>11</v>
      </c>
      <c r="J39" s="200">
        <v>39</v>
      </c>
      <c r="K39" s="197">
        <f>VLOOKUP(I39,'Формула рейтинга'!$A$3:$BJ$203,J39+2,FALSE)*10</f>
        <v>6.4758184310540443</v>
      </c>
      <c r="L39" s="233">
        <f t="shared" si="1"/>
        <v>70.909090909090907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DATE(2017,6,17)</f>
        <v>42903</v>
      </c>
      <c r="I40" s="50">
        <f t="shared" si="0"/>
        <v>15</v>
      </c>
      <c r="J40" s="200">
        <v>32</v>
      </c>
      <c r="K40" s="197">
        <f>VLOOKUP(I40,'Формула рейтинга'!$A$3:$BJ$203,J40+2,FALSE)*10</f>
        <v>5.3832389114478545</v>
      </c>
      <c r="L40" s="233">
        <f t="shared" si="1"/>
        <v>58.18181818181818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50">
        <f t="shared" si="0"/>
        <v>15</v>
      </c>
      <c r="J41" s="200">
        <v>30</v>
      </c>
      <c r="K41" s="197">
        <f>VLOOKUP(I41,'Формула рейтинга'!$A$3:$BJ$203,J41+2,FALSE)*10</f>
        <v>5.2070216809255401</v>
      </c>
      <c r="L41" s="233">
        <f t="shared" si="1"/>
        <v>54.54545454545454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DATE(2017,6,18)</f>
        <v>42904</v>
      </c>
      <c r="I42" s="50">
        <f t="shared" si="0"/>
        <v>16</v>
      </c>
      <c r="J42" s="200">
        <v>33</v>
      </c>
      <c r="K42" s="197">
        <f>VLOOKUP(I42,'Формула рейтинга'!$A$3:$BJ$203,J42+2,FALSE)*10</f>
        <v>5.3378943687406277</v>
      </c>
      <c r="L42" s="233">
        <f t="shared" si="1"/>
        <v>60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>
      <c r="A46" s="68" t="s">
        <v>230</v>
      </c>
      <c r="B46" s="68" t="s">
        <v>231</v>
      </c>
      <c r="C46" s="68" t="s">
        <v>232</v>
      </c>
      <c r="D46" s="240" t="s">
        <v>233</v>
      </c>
      <c r="E46" s="68" t="s">
        <v>27</v>
      </c>
      <c r="F46" s="68" t="s">
        <v>28</v>
      </c>
      <c r="G46" s="68" t="s">
        <v>234</v>
      </c>
      <c r="H46" s="68" t="s">
        <v>111</v>
      </c>
    </row>
    <row r="47" spans="1:12" s="27" customFormat="1">
      <c r="A47" s="241">
        <v>42</v>
      </c>
      <c r="B47" s="241">
        <v>55</v>
      </c>
      <c r="C47" s="241">
        <v>76.36</v>
      </c>
      <c r="D47" s="241" t="s">
        <v>235</v>
      </c>
      <c r="E47" s="241" t="s">
        <v>236</v>
      </c>
      <c r="F47" s="241" t="s">
        <v>58</v>
      </c>
      <c r="G47" s="241" t="s">
        <v>237</v>
      </c>
      <c r="H47" s="241">
        <v>11</v>
      </c>
    </row>
    <row r="48" spans="1:12" s="27" customFormat="1">
      <c r="A48" s="241">
        <v>31</v>
      </c>
      <c r="B48" s="241">
        <v>55</v>
      </c>
      <c r="C48" s="241">
        <v>56.36</v>
      </c>
      <c r="D48" s="241" t="s">
        <v>238</v>
      </c>
      <c r="E48" s="241" t="s">
        <v>239</v>
      </c>
      <c r="F48" s="241" t="s">
        <v>22</v>
      </c>
      <c r="G48" s="241" t="s">
        <v>240</v>
      </c>
      <c r="H48" s="241">
        <v>17</v>
      </c>
    </row>
    <row r="49" spans="1:8">
      <c r="A49" s="241">
        <v>41</v>
      </c>
      <c r="B49" s="241">
        <v>55</v>
      </c>
      <c r="C49" s="241">
        <v>74.55</v>
      </c>
      <c r="D49" s="241" t="s">
        <v>241</v>
      </c>
      <c r="E49" s="241" t="s">
        <v>242</v>
      </c>
      <c r="F49" s="241" t="s">
        <v>243</v>
      </c>
      <c r="G49" s="241" t="s">
        <v>244</v>
      </c>
      <c r="H49" s="241">
        <v>22</v>
      </c>
    </row>
    <row r="50" spans="1:8">
      <c r="A50" s="241">
        <v>32</v>
      </c>
      <c r="B50" s="241">
        <v>55</v>
      </c>
      <c r="C50" s="241">
        <v>58.18</v>
      </c>
      <c r="D50" s="241" t="s">
        <v>245</v>
      </c>
      <c r="E50" s="241" t="s">
        <v>246</v>
      </c>
      <c r="F50" s="241" t="s">
        <v>83</v>
      </c>
      <c r="G50" s="241" t="s">
        <v>247</v>
      </c>
      <c r="H50" s="241">
        <v>25</v>
      </c>
    </row>
    <row r="51" spans="1:8">
      <c r="A51" s="241">
        <v>41</v>
      </c>
      <c r="B51" s="241">
        <v>55</v>
      </c>
      <c r="C51" s="241">
        <v>74.55</v>
      </c>
      <c r="D51" s="241" t="s">
        <v>248</v>
      </c>
      <c r="E51" s="241" t="s">
        <v>249</v>
      </c>
      <c r="F51" s="241" t="s">
        <v>45</v>
      </c>
      <c r="G51" s="241" t="s">
        <v>250</v>
      </c>
      <c r="H51" s="241">
        <v>28</v>
      </c>
    </row>
    <row r="52" spans="1:8">
      <c r="A52" s="241">
        <v>55</v>
      </c>
      <c r="B52" s="241">
        <v>55</v>
      </c>
      <c r="C52" s="241">
        <v>100</v>
      </c>
      <c r="D52" s="241" t="s">
        <v>251</v>
      </c>
      <c r="E52" s="241" t="s">
        <v>252</v>
      </c>
      <c r="F52" s="241" t="s">
        <v>26</v>
      </c>
      <c r="G52" s="241" t="s">
        <v>253</v>
      </c>
      <c r="H52" s="241">
        <v>29</v>
      </c>
    </row>
    <row r="53" spans="1:8">
      <c r="A53" s="241">
        <v>35</v>
      </c>
      <c r="B53" s="241">
        <v>55</v>
      </c>
      <c r="C53" s="241">
        <v>63.64</v>
      </c>
      <c r="D53" s="241" t="s">
        <v>254</v>
      </c>
      <c r="E53" s="241" t="s">
        <v>255</v>
      </c>
      <c r="F53" s="241" t="s">
        <v>56</v>
      </c>
      <c r="G53" s="241" t="s">
        <v>256</v>
      </c>
      <c r="H53" s="241">
        <v>31</v>
      </c>
    </row>
    <row r="54" spans="1:8">
      <c r="A54" s="241">
        <v>1</v>
      </c>
      <c r="B54" s="241">
        <v>55</v>
      </c>
      <c r="C54" s="241">
        <v>1.82</v>
      </c>
      <c r="D54" s="241" t="s">
        <v>257</v>
      </c>
      <c r="E54" s="241" t="s">
        <v>258</v>
      </c>
      <c r="F54" s="241" t="s">
        <v>259</v>
      </c>
      <c r="G54" s="241" t="s">
        <v>260</v>
      </c>
      <c r="H54" s="241">
        <v>33</v>
      </c>
    </row>
    <row r="55" spans="1:8">
      <c r="A55" s="241">
        <v>43</v>
      </c>
      <c r="B55" s="241">
        <v>55</v>
      </c>
      <c r="C55" s="241">
        <v>78.180000000000007</v>
      </c>
      <c r="D55" s="241" t="s">
        <v>261</v>
      </c>
      <c r="E55" s="241" t="s">
        <v>262</v>
      </c>
      <c r="F55" s="241" t="s">
        <v>15</v>
      </c>
      <c r="G55" s="241" t="s">
        <v>263</v>
      </c>
      <c r="H55" s="241">
        <v>37</v>
      </c>
    </row>
    <row r="56" spans="1:8">
      <c r="A56" s="241">
        <v>32</v>
      </c>
      <c r="B56" s="241">
        <v>55</v>
      </c>
      <c r="C56" s="241">
        <v>58.18</v>
      </c>
      <c r="D56" s="241" t="s">
        <v>264</v>
      </c>
      <c r="E56" s="241" t="s">
        <v>265</v>
      </c>
      <c r="F56" s="241" t="s">
        <v>105</v>
      </c>
      <c r="G56" s="241" t="s">
        <v>266</v>
      </c>
      <c r="H56" s="241">
        <v>40</v>
      </c>
    </row>
    <row r="57" spans="1:8">
      <c r="A57" s="241">
        <v>30</v>
      </c>
      <c r="B57" s="241">
        <v>55</v>
      </c>
      <c r="C57" s="241">
        <v>54.55</v>
      </c>
      <c r="D57" s="241" t="s">
        <v>267</v>
      </c>
      <c r="E57" s="241" t="s">
        <v>268</v>
      </c>
      <c r="F57" s="241" t="s">
        <v>107</v>
      </c>
      <c r="G57" s="241" t="s">
        <v>269</v>
      </c>
      <c r="H57" s="241">
        <v>41</v>
      </c>
    </row>
    <row r="58" spans="1:8">
      <c r="A58" s="241">
        <v>33</v>
      </c>
      <c r="B58" s="241">
        <v>55</v>
      </c>
      <c r="C58" s="241">
        <v>60</v>
      </c>
      <c r="D58" s="241" t="s">
        <v>270</v>
      </c>
      <c r="E58" s="241" t="s">
        <v>271</v>
      </c>
      <c r="F58" s="241" t="s">
        <v>109</v>
      </c>
      <c r="G58" s="241" t="s">
        <v>272</v>
      </c>
      <c r="H58" s="241">
        <v>42</v>
      </c>
    </row>
  </sheetData>
  <mergeCells count="14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L3:L4"/>
  </mergeCells>
  <conditionalFormatting sqref="L5">
    <cfRule type="expression" dxfId="103" priority="4">
      <formula>L5&gt;=50</formula>
    </cfRule>
    <cfRule type="expression" dxfId="102" priority="5">
      <formula>L5&lt;50</formula>
    </cfRule>
  </conditionalFormatting>
  <conditionalFormatting sqref="L6:L42">
    <cfRule type="expression" dxfId="101" priority="3">
      <formula>L6&lt;50</formula>
    </cfRule>
  </conditionalFormatting>
  <conditionalFormatting sqref="L6:L42">
    <cfRule type="expression" dxfId="100" priority="1">
      <formula>L6&gt;=50</formula>
    </cfRule>
    <cfRule type="expression" dxfId="99" priority="2">
      <formula>L6&lt;50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60"/>
  <sheetViews>
    <sheetView topLeftCell="A13" workbookViewId="0">
      <selection activeCell="H41" sqref="H41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1" max="11" width="9.109375" customWidth="1"/>
    <col min="12" max="12" width="22.33203125" style="2" customWidth="1"/>
  </cols>
  <sheetData>
    <row r="1" spans="1:256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04"/>
    </row>
    <row r="3" spans="1:256" ht="15" customHeight="1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6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</row>
    <row r="5" spans="1:256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J5/47*100</f>
        <v>0</v>
      </c>
    </row>
    <row r="6" spans="1:256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190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J6/47*100</f>
        <v>0</v>
      </c>
      <c r="M6" s="60"/>
    </row>
    <row r="7" spans="1:256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190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6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190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6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190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6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190">
        <v>22</v>
      </c>
      <c r="H10" s="191">
        <v>42875</v>
      </c>
      <c r="I10" s="192">
        <f t="shared" si="1"/>
        <v>11</v>
      </c>
      <c r="J10" s="200">
        <v>25</v>
      </c>
      <c r="K10" s="197">
        <f>VLOOKUP(I10,'Формула рейтинга'!$A$3:$AZ$203,J10+2,FALSE)*10</f>
        <v>5.3143421320916273</v>
      </c>
      <c r="L10" s="233">
        <f t="shared" si="2"/>
        <v>53.191489361702125</v>
      </c>
    </row>
    <row r="11" spans="1:256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190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</row>
    <row r="12" spans="1:256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190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</row>
    <row r="13" spans="1:256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190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</row>
    <row r="14" spans="1:256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190">
        <v>7</v>
      </c>
      <c r="H14" s="191">
        <v>42904</v>
      </c>
      <c r="I14" s="192">
        <f t="shared" si="1"/>
        <v>16</v>
      </c>
      <c r="J14" s="200">
        <v>13</v>
      </c>
      <c r="K14" s="197">
        <f>VLOOKUP(I14,'Формула рейтинга'!$A$3:$AZ$203,J14+2,FALSE)*10</f>
        <v>2.8412911148745792</v>
      </c>
      <c r="L14" s="233">
        <f t="shared" si="2"/>
        <v>27.659574468085108</v>
      </c>
    </row>
    <row r="15" spans="1:256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190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</row>
    <row r="16" spans="1:256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190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</row>
    <row r="17" spans="1:12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190">
        <v>15</v>
      </c>
      <c r="H17" s="191">
        <v>42889</v>
      </c>
      <c r="I17" s="192">
        <f t="shared" si="1"/>
        <v>13</v>
      </c>
      <c r="J17" s="200">
        <v>43</v>
      </c>
      <c r="K17" s="197">
        <f>VLOOKUP(I17,'Формула рейтинга'!$A$3:$AZ$203,J17+2,FALSE)*10</f>
        <v>6.4231596648075682</v>
      </c>
      <c r="L17" s="233">
        <f t="shared" si="2"/>
        <v>91.489361702127653</v>
      </c>
    </row>
    <row r="18" spans="1:12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190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</row>
    <row r="19" spans="1:12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190">
        <v>4</v>
      </c>
      <c r="H19" s="191">
        <f>DATE(2017,6,18)</f>
        <v>42904</v>
      </c>
      <c r="I19" s="192">
        <f t="shared" si="1"/>
        <v>16</v>
      </c>
      <c r="J19" s="200">
        <v>46</v>
      </c>
      <c r="K19" s="197">
        <f>VLOOKUP(I19,'Формула рейтинга'!$A$3:$AZ$203,J19+2,FALSE)*10</f>
        <v>6.2118636061003194</v>
      </c>
      <c r="L19" s="233">
        <f t="shared" si="2"/>
        <v>97.872340425531917</v>
      </c>
    </row>
    <row r="20" spans="1:12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190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</row>
    <row r="21" spans="1:12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190">
        <v>11</v>
      </c>
      <c r="H21" s="191">
        <v>42882</v>
      </c>
      <c r="I21" s="192">
        <f t="shared" si="1"/>
        <v>12</v>
      </c>
      <c r="J21" s="200">
        <v>1</v>
      </c>
      <c r="K21" s="197">
        <f>VLOOKUP(I21,'Формула рейтинга'!$A$3:$AZ$203,J21+2,FALSE)*10</f>
        <v>0.13710066379696303</v>
      </c>
      <c r="L21" s="233">
        <f t="shared" si="2"/>
        <v>2.1276595744680851</v>
      </c>
    </row>
    <row r="22" spans="1:12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190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12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190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12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>DATE(2017,6,19)</f>
        <v>42905</v>
      </c>
      <c r="I24" s="192">
        <f t="shared" si="1"/>
        <v>16</v>
      </c>
      <c r="J24" s="200">
        <v>1</v>
      </c>
      <c r="K24" s="197">
        <f>VLOOKUP(I24,'Формула рейтинга'!$A$3:$AZ$203,J24+2,FALSE)*10</f>
        <v>0.10460130645164237</v>
      </c>
      <c r="L24" s="233">
        <f t="shared" si="2"/>
        <v>2.1276595744680851</v>
      </c>
    </row>
    <row r="25" spans="1:12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12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v>42889</v>
      </c>
      <c r="I26" s="192">
        <f t="shared" si="1"/>
        <v>13</v>
      </c>
      <c r="J26" s="200">
        <v>27</v>
      </c>
      <c r="K26" s="197">
        <f>VLOOKUP(I26,'Формула рейтинга'!$A$3:$AZ$203,J26+2,FALSE)*10</f>
        <v>5.2017458088898003</v>
      </c>
      <c r="L26" s="233">
        <f t="shared" si="2"/>
        <v>57.446808510638306</v>
      </c>
    </row>
    <row r="27" spans="1:12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DATE(2017,6,18)</f>
        <v>42904</v>
      </c>
      <c r="I27" s="192">
        <f t="shared" si="1"/>
        <v>16</v>
      </c>
      <c r="J27" s="200">
        <v>32</v>
      </c>
      <c r="K27" s="197">
        <f>VLOOKUP(I27,'Формула рейтинга'!$A$3:$AZ$203,J27+2,FALSE)*10</f>
        <v>5.253984633247204</v>
      </c>
      <c r="L27" s="233">
        <f t="shared" si="2"/>
        <v>68.085106382978722</v>
      </c>
    </row>
    <row r="28" spans="1:12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>DATE(2017,6,19)</f>
        <v>42905</v>
      </c>
      <c r="I28" s="192">
        <f t="shared" si="1"/>
        <v>16</v>
      </c>
      <c r="J28" s="200">
        <v>13</v>
      </c>
      <c r="K28" s="197">
        <f>VLOOKUP(I28,'Формула рейтинга'!$A$3:$AZ$203,J28+2,FALSE)*10</f>
        <v>2.8412911148745792</v>
      </c>
      <c r="L28" s="233">
        <f t="shared" si="2"/>
        <v>27.659574468085108</v>
      </c>
    </row>
    <row r="29" spans="1:12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v>42905</v>
      </c>
      <c r="I29" s="192">
        <f t="shared" si="1"/>
        <v>16</v>
      </c>
      <c r="J29" s="200">
        <v>36</v>
      </c>
      <c r="K29" s="197">
        <f>VLOOKUP(I29,'Формула рейтинга'!$A$3:$AZ$203,J29+2,FALSE)*10</f>
        <v>5.5730155067781126</v>
      </c>
      <c r="L29" s="233">
        <f t="shared" si="2"/>
        <v>76.59574468085107</v>
      </c>
    </row>
    <row r="30" spans="1:12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v>42905</v>
      </c>
      <c r="I30" s="192">
        <f t="shared" si="1"/>
        <v>16</v>
      </c>
      <c r="J30" s="200">
        <v>47</v>
      </c>
      <c r="K30" s="197">
        <f>VLOOKUP(I30,'Формула рейтинга'!$A$3:$AZ$203,J30+2,FALSE)*10</f>
        <v>6.2658577915154829</v>
      </c>
      <c r="L30" s="233">
        <f t="shared" si="2"/>
        <v>100</v>
      </c>
    </row>
    <row r="31" spans="1:12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12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DATE(2017,6,17)</f>
        <v>42903</v>
      </c>
      <c r="I32" s="192">
        <f t="shared" si="1"/>
        <v>15</v>
      </c>
      <c r="J32" s="200">
        <v>34</v>
      </c>
      <c r="K32" s="197">
        <f>VLOOKUP(I32,'Формула рейтинга'!$A$3:$AZ$203,J32+2,FALSE)*10</f>
        <v>5.5471842599306251</v>
      </c>
      <c r="L32" s="233">
        <f t="shared" si="2"/>
        <v>72.340425531914903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v>42875</v>
      </c>
      <c r="I33" s="192">
        <f t="shared" si="1"/>
        <v>11</v>
      </c>
      <c r="J33" s="200">
        <v>36</v>
      </c>
      <c r="K33" s="197">
        <f>VLOOKUP(I33,'Формула рейтинга'!$A$3:$AZ$203,J33+2,FALSE)*10</f>
        <v>6.2775467743159226</v>
      </c>
      <c r="L33" s="233">
        <f t="shared" si="2"/>
        <v>76.59574468085107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DATE(2017,6,18)</f>
        <v>42904</v>
      </c>
      <c r="I34" s="192">
        <f t="shared" si="1"/>
        <v>16</v>
      </c>
      <c r="J34" s="200">
        <v>43</v>
      </c>
      <c r="K34" s="197">
        <f>VLOOKUP(I34,'Формула рейтинга'!$A$3:$AZ$203,J34+2,FALSE)*10</f>
        <v>6.0401994561710906</v>
      </c>
      <c r="L34" s="233">
        <f t="shared" si="2"/>
        <v>91.489361702127653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190">
        <v>29</v>
      </c>
      <c r="H35" s="191">
        <f>DATE(2017,6,18)</f>
        <v>42904</v>
      </c>
      <c r="I35" s="192">
        <f t="shared" si="1"/>
        <v>16</v>
      </c>
      <c r="J35" s="200">
        <v>24</v>
      </c>
      <c r="K35" s="197">
        <f>VLOOKUP(I35,'Формула рейтинга'!$A$3:$AZ$203,J35+2,FALSE)*10</f>
        <v>4.4595619827393502</v>
      </c>
      <c r="L35" s="233">
        <f t="shared" si="2"/>
        <v>51.063829787234042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12</v>
      </c>
      <c r="K36" s="197">
        <f>VLOOKUP(I36,'Формула рейтинга'!$A$3:$AZ$203,J36+2,FALSE)*10</f>
        <v>2.6508296180731228</v>
      </c>
      <c r="L36" s="233">
        <f t="shared" si="2"/>
        <v>25.531914893617021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190">
        <v>36</v>
      </c>
      <c r="H37" s="191">
        <f>DATE(2017,6,18)</f>
        <v>42904</v>
      </c>
      <c r="I37" s="192">
        <f t="shared" si="1"/>
        <v>16</v>
      </c>
      <c r="J37" s="200">
        <v>42</v>
      </c>
      <c r="K37" s="197">
        <f>VLOOKUP(I37,'Формула рейтинга'!$A$3:$AZ$203,J37+2,FALSE)*10</f>
        <v>5.9795100371646823</v>
      </c>
      <c r="L37" s="233">
        <f t="shared" si="2"/>
        <v>89.361702127659569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DATE(2017,6,18)</f>
        <v>42904</v>
      </c>
      <c r="I38" s="192">
        <f t="shared" si="1"/>
        <v>16</v>
      </c>
      <c r="J38" s="200">
        <v>24</v>
      </c>
      <c r="K38" s="197">
        <f>VLOOKUP(I38,'Формула рейтинга'!$A$3:$AZ$203,J38+2,FALSE)*10</f>
        <v>4.4595619827393502</v>
      </c>
      <c r="L38" s="233">
        <f t="shared" si="2"/>
        <v>51.063829787234042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27</v>
      </c>
      <c r="K39" s="197">
        <f>VLOOKUP(I39,'Формула рейтинга'!$A$3:$AZ$203,J39+2,FALSE)*10</f>
        <v>4.9166089287079373</v>
      </c>
      <c r="L39" s="233">
        <f t="shared" si="2"/>
        <v>57.446808510638306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>DATE(2017,6,19)</f>
        <v>42905</v>
      </c>
      <c r="I40" s="192">
        <f t="shared" si="1"/>
        <v>16</v>
      </c>
      <c r="J40" s="200">
        <v>10</v>
      </c>
      <c r="K40" s="197">
        <f>VLOOKUP(I40,'Формула рейтинга'!$A$3:$AZ$203,J40+2,FALSE)*10</f>
        <v>2.2428359511834426</v>
      </c>
      <c r="L40" s="233">
        <f t="shared" si="2"/>
        <v>21.276595744680851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190">
        <v>33</v>
      </c>
      <c r="H41" s="191">
        <f>DATE(2017,6,18)</f>
        <v>42904</v>
      </c>
      <c r="I41" s="192">
        <f t="shared" si="1"/>
        <v>16</v>
      </c>
      <c r="J41" s="200">
        <v>43</v>
      </c>
      <c r="K41" s="197">
        <f>VLOOKUP(I41,'Формула рейтинга'!$A$3:$AZ$203,J41+2,FALSE)*10</f>
        <v>6.0401994561710906</v>
      </c>
      <c r="L41" s="233">
        <f t="shared" si="2"/>
        <v>91.489361702127653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  <row r="46" spans="1:12">
      <c r="A46" t="s">
        <v>230</v>
      </c>
      <c r="B46" t="s">
        <v>231</v>
      </c>
      <c r="C46" t="s">
        <v>232</v>
      </c>
      <c r="D46" t="s">
        <v>233</v>
      </c>
      <c r="E46" t="s">
        <v>27</v>
      </c>
      <c r="F46" t="s">
        <v>28</v>
      </c>
      <c r="G46" t="s">
        <v>234</v>
      </c>
      <c r="H46" t="s">
        <v>111</v>
      </c>
    </row>
    <row r="47" spans="1:12">
      <c r="A47" s="242">
        <v>46</v>
      </c>
      <c r="B47" s="242">
        <v>47</v>
      </c>
      <c r="C47" s="242">
        <v>97.87</v>
      </c>
      <c r="D47" s="242" t="s">
        <v>273</v>
      </c>
      <c r="E47" s="242" t="s">
        <v>239</v>
      </c>
      <c r="F47" s="242" t="s">
        <v>22</v>
      </c>
      <c r="G47" s="242" t="s">
        <v>240</v>
      </c>
      <c r="H47" s="242">
        <v>4</v>
      </c>
    </row>
    <row r="48" spans="1:12">
      <c r="A48" s="242">
        <v>13</v>
      </c>
      <c r="B48" s="242">
        <v>47</v>
      </c>
      <c r="C48" s="242">
        <v>27.66</v>
      </c>
      <c r="D48" s="242" t="s">
        <v>274</v>
      </c>
      <c r="E48" s="242" t="s">
        <v>275</v>
      </c>
      <c r="F48" s="242" t="s">
        <v>58</v>
      </c>
      <c r="G48" s="242" t="s">
        <v>237</v>
      </c>
      <c r="H48" s="242">
        <v>7</v>
      </c>
    </row>
    <row r="49" spans="1:8">
      <c r="A49" s="242">
        <v>1</v>
      </c>
      <c r="B49" s="242">
        <v>47</v>
      </c>
      <c r="C49" s="242">
        <v>2.13</v>
      </c>
      <c r="D49" s="242" t="s">
        <v>276</v>
      </c>
      <c r="E49" s="242" t="s">
        <v>277</v>
      </c>
      <c r="F49" s="242" t="s">
        <v>13</v>
      </c>
      <c r="G49" s="242" t="s">
        <v>278</v>
      </c>
      <c r="H49" s="242">
        <v>20</v>
      </c>
    </row>
    <row r="50" spans="1:8">
      <c r="A50" s="242">
        <v>32</v>
      </c>
      <c r="B50" s="242">
        <v>47</v>
      </c>
      <c r="C50" s="242">
        <v>68.09</v>
      </c>
      <c r="D50" s="242" t="s">
        <v>279</v>
      </c>
      <c r="E50" s="242" t="s">
        <v>246</v>
      </c>
      <c r="F50" s="242" t="s">
        <v>83</v>
      </c>
      <c r="G50" s="242" t="s">
        <v>247</v>
      </c>
      <c r="H50" s="242">
        <v>21</v>
      </c>
    </row>
    <row r="51" spans="1:8">
      <c r="A51" s="242">
        <v>24</v>
      </c>
      <c r="B51" s="242">
        <v>47</v>
      </c>
      <c r="C51" s="242">
        <v>51.06</v>
      </c>
      <c r="D51" s="242" t="s">
        <v>280</v>
      </c>
      <c r="E51" s="242" t="s">
        <v>281</v>
      </c>
      <c r="F51" s="242" t="s">
        <v>11</v>
      </c>
      <c r="G51" s="242" t="s">
        <v>282</v>
      </c>
      <c r="H51" s="242">
        <v>23</v>
      </c>
    </row>
    <row r="52" spans="1:8">
      <c r="A52" s="242">
        <v>44</v>
      </c>
      <c r="B52" s="242">
        <v>47</v>
      </c>
      <c r="C52" s="242">
        <v>93.62</v>
      </c>
      <c r="D52" s="242">
        <v>43075.832858796297</v>
      </c>
      <c r="E52" s="242" t="s">
        <v>283</v>
      </c>
      <c r="F52" s="242" t="s">
        <v>26</v>
      </c>
      <c r="G52" s="242" t="s">
        <v>253</v>
      </c>
      <c r="H52" s="242">
        <v>24</v>
      </c>
    </row>
    <row r="53" spans="1:8">
      <c r="A53" s="242">
        <v>27</v>
      </c>
      <c r="B53" s="242">
        <v>47</v>
      </c>
      <c r="C53" s="242">
        <v>57.45</v>
      </c>
      <c r="D53" s="242" t="s">
        <v>284</v>
      </c>
      <c r="E53" s="242" t="s">
        <v>285</v>
      </c>
      <c r="F53" s="242" t="s">
        <v>41</v>
      </c>
      <c r="G53" s="242" t="s">
        <v>286</v>
      </c>
      <c r="H53" s="242">
        <v>26</v>
      </c>
    </row>
    <row r="54" spans="1:8">
      <c r="A54" s="242">
        <v>24</v>
      </c>
      <c r="B54" s="242">
        <v>47</v>
      </c>
      <c r="C54" s="242">
        <v>51.06</v>
      </c>
      <c r="D54" s="242" t="s">
        <v>287</v>
      </c>
      <c r="E54" s="242" t="s">
        <v>288</v>
      </c>
      <c r="F54" s="242" t="s">
        <v>97</v>
      </c>
      <c r="G54" s="242" t="s">
        <v>266</v>
      </c>
      <c r="H54" s="242">
        <v>29</v>
      </c>
    </row>
    <row r="55" spans="1:8">
      <c r="A55" s="242">
        <v>34</v>
      </c>
      <c r="B55" s="242">
        <v>47</v>
      </c>
      <c r="C55" s="242">
        <v>72.34</v>
      </c>
      <c r="D55" s="242" t="s">
        <v>289</v>
      </c>
      <c r="E55" s="242" t="s">
        <v>255</v>
      </c>
      <c r="F55" s="242" t="s">
        <v>56</v>
      </c>
      <c r="G55" s="242" t="s">
        <v>256</v>
      </c>
      <c r="H55" s="242">
        <v>32</v>
      </c>
    </row>
    <row r="56" spans="1:8">
      <c r="A56" s="242">
        <v>43</v>
      </c>
      <c r="B56" s="242">
        <v>47</v>
      </c>
      <c r="C56" s="242">
        <v>91.49</v>
      </c>
      <c r="D56" s="242" t="s">
        <v>290</v>
      </c>
      <c r="E56" s="242" t="s">
        <v>268</v>
      </c>
      <c r="F56" s="242" t="s">
        <v>107</v>
      </c>
      <c r="G56" s="242" t="s">
        <v>269</v>
      </c>
      <c r="H56" s="242">
        <v>33</v>
      </c>
    </row>
    <row r="57" spans="1:8">
      <c r="A57" s="242">
        <v>43</v>
      </c>
      <c r="B57" s="242">
        <v>47</v>
      </c>
      <c r="C57" s="242">
        <v>91.49</v>
      </c>
      <c r="D57" s="242" t="s">
        <v>291</v>
      </c>
      <c r="E57" s="242" t="s">
        <v>292</v>
      </c>
      <c r="F57" s="242" t="s">
        <v>41</v>
      </c>
      <c r="G57" s="242" t="s">
        <v>260</v>
      </c>
      <c r="H57" s="242">
        <v>34</v>
      </c>
    </row>
    <row r="58" spans="1:8">
      <c r="A58" s="242">
        <v>0</v>
      </c>
      <c r="B58" s="242">
        <v>47</v>
      </c>
      <c r="C58" s="242">
        <v>0</v>
      </c>
      <c r="D58" s="242" t="s">
        <v>293</v>
      </c>
      <c r="E58" s="242" t="s">
        <v>277</v>
      </c>
      <c r="F58" s="242" t="s">
        <v>13</v>
      </c>
      <c r="G58" s="242" t="s">
        <v>294</v>
      </c>
      <c r="H58" s="242">
        <v>35</v>
      </c>
    </row>
    <row r="59" spans="1:8">
      <c r="A59" s="242">
        <v>42</v>
      </c>
      <c r="B59" s="242">
        <v>47</v>
      </c>
      <c r="C59" s="242">
        <v>89.36</v>
      </c>
      <c r="D59" s="242" t="s">
        <v>295</v>
      </c>
      <c r="E59" s="242" t="s">
        <v>262</v>
      </c>
      <c r="F59" s="242" t="s">
        <v>296</v>
      </c>
      <c r="G59" s="242" t="s">
        <v>297</v>
      </c>
      <c r="H59" s="242">
        <v>36</v>
      </c>
    </row>
    <row r="60" spans="1:8">
      <c r="A60" s="242">
        <v>0</v>
      </c>
      <c r="B60" s="242">
        <v>47</v>
      </c>
      <c r="C60" s="242">
        <v>0</v>
      </c>
      <c r="D60" s="242" t="s">
        <v>298</v>
      </c>
      <c r="E60" s="242" t="s">
        <v>262</v>
      </c>
      <c r="F60" s="242" t="s">
        <v>296</v>
      </c>
      <c r="G60" s="242" t="s">
        <v>297</v>
      </c>
      <c r="H60" s="242">
        <v>37</v>
      </c>
    </row>
  </sheetData>
  <mergeCells count="14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98" priority="5">
      <formula>L5&lt;50</formula>
    </cfRule>
    <cfRule type="expression" dxfId="97" priority="3">
      <formula>L5&gt;=50</formula>
    </cfRule>
  </conditionalFormatting>
  <conditionalFormatting sqref="L6:L42">
    <cfRule type="expression" dxfId="96" priority="4">
      <formula>L6&lt;50</formula>
    </cfRule>
  </conditionalFormatting>
  <conditionalFormatting sqref="L6:L42">
    <cfRule type="expression" dxfId="95" priority="1">
      <formula>L6&gt;=50</formula>
    </cfRule>
    <cfRule type="expression" dxfId="94" priority="2">
      <formula>L6&lt;50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U48"/>
  <sheetViews>
    <sheetView topLeftCell="A10" zoomScale="85" zoomScaleNormal="85" workbookViewId="0">
      <selection activeCell="N36" sqref="N36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2" max="12" width="22.88671875" customWidth="1"/>
    <col min="13" max="13" width="10.109375" bestFit="1" customWidth="1"/>
    <col min="17" max="17" width="17.88671875" bestFit="1" customWidth="1"/>
  </cols>
  <sheetData>
    <row r="1" spans="1:255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</row>
    <row r="2" spans="1:255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68"/>
    </row>
    <row r="3" spans="1:255" ht="15" customHeight="1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5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</row>
    <row r="5" spans="1:255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</row>
    <row r="6" spans="1:255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2</v>
      </c>
      <c r="H6" s="191">
        <f t="shared" ref="H6:H36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</row>
    <row r="7" spans="1:255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</row>
    <row r="8" spans="1:255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4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</row>
    <row r="9" spans="1:255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5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</row>
    <row r="10" spans="1:255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6</v>
      </c>
      <c r="H10" s="191">
        <v>42898</v>
      </c>
      <c r="I10" s="192">
        <f t="shared" si="1"/>
        <v>15</v>
      </c>
      <c r="J10" s="200">
        <v>34</v>
      </c>
      <c r="K10" s="197">
        <f>VLOOKUP(I10,'Формула рейтинга'!$A$3:$AZ$203,J10+2,FALSE)*10</f>
        <v>5.5471842599306251</v>
      </c>
      <c r="L10" s="233">
        <f t="shared" si="2"/>
        <v>73.91304347826086</v>
      </c>
      <c r="N10" s="68" t="s">
        <v>230</v>
      </c>
      <c r="O10" s="68" t="s">
        <v>231</v>
      </c>
      <c r="P10" s="68" t="s">
        <v>232</v>
      </c>
      <c r="Q10" s="68" t="s">
        <v>233</v>
      </c>
      <c r="R10" s="68" t="s">
        <v>27</v>
      </c>
      <c r="S10" s="68" t="s">
        <v>28</v>
      </c>
      <c r="T10" s="68" t="s">
        <v>234</v>
      </c>
      <c r="U10" s="68" t="s">
        <v>111</v>
      </c>
    </row>
    <row r="11" spans="1:255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7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41">
        <v>34</v>
      </c>
      <c r="O11" s="241">
        <v>46</v>
      </c>
      <c r="P11" s="241">
        <v>73.91</v>
      </c>
      <c r="Q11" s="245">
        <v>43075.881099537037</v>
      </c>
      <c r="R11" s="241" t="s">
        <v>299</v>
      </c>
      <c r="S11" s="241" t="s">
        <v>49</v>
      </c>
      <c r="T11" s="241" t="s">
        <v>282</v>
      </c>
      <c r="U11" s="241">
        <v>6</v>
      </c>
    </row>
    <row r="12" spans="1:255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8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41">
        <v>26</v>
      </c>
      <c r="O12" s="241">
        <v>46</v>
      </c>
      <c r="P12" s="241">
        <v>56.52</v>
      </c>
      <c r="Q12" s="241" t="s">
        <v>300</v>
      </c>
      <c r="R12" s="241" t="s">
        <v>275</v>
      </c>
      <c r="S12" s="241" t="s">
        <v>58</v>
      </c>
      <c r="T12" s="241" t="s">
        <v>237</v>
      </c>
      <c r="U12" s="241">
        <v>11</v>
      </c>
    </row>
    <row r="13" spans="1:255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9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41">
        <v>25</v>
      </c>
      <c r="O13" s="241">
        <v>46</v>
      </c>
      <c r="P13" s="241">
        <v>54.35</v>
      </c>
      <c r="Q13" s="241" t="s">
        <v>301</v>
      </c>
      <c r="R13" s="241" t="s">
        <v>302</v>
      </c>
      <c r="S13" s="241" t="s">
        <v>63</v>
      </c>
      <c r="T13" s="241" t="s">
        <v>303</v>
      </c>
      <c r="U13" s="241">
        <v>15</v>
      </c>
    </row>
    <row r="14" spans="1:255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11</v>
      </c>
      <c r="H14" s="191">
        <v>42904</v>
      </c>
      <c r="I14" s="192">
        <f t="shared" si="1"/>
        <v>16</v>
      </c>
      <c r="J14" s="200">
        <v>26</v>
      </c>
      <c r="K14" s="197">
        <f>VLOOKUP(I14,'Формула рейтинга'!$A$3:$AZ$203,J14+2,FALSE)*10</f>
        <v>4.6813768219996374</v>
      </c>
      <c r="L14" s="233">
        <f t="shared" si="2"/>
        <v>56.521739130434781</v>
      </c>
      <c r="N14" s="241">
        <v>11</v>
      </c>
      <c r="O14" s="241">
        <v>46</v>
      </c>
      <c r="P14" s="241">
        <v>23.91</v>
      </c>
      <c r="Q14" s="241" t="s">
        <v>304</v>
      </c>
      <c r="R14" s="241" t="s">
        <v>239</v>
      </c>
      <c r="S14" s="241" t="s">
        <v>22</v>
      </c>
      <c r="T14" s="241" t="s">
        <v>240</v>
      </c>
      <c r="U14" s="241">
        <v>17</v>
      </c>
    </row>
    <row r="15" spans="1:255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12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41">
        <v>30</v>
      </c>
      <c r="O15" s="241">
        <v>46</v>
      </c>
      <c r="P15" s="241">
        <v>65.22</v>
      </c>
      <c r="Q15" s="241" t="s">
        <v>305</v>
      </c>
      <c r="R15" s="241" t="s">
        <v>306</v>
      </c>
      <c r="S15" s="241" t="s">
        <v>307</v>
      </c>
      <c r="T15" s="241" t="s">
        <v>282</v>
      </c>
      <c r="U15" s="241">
        <v>22</v>
      </c>
    </row>
    <row r="16" spans="1:255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13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41">
        <v>1</v>
      </c>
      <c r="O16" s="241">
        <v>46</v>
      </c>
      <c r="P16" s="241">
        <v>2.17</v>
      </c>
      <c r="Q16" s="241" t="s">
        <v>308</v>
      </c>
      <c r="R16" s="241" t="s">
        <v>309</v>
      </c>
      <c r="S16" s="241" t="s">
        <v>78</v>
      </c>
      <c r="T16" s="241" t="s">
        <v>310</v>
      </c>
      <c r="U16" s="241">
        <v>23</v>
      </c>
    </row>
    <row r="17" spans="1:21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42904</v>
      </c>
      <c r="I17" s="192">
        <f t="shared" si="1"/>
        <v>16</v>
      </c>
      <c r="J17" s="200">
        <v>25</v>
      </c>
      <c r="K17" s="197">
        <f>VLOOKUP(I17,'Формула рейтинга'!$A$3:$AZ$203,J17+2,FALSE)*10</f>
        <v>4.5726583898692565</v>
      </c>
      <c r="L17" s="233">
        <f t="shared" si="2"/>
        <v>54.347826086956516</v>
      </c>
      <c r="N17" s="241">
        <v>32</v>
      </c>
      <c r="O17" s="241">
        <v>46</v>
      </c>
      <c r="P17" s="241">
        <v>69.569999999999993</v>
      </c>
      <c r="Q17" s="241" t="s">
        <v>311</v>
      </c>
      <c r="R17" s="241" t="s">
        <v>312</v>
      </c>
      <c r="S17" s="241" t="s">
        <v>80</v>
      </c>
      <c r="T17" s="241" t="s">
        <v>313</v>
      </c>
      <c r="U17" s="241">
        <v>24</v>
      </c>
    </row>
    <row r="18" spans="1:21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16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41">
        <v>30</v>
      </c>
      <c r="O18" s="241">
        <v>46</v>
      </c>
      <c r="P18" s="241">
        <v>65.22</v>
      </c>
      <c r="Q18" s="241" t="s">
        <v>314</v>
      </c>
      <c r="R18" s="241" t="s">
        <v>246</v>
      </c>
      <c r="S18" s="241" t="s">
        <v>83</v>
      </c>
      <c r="T18" s="241" t="s">
        <v>247</v>
      </c>
      <c r="U18" s="241">
        <v>25</v>
      </c>
    </row>
    <row r="19" spans="1:21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17</v>
      </c>
      <c r="H19" s="191">
        <f>DATE(2017,6,19)</f>
        <v>42905</v>
      </c>
      <c r="I19" s="192">
        <f t="shared" si="1"/>
        <v>16</v>
      </c>
      <c r="J19" s="200">
        <v>29</v>
      </c>
      <c r="K19" s="197">
        <f>VLOOKUP(I19,'Формула рейтинга'!$A$3:$AZ$203,J19+2,FALSE)*10</f>
        <v>4.9835546011952205</v>
      </c>
      <c r="L19" s="233">
        <f t="shared" si="2"/>
        <v>63.04347826086957</v>
      </c>
      <c r="N19" s="241">
        <v>25</v>
      </c>
      <c r="O19" s="241">
        <v>46</v>
      </c>
      <c r="P19" s="241">
        <v>54.35</v>
      </c>
      <c r="Q19" s="241" t="s">
        <v>315</v>
      </c>
      <c r="R19" s="241" t="s">
        <v>249</v>
      </c>
      <c r="S19" s="241" t="s">
        <v>45</v>
      </c>
      <c r="T19" s="241" t="s">
        <v>250</v>
      </c>
      <c r="U19" s="241">
        <v>28</v>
      </c>
    </row>
    <row r="20" spans="1:21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18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41">
        <v>34</v>
      </c>
      <c r="O20" s="241">
        <v>46</v>
      </c>
      <c r="P20" s="241">
        <v>73.91</v>
      </c>
      <c r="Q20" s="241" t="s">
        <v>316</v>
      </c>
      <c r="R20" s="241" t="s">
        <v>252</v>
      </c>
      <c r="S20" s="241" t="s">
        <v>26</v>
      </c>
      <c r="T20" s="241" t="s">
        <v>253</v>
      </c>
      <c r="U20" s="241">
        <v>29</v>
      </c>
    </row>
    <row r="21" spans="1:21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19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  <c r="N21" s="241">
        <v>24</v>
      </c>
      <c r="O21" s="241">
        <v>46</v>
      </c>
      <c r="P21" s="241">
        <v>52.17</v>
      </c>
      <c r="Q21" s="241" t="s">
        <v>317</v>
      </c>
      <c r="R21" s="241" t="s">
        <v>255</v>
      </c>
      <c r="S21" s="241" t="s">
        <v>56</v>
      </c>
      <c r="T21" s="241" t="s">
        <v>256</v>
      </c>
      <c r="U21" s="241">
        <v>31</v>
      </c>
    </row>
    <row r="22" spans="1:21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20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  <c r="N22" s="241">
        <v>27</v>
      </c>
      <c r="O22" s="241">
        <v>46</v>
      </c>
      <c r="P22" s="241">
        <v>58.7</v>
      </c>
      <c r="Q22" s="241" t="s">
        <v>318</v>
      </c>
      <c r="R22" s="241" t="s">
        <v>319</v>
      </c>
      <c r="S22" s="241" t="s">
        <v>320</v>
      </c>
      <c r="T22" s="241" t="s">
        <v>321</v>
      </c>
      <c r="U22" s="241">
        <v>32</v>
      </c>
    </row>
    <row r="23" spans="1:21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21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  <c r="N23" s="241">
        <v>31</v>
      </c>
      <c r="O23" s="241">
        <v>46</v>
      </c>
      <c r="P23" s="241">
        <v>67.39</v>
      </c>
      <c r="Q23" s="241" t="s">
        <v>322</v>
      </c>
      <c r="R23" s="241" t="s">
        <v>292</v>
      </c>
      <c r="S23" s="241" t="s">
        <v>41</v>
      </c>
      <c r="T23" s="241" t="s">
        <v>260</v>
      </c>
      <c r="U23" s="241">
        <v>33</v>
      </c>
    </row>
    <row r="24" spans="1:21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1">
        <f>DATE(2017,6,18)</f>
        <v>42904</v>
      </c>
      <c r="I24" s="192">
        <f t="shared" si="1"/>
        <v>16</v>
      </c>
      <c r="J24" s="200">
        <v>30</v>
      </c>
      <c r="K24" s="197">
        <f>VLOOKUP(I24,'Формула рейтинга'!$A$3:$AZ$203,J24+2,FALSE)*10</f>
        <v>5.0769792177272564</v>
      </c>
      <c r="L24" s="233">
        <f t="shared" si="2"/>
        <v>65.217391304347828</v>
      </c>
      <c r="N24" s="241">
        <v>32</v>
      </c>
      <c r="O24" s="241">
        <v>46</v>
      </c>
      <c r="P24" s="241">
        <v>69.569999999999993</v>
      </c>
      <c r="Q24" s="241" t="s">
        <v>323</v>
      </c>
      <c r="R24" s="241" t="s">
        <v>288</v>
      </c>
      <c r="S24" s="241" t="s">
        <v>324</v>
      </c>
      <c r="T24" s="241" t="s">
        <v>266</v>
      </c>
      <c r="U24" s="241">
        <v>34</v>
      </c>
    </row>
    <row r="25" spans="1:21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1">
        <f>DATE(2017,6,19)</f>
        <v>42905</v>
      </c>
      <c r="I25" s="192">
        <f t="shared" si="1"/>
        <v>16</v>
      </c>
      <c r="J25" s="200">
        <v>24</v>
      </c>
      <c r="K25" s="197">
        <f>VLOOKUP(I25,'Формула рейтинга'!$A$3:$AZ$203,J25+2,FALSE)*10</f>
        <v>4.4595619827393502</v>
      </c>
      <c r="L25" s="233">
        <f t="shared" si="2"/>
        <v>52.173913043478258</v>
      </c>
      <c r="N25" s="241">
        <v>1</v>
      </c>
      <c r="O25" s="241">
        <v>46</v>
      </c>
      <c r="P25" s="241">
        <v>2.17</v>
      </c>
      <c r="Q25" s="241" t="s">
        <v>325</v>
      </c>
      <c r="R25" s="241" t="s">
        <v>262</v>
      </c>
      <c r="S25" s="241" t="s">
        <v>15</v>
      </c>
      <c r="T25" s="241" t="s">
        <v>326</v>
      </c>
      <c r="U25" s="241">
        <v>36</v>
      </c>
    </row>
    <row r="26" spans="1:21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1">
        <f>DATE(2017,6,17)</f>
        <v>42903</v>
      </c>
      <c r="I26" s="192">
        <f t="shared" si="1"/>
        <v>15</v>
      </c>
      <c r="J26" s="200">
        <v>32</v>
      </c>
      <c r="K26" s="197">
        <f>VLOOKUP(I26,'Формула рейтинга'!$A$3:$AZ$203,J26+2,FALSE)*10</f>
        <v>5.3832389114478545</v>
      </c>
      <c r="L26" s="233">
        <f t="shared" si="2"/>
        <v>69.565217391304344</v>
      </c>
      <c r="N26" s="68">
        <v>27</v>
      </c>
      <c r="O26" s="68">
        <v>46</v>
      </c>
      <c r="P26" s="68">
        <v>58.7</v>
      </c>
      <c r="Q26" s="68" t="s">
        <v>327</v>
      </c>
      <c r="R26" s="68" t="s">
        <v>262</v>
      </c>
      <c r="S26" s="68" t="s">
        <v>296</v>
      </c>
      <c r="T26" s="68" t="s">
        <v>297</v>
      </c>
      <c r="U26" s="68">
        <v>37</v>
      </c>
    </row>
    <row r="27" spans="1:21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1">
        <f>DATE(2017,6,17)</f>
        <v>42903</v>
      </c>
      <c r="I27" s="192">
        <f t="shared" si="1"/>
        <v>15</v>
      </c>
      <c r="J27" s="200">
        <v>30</v>
      </c>
      <c r="K27" s="197">
        <f>VLOOKUP(I27,'Формула рейтинга'!$A$3:$AZ$203,J27+2,FALSE)*10</f>
        <v>5.2070216809255401</v>
      </c>
      <c r="L27" s="233">
        <f t="shared" si="2"/>
        <v>65.217391304347828</v>
      </c>
      <c r="N27" s="241">
        <v>29</v>
      </c>
      <c r="O27" s="241">
        <v>46</v>
      </c>
      <c r="P27" s="241">
        <v>63.04</v>
      </c>
      <c r="Q27" s="241" t="s">
        <v>328</v>
      </c>
      <c r="R27" s="241" t="s">
        <v>281</v>
      </c>
      <c r="S27" s="241" t="s">
        <v>11</v>
      </c>
      <c r="T27" s="241" t="s">
        <v>282</v>
      </c>
      <c r="U27" s="241">
        <v>38</v>
      </c>
    </row>
    <row r="28" spans="1:21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1">
        <f>DATE(2017,6,19)</f>
        <v>42905</v>
      </c>
      <c r="I28" s="192">
        <f t="shared" si="1"/>
        <v>16</v>
      </c>
      <c r="J28" s="200">
        <v>33</v>
      </c>
      <c r="K28" s="197">
        <f>VLOOKUP(I28,'Формула рейтинга'!$A$3:$AZ$203,J28+2,FALSE)*10</f>
        <v>5.3378943687406277</v>
      </c>
      <c r="L28" s="233">
        <f t="shared" si="2"/>
        <v>71.739130434782609</v>
      </c>
      <c r="N28" s="68">
        <v>32</v>
      </c>
      <c r="O28" s="68">
        <v>46</v>
      </c>
      <c r="P28" s="68">
        <v>69.569999999999993</v>
      </c>
      <c r="Q28" s="68" t="s">
        <v>329</v>
      </c>
      <c r="R28" s="68" t="s">
        <v>285</v>
      </c>
      <c r="S28" s="68" t="s">
        <v>41</v>
      </c>
      <c r="T28" s="68" t="s">
        <v>286</v>
      </c>
      <c r="U28" s="68">
        <v>39</v>
      </c>
    </row>
    <row r="29" spans="1:21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1">
        <f>DATE(2017,6,18)</f>
        <v>42904</v>
      </c>
      <c r="I29" s="192">
        <f t="shared" si="1"/>
        <v>16</v>
      </c>
      <c r="J29" s="200">
        <v>25</v>
      </c>
      <c r="K29" s="197">
        <f>VLOOKUP(I29,'Формула рейтинга'!$A$3:$AZ$203,J29+2,FALSE)*10</f>
        <v>4.5726583898692565</v>
      </c>
      <c r="L29" s="233">
        <f t="shared" si="2"/>
        <v>54.347826086956516</v>
      </c>
      <c r="N29" s="68">
        <v>20</v>
      </c>
      <c r="O29" s="68">
        <v>46</v>
      </c>
      <c r="P29" s="68">
        <v>43.48</v>
      </c>
      <c r="Q29" s="68" t="s">
        <v>330</v>
      </c>
      <c r="R29" s="68" t="s">
        <v>265</v>
      </c>
      <c r="S29" s="68" t="s">
        <v>105</v>
      </c>
      <c r="T29" s="68" t="s">
        <v>331</v>
      </c>
      <c r="U29" s="68">
        <v>40</v>
      </c>
    </row>
    <row r="30" spans="1:21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1">
        <f>DATE(2017,6,16)</f>
        <v>42902</v>
      </c>
      <c r="I30" s="192">
        <f t="shared" si="1"/>
        <v>15</v>
      </c>
      <c r="J30" s="200">
        <v>34</v>
      </c>
      <c r="K30" s="197">
        <f>VLOOKUP(I30,'Формула рейтинга'!$A$3:$AZ$203,J30+2,FALSE)*10</f>
        <v>5.5471842599306251</v>
      </c>
      <c r="L30" s="233">
        <f t="shared" si="2"/>
        <v>73.91304347826086</v>
      </c>
      <c r="N30" s="68">
        <v>30</v>
      </c>
      <c r="O30" s="68">
        <v>46</v>
      </c>
      <c r="P30" s="68">
        <v>65.22</v>
      </c>
      <c r="Q30" s="68" t="s">
        <v>332</v>
      </c>
      <c r="R30" s="68" t="s">
        <v>268</v>
      </c>
      <c r="S30" s="68" t="s">
        <v>107</v>
      </c>
      <c r="T30" s="68" t="s">
        <v>269</v>
      </c>
      <c r="U30" s="68">
        <v>41</v>
      </c>
    </row>
    <row r="31" spans="1:21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  <c r="N31" s="68">
        <v>3</v>
      </c>
      <c r="O31" s="68">
        <v>46</v>
      </c>
      <c r="P31" s="68">
        <v>6.52</v>
      </c>
      <c r="Q31" s="68" t="s">
        <v>333</v>
      </c>
      <c r="R31" s="68" t="s">
        <v>271</v>
      </c>
      <c r="S31" s="68" t="s">
        <v>109</v>
      </c>
      <c r="T31" s="68" t="s">
        <v>272</v>
      </c>
      <c r="U31" s="68">
        <v>42</v>
      </c>
    </row>
    <row r="32" spans="1:21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1">
        <f>DATE(2017,6,17)</f>
        <v>42903</v>
      </c>
      <c r="I32" s="192">
        <f t="shared" si="1"/>
        <v>15</v>
      </c>
      <c r="J32" s="200">
        <v>24</v>
      </c>
      <c r="K32" s="197">
        <f>VLOOKUP(I32,'Формула рейтинга'!$A$3:$AZ$203,J32+2,FALSE)*10</f>
        <v>4.5898781310078469</v>
      </c>
      <c r="L32" s="233">
        <f t="shared" si="2"/>
        <v>52.173913043478258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1">
        <f>DATE(2017,6,17)</f>
        <v>42903</v>
      </c>
      <c r="I34" s="192">
        <f t="shared" si="1"/>
        <v>15</v>
      </c>
      <c r="J34" s="200">
        <v>31</v>
      </c>
      <c r="K34" s="197">
        <f>VLOOKUP(I34,'Формула рейтинга'!$A$3:$AZ$203,J34+2,FALSE)*10</f>
        <v>5.2967462744327074</v>
      </c>
      <c r="L34" s="233">
        <f t="shared" si="2"/>
        <v>67.391304347826093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1">
        <f>DATE(2017,6,17)</f>
        <v>42903</v>
      </c>
      <c r="I35" s="192">
        <f t="shared" si="1"/>
        <v>15</v>
      </c>
      <c r="J35" s="200">
        <v>32</v>
      </c>
      <c r="K35" s="197">
        <f>VLOOKUP(I35,'Формула рейтинга'!$A$3:$AZ$203,J35+2,FALSE)*10</f>
        <v>5.3832389114478545</v>
      </c>
      <c r="L35" s="233">
        <f t="shared" si="2"/>
        <v>69.565217391304344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1">
        <f>DATE(2017,6,19)</f>
        <v>42905</v>
      </c>
      <c r="I36" s="192">
        <f t="shared" si="1"/>
        <v>16</v>
      </c>
      <c r="J36" s="200">
        <v>34</v>
      </c>
      <c r="K36" s="197">
        <f>VLOOKUP(I36,'Формула рейтинга'!$A$3:$AZ$203,J36+2,FALSE)*10</f>
        <v>5.4189442863723922</v>
      </c>
      <c r="L36" s="233">
        <f t="shared" si="2"/>
        <v>73.91304347826086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1">
        <f>DATE(2017,6,18)</f>
        <v>42904</v>
      </c>
      <c r="I37" s="192">
        <f t="shared" si="1"/>
        <v>16</v>
      </c>
      <c r="J37" s="200">
        <v>1</v>
      </c>
      <c r="K37" s="197">
        <f>VLOOKUP(I37,'Формула рейтинга'!$A$3:$AZ$203,J37+2,FALSE)*10</f>
        <v>0.10460130645164237</v>
      </c>
      <c r="L37" s="233">
        <f t="shared" si="2"/>
        <v>2.1739130434782608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1">
        <f>DATE(2017,6,13)</f>
        <v>42899</v>
      </c>
      <c r="I38" s="192">
        <f t="shared" si="1"/>
        <v>15</v>
      </c>
      <c r="J38" s="200">
        <v>29</v>
      </c>
      <c r="K38" s="197">
        <f>VLOOKUP(I38,'Формула рейтинга'!$A$3:$AZ$203,J38+2,FALSE)*10</f>
        <v>5.113886797193949</v>
      </c>
      <c r="L38" s="233">
        <f t="shared" si="2"/>
        <v>63.04347826086957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1">
        <f>DATE(2017,6,17)</f>
        <v>42903</v>
      </c>
      <c r="I39" s="192">
        <f t="shared" si="1"/>
        <v>15</v>
      </c>
      <c r="J39" s="200">
        <v>32</v>
      </c>
      <c r="K39" s="197">
        <f>VLOOKUP(I39,'Формула рейтинга'!$A$3:$AZ$203,J39+2,FALSE)*10</f>
        <v>5.3832389114478545</v>
      </c>
      <c r="L39" s="233">
        <f t="shared" si="2"/>
        <v>69.565217391304344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1">
        <f>DATE(2017,6,19)</f>
        <v>42905</v>
      </c>
      <c r="I40" s="192">
        <f t="shared" si="1"/>
        <v>16</v>
      </c>
      <c r="J40" s="200">
        <v>27</v>
      </c>
      <c r="K40" s="197">
        <f>VLOOKUP(I40,'Формула рейтинга'!$A$3:$AZ$203,J40+2,FALSE)*10</f>
        <v>4.7859538265273169</v>
      </c>
      <c r="L40" s="233">
        <f t="shared" si="2"/>
        <v>58.695652173913047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1">
        <f>DATE(2017,6,17)</f>
        <v>42903</v>
      </c>
      <c r="I41" s="192">
        <f t="shared" si="1"/>
        <v>15</v>
      </c>
      <c r="J41" s="200">
        <v>30</v>
      </c>
      <c r="K41" s="197">
        <f>VLOOKUP(I41,'Формула рейтинга'!$A$3:$AZ$203,J41+2,FALSE)*10</f>
        <v>5.2070216809255401</v>
      </c>
      <c r="L41" s="233">
        <f t="shared" si="2"/>
        <v>65.217391304347828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1">
        <f>DATE(2017,6,19)</f>
        <v>42905</v>
      </c>
      <c r="I42" s="192">
        <f t="shared" si="1"/>
        <v>16</v>
      </c>
      <c r="J42" s="200">
        <v>25</v>
      </c>
      <c r="K42" s="197">
        <f>VLOOKUP(I42,'Формула рейтинга'!$A$3:$AZ$203,J42+2,FALSE)*10</f>
        <v>4.5726583898692565</v>
      </c>
      <c r="L42" s="233">
        <f t="shared" si="2"/>
        <v>54.347826086956516</v>
      </c>
    </row>
    <row r="43" spans="1:12" s="27" customFormat="1">
      <c r="A43" s="40"/>
      <c r="B43" s="40"/>
      <c r="C43" s="40"/>
      <c r="D43" s="40"/>
      <c r="E43" s="40"/>
      <c r="F43" s="40"/>
      <c r="G43" s="40"/>
    </row>
    <row r="44" spans="1:12" s="27" customFormat="1">
      <c r="A44" s="40"/>
      <c r="B44" s="40"/>
      <c r="C44" s="40"/>
      <c r="D44" s="40"/>
      <c r="E44" s="40"/>
      <c r="F44" s="40"/>
      <c r="G44" s="40"/>
    </row>
    <row r="45" spans="1:12" s="27" customFormat="1">
      <c r="A45" s="40"/>
      <c r="B45" s="40"/>
      <c r="C45" s="40"/>
      <c r="D45" s="40"/>
      <c r="E45" s="40"/>
      <c r="F45" s="40"/>
      <c r="G45" s="40"/>
    </row>
    <row r="46" spans="1:12" s="27" customFormat="1"/>
    <row r="47" spans="1:12" s="27" customFormat="1"/>
    <row r="48" spans="1:12" s="27" customFormat="1"/>
  </sheetData>
  <mergeCells count="14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:L42">
    <cfRule type="expression" dxfId="93" priority="4">
      <formula>L5&gt;=50</formula>
    </cfRule>
    <cfRule type="expression" dxfId="92" priority="5">
      <formula>L5&lt;50</formula>
    </cfRule>
  </conditionalFormatting>
  <conditionalFormatting sqref="L6:L42">
    <cfRule type="expression" dxfId="91" priority="3">
      <formula>L6&lt;50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2"/>
  <sheetViews>
    <sheetView zoomScale="85" zoomScaleNormal="85" workbookViewId="0">
      <selection activeCell="J41" sqref="J41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  <col min="12" max="12" width="21" customWidth="1"/>
  </cols>
  <sheetData>
    <row r="1" spans="1:256" ht="20.100000000000001" customHeight="1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  <c r="IV1" s="249"/>
    </row>
    <row r="2" spans="1:256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68"/>
    </row>
    <row r="3" spans="1:256" ht="15" customHeight="1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6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</row>
    <row r="5" spans="1:256" s="41" customFormat="1">
      <c r="A5" s="190">
        <v>1</v>
      </c>
      <c r="B5" s="198">
        <v>11405115</v>
      </c>
      <c r="C5" s="205">
        <v>1</v>
      </c>
      <c r="D5" s="29" t="s">
        <v>39</v>
      </c>
      <c r="E5" s="29" t="s">
        <v>22</v>
      </c>
      <c r="F5" s="29" t="s">
        <v>23</v>
      </c>
      <c r="G5" s="193">
        <v>1</v>
      </c>
      <c r="H5" s="191">
        <f>DATE(2017,5,19)</f>
        <v>42874</v>
      </c>
      <c r="I5" s="192">
        <f>WEEKNUM(H5)-WEEKNUM(DATE(2017,3,1))</f>
        <v>11</v>
      </c>
      <c r="J5" s="200">
        <v>0</v>
      </c>
      <c r="K5" s="197">
        <f>VLOOKUP(I5,'Формула рейтинга'!$A$3:$AZ$203,J5+2,FALSE)*10</f>
        <v>0</v>
      </c>
      <c r="L5" s="233">
        <f>J5/46*100</f>
        <v>0</v>
      </c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</row>
    <row r="6" spans="1:256" s="41" customFormat="1">
      <c r="A6" s="190">
        <v>2</v>
      </c>
      <c r="B6" s="198">
        <v>11405115</v>
      </c>
      <c r="C6" s="205">
        <v>1</v>
      </c>
      <c r="D6" s="29" t="s">
        <v>40</v>
      </c>
      <c r="E6" s="29" t="s">
        <v>41</v>
      </c>
      <c r="F6" s="29" t="s">
        <v>42</v>
      </c>
      <c r="G6" s="222">
        <v>12</v>
      </c>
      <c r="H6" s="191">
        <f t="shared" ref="H6:H42" si="0">DATE(2017,5,19)</f>
        <v>42874</v>
      </c>
      <c r="I6" s="192">
        <f t="shared" ref="I6:I42" si="1">WEEKNUM(H6)-WEEKNUM(DATE(2017,3,1))</f>
        <v>11</v>
      </c>
      <c r="J6" s="200">
        <v>0</v>
      </c>
      <c r="K6" s="197">
        <f>VLOOKUP(I6,'Формула рейтинга'!$A$3:$AZ$203,J6+2,FALSE)*10</f>
        <v>0</v>
      </c>
      <c r="L6" s="233">
        <f t="shared" ref="L6:L42" si="2">J6/46*100</f>
        <v>0</v>
      </c>
      <c r="M6" s="60"/>
      <c r="N6" s="288">
        <v>33</v>
      </c>
      <c r="O6" s="288">
        <v>46</v>
      </c>
      <c r="P6" s="288">
        <v>71.739999999999995</v>
      </c>
      <c r="Q6" s="288" t="s">
        <v>334</v>
      </c>
      <c r="R6" s="288" t="s">
        <v>239</v>
      </c>
      <c r="S6" s="288" t="s">
        <v>22</v>
      </c>
      <c r="T6" s="288" t="s">
        <v>240</v>
      </c>
      <c r="U6" s="288">
        <v>4</v>
      </c>
    </row>
    <row r="7" spans="1:256" s="41" customFormat="1">
      <c r="A7" s="190">
        <v>3</v>
      </c>
      <c r="B7" s="198">
        <v>11405115</v>
      </c>
      <c r="C7" s="205">
        <v>1</v>
      </c>
      <c r="D7" s="29" t="s">
        <v>43</v>
      </c>
      <c r="E7" s="29" t="s">
        <v>26</v>
      </c>
      <c r="F7" s="29" t="s">
        <v>10</v>
      </c>
      <c r="G7" s="222">
        <v>3</v>
      </c>
      <c r="H7" s="191">
        <f t="shared" si="0"/>
        <v>42874</v>
      </c>
      <c r="I7" s="192">
        <f t="shared" si="1"/>
        <v>11</v>
      </c>
      <c r="J7" s="200">
        <v>0</v>
      </c>
      <c r="K7" s="197">
        <f>VLOOKUP(I7,'Формула рейтинга'!$A$3:$AZ$203,J7+2,FALSE)*10</f>
        <v>0</v>
      </c>
      <c r="L7" s="233">
        <f t="shared" si="2"/>
        <v>0</v>
      </c>
      <c r="N7" s="288">
        <v>23</v>
      </c>
      <c r="O7" s="288">
        <v>46</v>
      </c>
      <c r="P7" s="288">
        <v>50</v>
      </c>
      <c r="Q7" s="288" t="s">
        <v>335</v>
      </c>
      <c r="R7" s="288" t="s">
        <v>246</v>
      </c>
      <c r="S7" s="288" t="s">
        <v>83</v>
      </c>
      <c r="T7" s="288" t="s">
        <v>247</v>
      </c>
      <c r="U7" s="288">
        <v>21</v>
      </c>
    </row>
    <row r="8" spans="1:256" s="41" customFormat="1">
      <c r="A8" s="190">
        <v>4</v>
      </c>
      <c r="B8" s="198">
        <v>11405115</v>
      </c>
      <c r="C8" s="205">
        <v>1</v>
      </c>
      <c r="D8" s="29" t="s">
        <v>44</v>
      </c>
      <c r="E8" s="29" t="s">
        <v>45</v>
      </c>
      <c r="F8" s="29" t="s">
        <v>20</v>
      </c>
      <c r="G8" s="222">
        <v>9</v>
      </c>
      <c r="H8" s="191">
        <f t="shared" si="0"/>
        <v>42874</v>
      </c>
      <c r="I8" s="192">
        <f t="shared" si="1"/>
        <v>11</v>
      </c>
      <c r="J8" s="200">
        <v>0</v>
      </c>
      <c r="K8" s="197">
        <f>VLOOKUP(I8,'Формула рейтинга'!$A$3:$AZ$203,J8+2,FALSE)*10</f>
        <v>0</v>
      </c>
      <c r="L8" s="233">
        <f t="shared" si="2"/>
        <v>0</v>
      </c>
      <c r="N8" s="288">
        <v>36</v>
      </c>
      <c r="O8" s="288">
        <v>46</v>
      </c>
      <c r="P8" s="288">
        <v>78.260000000000005</v>
      </c>
      <c r="Q8" s="288" t="s">
        <v>336</v>
      </c>
      <c r="R8" s="288" t="s">
        <v>337</v>
      </c>
      <c r="S8" s="288" t="s">
        <v>49</v>
      </c>
      <c r="T8" s="288" t="s">
        <v>282</v>
      </c>
      <c r="U8" s="288">
        <v>22</v>
      </c>
    </row>
    <row r="9" spans="1:256" s="41" customFormat="1">
      <c r="A9" s="190">
        <v>5</v>
      </c>
      <c r="B9" s="198">
        <v>11405115</v>
      </c>
      <c r="C9" s="205">
        <v>1</v>
      </c>
      <c r="D9" s="29" t="s">
        <v>46</v>
      </c>
      <c r="E9" s="29" t="s">
        <v>16</v>
      </c>
      <c r="F9" s="29" t="s">
        <v>47</v>
      </c>
      <c r="G9" s="222">
        <v>6</v>
      </c>
      <c r="H9" s="191">
        <f t="shared" si="0"/>
        <v>42874</v>
      </c>
      <c r="I9" s="192">
        <f t="shared" si="1"/>
        <v>11</v>
      </c>
      <c r="J9" s="200">
        <v>0</v>
      </c>
      <c r="K9" s="197">
        <f>VLOOKUP(I9,'Формула рейтинга'!$A$3:$AZ$203,J9+2,FALSE)*10</f>
        <v>0</v>
      </c>
      <c r="L9" s="233">
        <f t="shared" si="2"/>
        <v>0</v>
      </c>
      <c r="N9" s="288">
        <v>25</v>
      </c>
      <c r="O9" s="288">
        <v>46</v>
      </c>
      <c r="P9" s="288">
        <v>54.35</v>
      </c>
      <c r="Q9" s="288" t="s">
        <v>338</v>
      </c>
      <c r="R9" s="288" t="s">
        <v>281</v>
      </c>
      <c r="S9" s="288" t="s">
        <v>11</v>
      </c>
      <c r="T9" s="288" t="s">
        <v>266</v>
      </c>
      <c r="U9" s="288">
        <v>23</v>
      </c>
    </row>
    <row r="10" spans="1:256" s="41" customFormat="1">
      <c r="A10" s="190">
        <v>6</v>
      </c>
      <c r="B10" s="198">
        <v>11405115</v>
      </c>
      <c r="C10" s="205">
        <v>1</v>
      </c>
      <c r="D10" s="29" t="s">
        <v>48</v>
      </c>
      <c r="E10" s="29" t="s">
        <v>49</v>
      </c>
      <c r="F10" s="29" t="s">
        <v>50</v>
      </c>
      <c r="G10" s="222">
        <v>22</v>
      </c>
      <c r="H10" s="191">
        <f>DATE(2017,6,19)</f>
        <v>42905</v>
      </c>
      <c r="I10" s="192">
        <f t="shared" si="1"/>
        <v>16</v>
      </c>
      <c r="J10" s="200">
        <v>36</v>
      </c>
      <c r="K10" s="197">
        <f>VLOOKUP(I10,'Формула рейтинга'!$A$3:$AZ$203,J10+2,FALSE)*10</f>
        <v>5.5730155067781126</v>
      </c>
      <c r="L10" s="233">
        <f t="shared" si="2"/>
        <v>78.260869565217391</v>
      </c>
      <c r="N10" s="288">
        <v>36</v>
      </c>
      <c r="O10" s="288">
        <v>46</v>
      </c>
      <c r="P10" s="288">
        <v>78.260000000000005</v>
      </c>
      <c r="Q10" s="288" t="s">
        <v>339</v>
      </c>
      <c r="R10" s="288" t="s">
        <v>252</v>
      </c>
      <c r="S10" s="288" t="s">
        <v>26</v>
      </c>
      <c r="T10" s="288" t="s">
        <v>253</v>
      </c>
      <c r="U10" s="288">
        <v>24</v>
      </c>
    </row>
    <row r="11" spans="1:256" s="41" customFormat="1">
      <c r="A11" s="190">
        <v>7</v>
      </c>
      <c r="B11" s="198">
        <v>11405115</v>
      </c>
      <c r="C11" s="205">
        <v>1</v>
      </c>
      <c r="D11" s="29" t="s">
        <v>51</v>
      </c>
      <c r="E11" s="29" t="s">
        <v>52</v>
      </c>
      <c r="F11" s="29" t="s">
        <v>53</v>
      </c>
      <c r="G11" s="222">
        <v>8</v>
      </c>
      <c r="H11" s="191">
        <f t="shared" si="0"/>
        <v>42874</v>
      </c>
      <c r="I11" s="192">
        <f t="shared" si="1"/>
        <v>11</v>
      </c>
      <c r="J11" s="200">
        <v>0</v>
      </c>
      <c r="K11" s="197">
        <f>VLOOKUP(I11,'Формула рейтинга'!$A$3:$AZ$203,J11+2,FALSE)*10</f>
        <v>0</v>
      </c>
      <c r="L11" s="233">
        <f t="shared" si="2"/>
        <v>0</v>
      </c>
      <c r="N11" s="288">
        <v>34</v>
      </c>
      <c r="O11" s="288">
        <v>46</v>
      </c>
      <c r="P11" s="288">
        <v>73.91</v>
      </c>
      <c r="Q11" s="288" t="s">
        <v>340</v>
      </c>
      <c r="R11" s="288" t="s">
        <v>249</v>
      </c>
      <c r="S11" s="288" t="s">
        <v>341</v>
      </c>
      <c r="T11" s="288" t="s">
        <v>250</v>
      </c>
      <c r="U11" s="288">
        <v>25</v>
      </c>
    </row>
    <row r="12" spans="1:256" s="41" customFormat="1">
      <c r="A12" s="190">
        <v>8</v>
      </c>
      <c r="B12" s="198">
        <v>11405115</v>
      </c>
      <c r="C12" s="205">
        <v>1</v>
      </c>
      <c r="D12" s="29" t="s">
        <v>116</v>
      </c>
      <c r="E12" s="29" t="s">
        <v>54</v>
      </c>
      <c r="F12" s="29" t="s">
        <v>23</v>
      </c>
      <c r="G12" s="222">
        <v>14</v>
      </c>
      <c r="H12" s="191">
        <f t="shared" si="0"/>
        <v>42874</v>
      </c>
      <c r="I12" s="192">
        <f t="shared" si="1"/>
        <v>11</v>
      </c>
      <c r="J12" s="200">
        <v>0</v>
      </c>
      <c r="K12" s="197">
        <f>VLOOKUP(I12,'Формула рейтинга'!$A$3:$AZ$203,J12+2,FALSE)*10</f>
        <v>0</v>
      </c>
      <c r="L12" s="233">
        <f t="shared" si="2"/>
        <v>0</v>
      </c>
      <c r="N12" s="288">
        <v>34</v>
      </c>
      <c r="O12" s="288">
        <v>46</v>
      </c>
      <c r="P12" s="288">
        <v>73.91</v>
      </c>
      <c r="Q12" s="288" t="s">
        <v>342</v>
      </c>
      <c r="R12" s="288" t="s">
        <v>285</v>
      </c>
      <c r="S12" s="288" t="s">
        <v>41</v>
      </c>
      <c r="T12" s="288" t="s">
        <v>286</v>
      </c>
      <c r="U12" s="288">
        <v>26</v>
      </c>
    </row>
    <row r="13" spans="1:256" s="41" customFormat="1">
      <c r="A13" s="190">
        <v>9</v>
      </c>
      <c r="B13" s="198">
        <v>11405115</v>
      </c>
      <c r="C13" s="205">
        <v>1</v>
      </c>
      <c r="D13" s="29" t="s">
        <v>55</v>
      </c>
      <c r="E13" s="29" t="s">
        <v>56</v>
      </c>
      <c r="F13" s="29" t="s">
        <v>14</v>
      </c>
      <c r="G13" s="222">
        <v>5</v>
      </c>
      <c r="H13" s="191">
        <f t="shared" si="0"/>
        <v>42874</v>
      </c>
      <c r="I13" s="192">
        <f t="shared" si="1"/>
        <v>11</v>
      </c>
      <c r="J13" s="200">
        <v>0</v>
      </c>
      <c r="K13" s="197">
        <f>VLOOKUP(I13,'Формула рейтинга'!$A$3:$AZ$203,J13+2,FALSE)*10</f>
        <v>0</v>
      </c>
      <c r="L13" s="233">
        <f t="shared" si="2"/>
        <v>0</v>
      </c>
      <c r="N13" s="288">
        <v>32</v>
      </c>
      <c r="O13" s="288">
        <v>46</v>
      </c>
      <c r="P13" s="288">
        <v>69.569999999999993</v>
      </c>
      <c r="Q13" s="288" t="s">
        <v>343</v>
      </c>
      <c r="R13" s="288" t="s">
        <v>344</v>
      </c>
      <c r="S13" s="288" t="s">
        <v>345</v>
      </c>
      <c r="T13" s="288" t="s">
        <v>266</v>
      </c>
      <c r="U13" s="288">
        <v>29</v>
      </c>
    </row>
    <row r="14" spans="1:256" s="41" customFormat="1">
      <c r="A14" s="190">
        <v>10</v>
      </c>
      <c r="B14" s="198">
        <v>11405115</v>
      </c>
      <c r="C14" s="205">
        <v>1</v>
      </c>
      <c r="D14" s="29" t="s">
        <v>57</v>
      </c>
      <c r="E14" s="29" t="s">
        <v>58</v>
      </c>
      <c r="F14" s="29" t="s">
        <v>18</v>
      </c>
      <c r="G14" s="222">
        <v>7</v>
      </c>
      <c r="H14" s="191">
        <f t="shared" si="0"/>
        <v>42874</v>
      </c>
      <c r="I14" s="192">
        <f t="shared" si="1"/>
        <v>11</v>
      </c>
      <c r="J14" s="200">
        <v>0</v>
      </c>
      <c r="K14" s="197">
        <f>VLOOKUP(I14,'Формула рейтинга'!$A$3:$AZ$203,J14+2,FALSE)*10</f>
        <v>0</v>
      </c>
      <c r="L14" s="233">
        <f t="shared" si="2"/>
        <v>0</v>
      </c>
      <c r="N14" s="288">
        <v>27</v>
      </c>
      <c r="O14" s="288">
        <v>46</v>
      </c>
      <c r="P14" s="288">
        <v>58.7</v>
      </c>
      <c r="Q14" s="288" t="s">
        <v>346</v>
      </c>
      <c r="R14" s="288" t="s">
        <v>255</v>
      </c>
      <c r="S14" s="288" t="s">
        <v>56</v>
      </c>
      <c r="T14" s="288" t="s">
        <v>256</v>
      </c>
      <c r="U14" s="288">
        <v>32</v>
      </c>
    </row>
    <row r="15" spans="1:256" s="41" customFormat="1">
      <c r="A15" s="190">
        <v>11</v>
      </c>
      <c r="B15" s="198">
        <v>11405115</v>
      </c>
      <c r="C15" s="199">
        <v>2</v>
      </c>
      <c r="D15" s="29" t="s">
        <v>117</v>
      </c>
      <c r="E15" s="29" t="s">
        <v>22</v>
      </c>
      <c r="F15" s="29" t="s">
        <v>24</v>
      </c>
      <c r="G15" s="222">
        <v>2</v>
      </c>
      <c r="H15" s="191">
        <f t="shared" si="0"/>
        <v>42874</v>
      </c>
      <c r="I15" s="192">
        <f t="shared" si="1"/>
        <v>11</v>
      </c>
      <c r="J15" s="200">
        <v>0</v>
      </c>
      <c r="K15" s="197">
        <f>VLOOKUP(I15,'Формула рейтинга'!$A$3:$AZ$203,J15+2,FALSE)*10</f>
        <v>0</v>
      </c>
      <c r="L15" s="233">
        <f t="shared" si="2"/>
        <v>0</v>
      </c>
      <c r="N15" s="288">
        <v>28</v>
      </c>
      <c r="O15" s="288">
        <v>46</v>
      </c>
      <c r="P15" s="288">
        <v>60.87</v>
      </c>
      <c r="Q15" s="288" t="s">
        <v>347</v>
      </c>
      <c r="R15" s="288" t="s">
        <v>268</v>
      </c>
      <c r="S15" s="288" t="s">
        <v>107</v>
      </c>
      <c r="T15" s="288" t="s">
        <v>269</v>
      </c>
      <c r="U15" s="288">
        <v>33</v>
      </c>
    </row>
    <row r="16" spans="1:256" s="41" customFormat="1">
      <c r="A16" s="190">
        <v>12</v>
      </c>
      <c r="B16" s="198">
        <v>11405115</v>
      </c>
      <c r="C16" s="199">
        <v>2</v>
      </c>
      <c r="D16" s="29" t="s">
        <v>59</v>
      </c>
      <c r="E16" s="29" t="s">
        <v>60</v>
      </c>
      <c r="F16" s="29" t="s">
        <v>61</v>
      </c>
      <c r="G16" s="222">
        <v>17</v>
      </c>
      <c r="H16" s="191">
        <f t="shared" si="0"/>
        <v>42874</v>
      </c>
      <c r="I16" s="192">
        <f t="shared" si="1"/>
        <v>11</v>
      </c>
      <c r="J16" s="200">
        <v>0</v>
      </c>
      <c r="K16" s="197">
        <f>VLOOKUP(I16,'Формула рейтинга'!$A$3:$AZ$203,J16+2,FALSE)*10</f>
        <v>0</v>
      </c>
      <c r="L16" s="233">
        <f t="shared" si="2"/>
        <v>0</v>
      </c>
      <c r="N16" s="288">
        <v>27</v>
      </c>
      <c r="O16" s="288">
        <v>46</v>
      </c>
      <c r="P16" s="288">
        <v>58.7</v>
      </c>
      <c r="Q16" s="288" t="s">
        <v>348</v>
      </c>
      <c r="R16" s="288" t="s">
        <v>292</v>
      </c>
      <c r="S16" s="288" t="s">
        <v>41</v>
      </c>
      <c r="T16" s="288" t="s">
        <v>260</v>
      </c>
      <c r="U16" s="288">
        <v>34</v>
      </c>
    </row>
    <row r="17" spans="1:21" s="41" customFormat="1">
      <c r="A17" s="190">
        <v>13</v>
      </c>
      <c r="B17" s="198">
        <v>11405115</v>
      </c>
      <c r="C17" s="199">
        <v>2</v>
      </c>
      <c r="D17" s="29" t="s">
        <v>62</v>
      </c>
      <c r="E17" s="29" t="s">
        <v>63</v>
      </c>
      <c r="F17" s="29" t="s">
        <v>64</v>
      </c>
      <c r="G17" s="222">
        <v>15</v>
      </c>
      <c r="H17" s="191">
        <v>42889</v>
      </c>
      <c r="I17" s="192">
        <f t="shared" si="1"/>
        <v>13</v>
      </c>
      <c r="J17" s="200">
        <v>13</v>
      </c>
      <c r="K17" s="197">
        <f>VLOOKUP(I17,'Формула рейтинга'!$A$3:$AZ$203,J17+2,FALSE)*10</f>
        <v>3.2060306315002078</v>
      </c>
      <c r="L17" s="233">
        <f t="shared" si="2"/>
        <v>28.260869565217391</v>
      </c>
      <c r="N17" s="288">
        <v>27</v>
      </c>
      <c r="O17" s="288">
        <v>46</v>
      </c>
      <c r="P17" s="288">
        <v>58.7</v>
      </c>
      <c r="Q17" s="288" t="s">
        <v>349</v>
      </c>
      <c r="R17" s="288" t="s">
        <v>319</v>
      </c>
      <c r="S17" s="288" t="s">
        <v>320</v>
      </c>
      <c r="T17" s="288" t="s">
        <v>321</v>
      </c>
      <c r="U17" s="288">
        <v>35</v>
      </c>
    </row>
    <row r="18" spans="1:21" s="41" customFormat="1">
      <c r="A18" s="190">
        <v>14</v>
      </c>
      <c r="B18" s="198">
        <v>11405115</v>
      </c>
      <c r="C18" s="199">
        <v>2</v>
      </c>
      <c r="D18" s="29" t="s">
        <v>65</v>
      </c>
      <c r="E18" s="29" t="s">
        <v>9</v>
      </c>
      <c r="F18" s="29" t="s">
        <v>25</v>
      </c>
      <c r="G18" s="222">
        <v>19</v>
      </c>
      <c r="H18" s="191">
        <f t="shared" si="0"/>
        <v>42874</v>
      </c>
      <c r="I18" s="192">
        <f t="shared" si="1"/>
        <v>11</v>
      </c>
      <c r="J18" s="200">
        <v>0</v>
      </c>
      <c r="K18" s="197">
        <f>VLOOKUP(I18,'Формула рейтинга'!$A$3:$AZ$203,J18+2,FALSE)*10</f>
        <v>0</v>
      </c>
      <c r="L18" s="233">
        <f t="shared" si="2"/>
        <v>0</v>
      </c>
      <c r="N18" s="288">
        <v>9</v>
      </c>
      <c r="O18" s="288">
        <v>46</v>
      </c>
      <c r="P18" s="288">
        <v>19.57</v>
      </c>
      <c r="Q18" s="288" t="s">
        <v>350</v>
      </c>
      <c r="R18" s="288" t="s">
        <v>262</v>
      </c>
      <c r="S18" s="288" t="s">
        <v>296</v>
      </c>
      <c r="T18" s="288" t="s">
        <v>297</v>
      </c>
      <c r="U18" s="288">
        <v>36</v>
      </c>
    </row>
    <row r="19" spans="1:21" s="41" customFormat="1">
      <c r="A19" s="190">
        <v>15</v>
      </c>
      <c r="B19" s="198">
        <v>11405115</v>
      </c>
      <c r="C19" s="199">
        <v>2</v>
      </c>
      <c r="D19" s="29" t="s">
        <v>66</v>
      </c>
      <c r="E19" s="29" t="s">
        <v>22</v>
      </c>
      <c r="F19" s="29" t="s">
        <v>23</v>
      </c>
      <c r="G19" s="222">
        <v>4</v>
      </c>
      <c r="H19" s="191">
        <f>DATE(2017,6,18)</f>
        <v>42904</v>
      </c>
      <c r="I19" s="192">
        <f t="shared" si="1"/>
        <v>16</v>
      </c>
      <c r="J19" s="200">
        <v>33</v>
      </c>
      <c r="K19" s="197">
        <f>VLOOKUP(I19,'Формула рейтинга'!$A$3:$AZ$203,J19+2,FALSE)*10</f>
        <v>5.3378943687406277</v>
      </c>
      <c r="L19" s="233">
        <f t="shared" si="2"/>
        <v>71.739130434782609</v>
      </c>
      <c r="N19" s="41">
        <v>3</v>
      </c>
      <c r="O19" s="41">
        <v>46</v>
      </c>
      <c r="P19" s="41">
        <v>6.52</v>
      </c>
      <c r="Q19" s="41" t="s">
        <v>351</v>
      </c>
      <c r="R19" s="41" t="s">
        <v>262</v>
      </c>
      <c r="S19" s="41" t="s">
        <v>15</v>
      </c>
      <c r="T19" s="41" t="s">
        <v>326</v>
      </c>
      <c r="U19" s="41">
        <v>37</v>
      </c>
    </row>
    <row r="20" spans="1:21" s="41" customFormat="1">
      <c r="A20" s="190">
        <v>16</v>
      </c>
      <c r="B20" s="198">
        <v>11405115</v>
      </c>
      <c r="C20" s="199">
        <v>2</v>
      </c>
      <c r="D20" s="29" t="s">
        <v>67</v>
      </c>
      <c r="E20" s="29" t="s">
        <v>68</v>
      </c>
      <c r="F20" s="29" t="s">
        <v>18</v>
      </c>
      <c r="G20" s="222">
        <v>13</v>
      </c>
      <c r="H20" s="191">
        <f t="shared" si="0"/>
        <v>42874</v>
      </c>
      <c r="I20" s="192">
        <f t="shared" si="1"/>
        <v>11</v>
      </c>
      <c r="J20" s="200">
        <v>0</v>
      </c>
      <c r="K20" s="197">
        <f>VLOOKUP(I20,'Формула рейтинга'!$A$3:$AZ$203,J20+2,FALSE)*10</f>
        <v>0</v>
      </c>
      <c r="L20" s="233">
        <f t="shared" si="2"/>
        <v>0</v>
      </c>
      <c r="N20" s="288">
        <v>25</v>
      </c>
      <c r="O20" s="288">
        <v>46</v>
      </c>
      <c r="P20" s="288">
        <v>54.35</v>
      </c>
      <c r="Q20" s="288" t="s">
        <v>352</v>
      </c>
      <c r="R20" s="288" t="s">
        <v>312</v>
      </c>
      <c r="S20" s="288" t="s">
        <v>80</v>
      </c>
      <c r="T20" s="288" t="s">
        <v>313</v>
      </c>
      <c r="U20" s="288">
        <v>38</v>
      </c>
    </row>
    <row r="21" spans="1:21" s="41" customFormat="1">
      <c r="A21" s="190">
        <v>17</v>
      </c>
      <c r="B21" s="198">
        <v>11405115</v>
      </c>
      <c r="C21" s="199">
        <v>2</v>
      </c>
      <c r="D21" s="29" t="s">
        <v>69</v>
      </c>
      <c r="E21" s="29" t="s">
        <v>19</v>
      </c>
      <c r="F21" s="29" t="s">
        <v>23</v>
      </c>
      <c r="G21" s="222">
        <v>11</v>
      </c>
      <c r="H21" s="191">
        <f t="shared" si="0"/>
        <v>42874</v>
      </c>
      <c r="I21" s="192">
        <f t="shared" si="1"/>
        <v>11</v>
      </c>
      <c r="J21" s="200">
        <v>0</v>
      </c>
      <c r="K21" s="197">
        <f>VLOOKUP(I21,'Формула рейтинга'!$A$3:$AZ$203,J21+2,FALSE)*10</f>
        <v>0</v>
      </c>
      <c r="L21" s="233">
        <f t="shared" si="2"/>
        <v>0</v>
      </c>
    </row>
    <row r="22" spans="1:21" s="41" customFormat="1">
      <c r="A22" s="190">
        <v>18</v>
      </c>
      <c r="B22" s="198">
        <v>11405115</v>
      </c>
      <c r="C22" s="199">
        <v>2</v>
      </c>
      <c r="D22" s="29" t="s">
        <v>70</v>
      </c>
      <c r="E22" s="29" t="s">
        <v>15</v>
      </c>
      <c r="F22" s="29" t="s">
        <v>10</v>
      </c>
      <c r="G22" s="222">
        <v>16</v>
      </c>
      <c r="H22" s="191">
        <f t="shared" si="0"/>
        <v>42874</v>
      </c>
      <c r="I22" s="192">
        <f t="shared" si="1"/>
        <v>11</v>
      </c>
      <c r="J22" s="200">
        <v>0</v>
      </c>
      <c r="K22" s="197">
        <f>VLOOKUP(I22,'Формула рейтинга'!$A$3:$AZ$203,J22+2,FALSE)*10</f>
        <v>0</v>
      </c>
      <c r="L22" s="233">
        <f t="shared" si="2"/>
        <v>0</v>
      </c>
    </row>
    <row r="23" spans="1:21" s="41" customFormat="1">
      <c r="A23" s="190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2">
        <v>10</v>
      </c>
      <c r="H23" s="191">
        <f t="shared" si="0"/>
        <v>42874</v>
      </c>
      <c r="I23" s="192">
        <f t="shared" si="1"/>
        <v>11</v>
      </c>
      <c r="J23" s="200">
        <v>0</v>
      </c>
      <c r="K23" s="197">
        <f>VLOOKUP(I23,'Формула рейтинга'!$A$3:$AZ$203,J23+2,FALSE)*10</f>
        <v>0</v>
      </c>
      <c r="L23" s="233">
        <f t="shared" si="2"/>
        <v>0</v>
      </c>
    </row>
    <row r="24" spans="1:21" s="41" customFormat="1">
      <c r="A24" s="190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198">
        <v>28</v>
      </c>
      <c r="H24" s="191">
        <f t="shared" si="0"/>
        <v>42874</v>
      </c>
      <c r="I24" s="192">
        <f t="shared" si="1"/>
        <v>11</v>
      </c>
      <c r="J24" s="200">
        <v>0</v>
      </c>
      <c r="K24" s="197">
        <f>VLOOKUP(I24,'Формула рейтинга'!$A$3:$AZ$203,J24+2,FALSE)*10</f>
        <v>0</v>
      </c>
      <c r="L24" s="233">
        <f t="shared" si="2"/>
        <v>0</v>
      </c>
    </row>
    <row r="25" spans="1:21" s="41" customFormat="1">
      <c r="A25" s="190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198">
        <v>37</v>
      </c>
      <c r="H25" s="191">
        <f t="shared" si="0"/>
        <v>42874</v>
      </c>
      <c r="I25" s="192">
        <f t="shared" si="1"/>
        <v>11</v>
      </c>
      <c r="J25" s="200">
        <v>0</v>
      </c>
      <c r="K25" s="197">
        <f>VLOOKUP(I25,'Формула рейтинга'!$A$3:$AZ$203,J25+2,FALSE)*10</f>
        <v>0</v>
      </c>
      <c r="L25" s="233">
        <f t="shared" si="2"/>
        <v>0</v>
      </c>
    </row>
    <row r="26" spans="1:21" s="41" customFormat="1">
      <c r="A26" s="190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198">
        <v>38</v>
      </c>
      <c r="H26" s="191">
        <f>DATE(2017,6,17)</f>
        <v>42903</v>
      </c>
      <c r="I26" s="192">
        <f t="shared" si="1"/>
        <v>15</v>
      </c>
      <c r="J26" s="200">
        <v>25</v>
      </c>
      <c r="K26" s="197">
        <f>VLOOKUP(I26,'Формула рейтинга'!$A$3:$AZ$203,J26+2,FALSE)*10</f>
        <v>4.7032160054531911</v>
      </c>
      <c r="L26" s="233">
        <f t="shared" si="2"/>
        <v>54.347826086956516</v>
      </c>
    </row>
    <row r="27" spans="1:21" s="41" customFormat="1">
      <c r="A27" s="190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198">
        <v>21</v>
      </c>
      <c r="H27" s="191">
        <f>DATE(2017,6,19)</f>
        <v>42905</v>
      </c>
      <c r="I27" s="192">
        <f t="shared" si="1"/>
        <v>16</v>
      </c>
      <c r="J27" s="200">
        <v>23</v>
      </c>
      <c r="K27" s="197">
        <f>VLOOKUP(I27,'Формула рейтинга'!$A$3:$AZ$203,J27+2,FALSE)*10</f>
        <v>4.3418348473344901</v>
      </c>
      <c r="L27" s="233">
        <f t="shared" si="2"/>
        <v>50</v>
      </c>
    </row>
    <row r="28" spans="1:21" s="41" customFormat="1">
      <c r="A28" s="190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198">
        <v>27</v>
      </c>
      <c r="H28" s="191">
        <f t="shared" si="0"/>
        <v>42874</v>
      </c>
      <c r="I28" s="192">
        <f t="shared" si="1"/>
        <v>11</v>
      </c>
      <c r="J28" s="200">
        <v>0</v>
      </c>
      <c r="K28" s="197">
        <f>VLOOKUP(I28,'Формула рейтинга'!$A$3:$AZ$203,J28+2,FALSE)*10</f>
        <v>0</v>
      </c>
      <c r="L28" s="233">
        <f t="shared" si="2"/>
        <v>0</v>
      </c>
    </row>
    <row r="29" spans="1:21" s="41" customFormat="1">
      <c r="A29" s="190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198">
        <v>25</v>
      </c>
      <c r="H29" s="191">
        <f>DATE(2017,6,19)</f>
        <v>42905</v>
      </c>
      <c r="I29" s="192">
        <f t="shared" si="1"/>
        <v>16</v>
      </c>
      <c r="J29" s="200">
        <v>34</v>
      </c>
      <c r="K29" s="197">
        <f>VLOOKUP(I29,'Формула рейтинга'!$A$3:$AZ$203,J29+2,FALSE)*10</f>
        <v>5.4189442863723922</v>
      </c>
      <c r="L29" s="233">
        <f t="shared" si="2"/>
        <v>73.91304347826086</v>
      </c>
    </row>
    <row r="30" spans="1:21" s="41" customFormat="1">
      <c r="A30" s="190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198">
        <v>24</v>
      </c>
      <c r="H30" s="191">
        <f>DATE(2017,6,19)</f>
        <v>42905</v>
      </c>
      <c r="I30" s="192">
        <f t="shared" si="1"/>
        <v>16</v>
      </c>
      <c r="J30" s="200">
        <v>36</v>
      </c>
      <c r="K30" s="197">
        <f>VLOOKUP(I30,'Формула рейтинга'!$A$3:$AZ$203,J30+2,FALSE)*10</f>
        <v>5.5730155067781126</v>
      </c>
      <c r="L30" s="233">
        <f t="shared" si="2"/>
        <v>78.260869565217391</v>
      </c>
    </row>
    <row r="31" spans="1:21" s="41" customFormat="1">
      <c r="A31" s="190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198">
        <v>39</v>
      </c>
      <c r="H31" s="191">
        <f t="shared" si="0"/>
        <v>42874</v>
      </c>
      <c r="I31" s="192">
        <f t="shared" si="1"/>
        <v>11</v>
      </c>
      <c r="J31" s="200">
        <v>0</v>
      </c>
      <c r="K31" s="197">
        <f>VLOOKUP(I31,'Формула рейтинга'!$A$3:$AZ$203,J31+2,FALSE)*10</f>
        <v>0</v>
      </c>
      <c r="L31" s="233">
        <f t="shared" si="2"/>
        <v>0</v>
      </c>
    </row>
    <row r="32" spans="1:21" s="41" customFormat="1">
      <c r="A32" s="190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198">
        <v>32</v>
      </c>
      <c r="H32" s="191">
        <f>DATE(2017,6,18)</f>
        <v>42904</v>
      </c>
      <c r="I32" s="192">
        <f t="shared" si="1"/>
        <v>16</v>
      </c>
      <c r="J32" s="200">
        <v>27</v>
      </c>
      <c r="K32" s="197">
        <f>VLOOKUP(I32,'Формула рейтинга'!$A$3:$AZ$203,J32+2,FALSE)*10</f>
        <v>4.7859538265273169</v>
      </c>
      <c r="L32" s="233">
        <f t="shared" si="2"/>
        <v>58.695652173913047</v>
      </c>
    </row>
    <row r="33" spans="1:12" s="41" customFormat="1">
      <c r="A33" s="190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198">
        <v>35</v>
      </c>
      <c r="H33" s="191">
        <f>DATE(2017,6,18)</f>
        <v>42904</v>
      </c>
      <c r="I33" s="192">
        <f t="shared" si="1"/>
        <v>16</v>
      </c>
      <c r="J33" s="200">
        <v>27</v>
      </c>
      <c r="K33" s="197">
        <f>VLOOKUP(I33,'Формула рейтинга'!$A$3:$AZ$203,J33+2,FALSE)*10</f>
        <v>4.7859538265273169</v>
      </c>
      <c r="L33" s="233">
        <f t="shared" si="2"/>
        <v>58.695652173913047</v>
      </c>
    </row>
    <row r="34" spans="1:12" s="41" customFormat="1">
      <c r="A34" s="190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198">
        <v>34</v>
      </c>
      <c r="H34" s="191">
        <f>DATE(2017,6,19)</f>
        <v>42905</v>
      </c>
      <c r="I34" s="192">
        <f t="shared" si="1"/>
        <v>16</v>
      </c>
      <c r="J34" s="200">
        <v>27</v>
      </c>
      <c r="K34" s="197">
        <f>VLOOKUP(I34,'Формула рейтинга'!$A$3:$AZ$203,J34+2,FALSE)*10</f>
        <v>4.7859538265273169</v>
      </c>
      <c r="L34" s="233">
        <f t="shared" si="2"/>
        <v>58.695652173913047</v>
      </c>
    </row>
    <row r="35" spans="1:12" s="41" customFormat="1">
      <c r="A35" s="190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22">
        <v>29</v>
      </c>
      <c r="H35" s="191">
        <f>DATE(2017,6,19)</f>
        <v>42905</v>
      </c>
      <c r="I35" s="192">
        <f t="shared" si="1"/>
        <v>16</v>
      </c>
      <c r="J35" s="200">
        <v>32</v>
      </c>
      <c r="K35" s="197">
        <f>VLOOKUP(I35,'Формула рейтинга'!$A$3:$AZ$203,J35+2,FALSE)*10</f>
        <v>5.253984633247204</v>
      </c>
      <c r="L35" s="233">
        <f t="shared" si="2"/>
        <v>69.565217391304344</v>
      </c>
    </row>
    <row r="36" spans="1:12" s="41" customFormat="1">
      <c r="A36" s="190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198">
        <v>20</v>
      </c>
      <c r="H36" s="191">
        <f>DATE(2017,6,19)</f>
        <v>42905</v>
      </c>
      <c r="I36" s="192">
        <f t="shared" si="1"/>
        <v>16</v>
      </c>
      <c r="J36" s="200">
        <v>8</v>
      </c>
      <c r="K36" s="197">
        <f>VLOOKUP(I36,'Формула рейтинга'!$A$3:$AZ$203,J36+2,FALSE)*10</f>
        <v>1.7971978688379644</v>
      </c>
      <c r="L36" s="233">
        <f t="shared" si="2"/>
        <v>17.391304347826086</v>
      </c>
    </row>
    <row r="37" spans="1:12" s="41" customFormat="1">
      <c r="A37" s="190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22">
        <v>36</v>
      </c>
      <c r="H37" s="191">
        <f>DATE(2017,6,19)</f>
        <v>42905</v>
      </c>
      <c r="I37" s="192">
        <f t="shared" si="1"/>
        <v>16</v>
      </c>
      <c r="J37" s="200">
        <v>9</v>
      </c>
      <c r="K37" s="197">
        <f>VLOOKUP(I37,'Формула рейтинга'!$A$3:$AZ$203,J37+2,FALSE)*10</f>
        <v>2.0247656431735637</v>
      </c>
      <c r="L37" s="233">
        <f t="shared" si="2"/>
        <v>19.565217391304348</v>
      </c>
    </row>
    <row r="38" spans="1:12" s="41" customFormat="1">
      <c r="A38" s="190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198">
        <v>23</v>
      </c>
      <c r="H38" s="191">
        <f>DATE(2017,6,19)</f>
        <v>42905</v>
      </c>
      <c r="I38" s="192">
        <f t="shared" si="1"/>
        <v>16</v>
      </c>
      <c r="J38" s="200">
        <v>25</v>
      </c>
      <c r="K38" s="197">
        <f>VLOOKUP(I38,'Формула рейтинга'!$A$3:$AZ$203,J38+2,FALSE)*10</f>
        <v>4.5726583898692565</v>
      </c>
      <c r="L38" s="233">
        <f t="shared" si="2"/>
        <v>54.347826086956516</v>
      </c>
    </row>
    <row r="39" spans="1:12" s="41" customFormat="1">
      <c r="A39" s="190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198">
        <v>26</v>
      </c>
      <c r="H39" s="191">
        <f>DATE(2017,6,14)</f>
        <v>42900</v>
      </c>
      <c r="I39" s="192">
        <f t="shared" si="1"/>
        <v>15</v>
      </c>
      <c r="J39" s="200">
        <v>34</v>
      </c>
      <c r="K39" s="197">
        <f>VLOOKUP(I39,'Формула рейтинга'!$A$3:$AZ$203,J39+2,FALSE)*10</f>
        <v>5.5471842599306251</v>
      </c>
      <c r="L39" s="233">
        <f t="shared" si="2"/>
        <v>73.91304347826086</v>
      </c>
    </row>
    <row r="40" spans="1:12" s="41" customFormat="1">
      <c r="A40" s="190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198">
        <v>30</v>
      </c>
      <c r="H40" s="191">
        <f t="shared" si="0"/>
        <v>42874</v>
      </c>
      <c r="I40" s="192">
        <f t="shared" si="1"/>
        <v>11</v>
      </c>
      <c r="J40" s="200">
        <v>0</v>
      </c>
      <c r="K40" s="197">
        <f>VLOOKUP(I40,'Формула рейтинга'!$A$3:$AZ$203,J40+2,FALSE)*10</f>
        <v>0</v>
      </c>
      <c r="L40" s="233">
        <f t="shared" si="2"/>
        <v>0</v>
      </c>
    </row>
    <row r="41" spans="1:12" s="41" customFormat="1">
      <c r="A41" s="190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22">
        <v>33</v>
      </c>
      <c r="H41" s="191">
        <f>DATE(2017,6,19)</f>
        <v>42905</v>
      </c>
      <c r="I41" s="192">
        <f t="shared" si="1"/>
        <v>16</v>
      </c>
      <c r="J41" s="200">
        <v>28</v>
      </c>
      <c r="K41" s="197">
        <f>VLOOKUP(I41,'Формула рейтинга'!$A$3:$AZ$203,J41+2,FALSE)*10</f>
        <v>4.8866107278891038</v>
      </c>
      <c r="L41" s="233">
        <f t="shared" si="2"/>
        <v>60.869565217391312</v>
      </c>
    </row>
    <row r="42" spans="1:12" s="41" customFormat="1">
      <c r="A42" s="190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198">
        <v>31</v>
      </c>
      <c r="H42" s="191">
        <f t="shared" si="0"/>
        <v>42874</v>
      </c>
      <c r="I42" s="192">
        <f t="shared" si="1"/>
        <v>11</v>
      </c>
      <c r="J42" s="200">
        <v>0</v>
      </c>
      <c r="K42" s="197">
        <f>VLOOKUP(I42,'Формула рейтинга'!$A$3:$AZ$203,J42+2,FALSE)*10</f>
        <v>0</v>
      </c>
      <c r="L42" s="233">
        <f t="shared" si="2"/>
        <v>0</v>
      </c>
    </row>
  </sheetData>
  <mergeCells count="14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L3:L4"/>
  </mergeCells>
  <conditionalFormatting sqref="L5">
    <cfRule type="expression" dxfId="90" priority="4">
      <formula>L5&gt;=50</formula>
    </cfRule>
    <cfRule type="expression" dxfId="89" priority="5">
      <formula>L5&lt;50</formula>
    </cfRule>
  </conditionalFormatting>
  <conditionalFormatting sqref="L6:L42">
    <cfRule type="expression" dxfId="88" priority="3">
      <formula>L6&lt;50</formula>
    </cfRule>
  </conditionalFormatting>
  <conditionalFormatting sqref="L6:L42">
    <cfRule type="expression" dxfId="87" priority="1">
      <formula>L6&gt;=50</formula>
    </cfRule>
    <cfRule type="expression" dxfId="86" priority="2">
      <formula>L6&lt;50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U42"/>
  <sheetViews>
    <sheetView topLeftCell="A10" zoomScale="85" zoomScaleNormal="85" workbookViewId="0">
      <selection activeCell="L38" sqref="L38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</row>
    <row r="2" spans="1:255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68"/>
    </row>
    <row r="3" spans="1:255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5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</row>
    <row r="5" spans="1:25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v>42889</v>
      </c>
      <c r="I5" s="50">
        <f>WEEKNUM(H5)-WEEKNUM(DATE(2017,5,19))</f>
        <v>2</v>
      </c>
      <c r="J5" s="196">
        <v>33</v>
      </c>
      <c r="K5" s="197">
        <f>VLOOKUP(I5,'Формула рейтинга'!$A$3:$BJ$203,J5+2,FALSE)*10</f>
        <v>8.1392619260629964</v>
      </c>
      <c r="L5" s="233">
        <f>J5/45*100</f>
        <v>73.333333333333329</v>
      </c>
      <c r="M5" s="41"/>
      <c r="N5" s="41" t="s">
        <v>230</v>
      </c>
      <c r="O5" s="41" t="s">
        <v>231</v>
      </c>
      <c r="P5" s="41" t="s">
        <v>232</v>
      </c>
      <c r="Q5" s="41" t="s">
        <v>233</v>
      </c>
      <c r="R5" s="41" t="s">
        <v>27</v>
      </c>
      <c r="S5" s="41" t="s">
        <v>28</v>
      </c>
      <c r="T5" s="41" t="s">
        <v>234</v>
      </c>
      <c r="U5" s="41" t="s">
        <v>111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23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23">
        <v>2</v>
      </c>
      <c r="H6" s="195">
        <v>42889</v>
      </c>
      <c r="I6" s="50">
        <f t="shared" ref="I6:I42" si="0">WEEKNUM(H6)-WEEKNUM(DATE(2017,5,19))</f>
        <v>2</v>
      </c>
      <c r="J6" s="196">
        <v>36</v>
      </c>
      <c r="K6" s="197">
        <f>VLOOKUP(I6,'Формула рейтинга'!$A$3:$BJ$203,J6+2,FALSE)*10</f>
        <v>8.2714233118931144</v>
      </c>
      <c r="L6" s="233">
        <f t="shared" ref="L6:L42" si="1">J6/45*100</f>
        <v>80</v>
      </c>
      <c r="M6" s="60"/>
      <c r="N6" s="288">
        <v>29</v>
      </c>
      <c r="O6" s="288">
        <v>45</v>
      </c>
      <c r="P6" s="288">
        <v>64.44</v>
      </c>
      <c r="Q6" s="288" t="s">
        <v>353</v>
      </c>
      <c r="R6" s="288" t="s">
        <v>275</v>
      </c>
      <c r="S6" s="288" t="s">
        <v>58</v>
      </c>
      <c r="T6" s="288" t="s">
        <v>237</v>
      </c>
      <c r="U6" s="288">
        <v>11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23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23">
        <v>3</v>
      </c>
      <c r="H7" s="195">
        <f t="shared" ref="H7:H42" si="2">DATE(2017,5,26)</f>
        <v>42881</v>
      </c>
      <c r="I7" s="50">
        <f t="shared" si="0"/>
        <v>1</v>
      </c>
      <c r="J7" s="196">
        <v>0</v>
      </c>
      <c r="K7" s="197">
        <f>VLOOKUP(I7,'Формула рейтинга'!$A$3:$BJ$203,J7+2,FALSE)*10</f>
        <v>0</v>
      </c>
      <c r="L7" s="233">
        <f t="shared" si="1"/>
        <v>0</v>
      </c>
      <c r="M7" s="41"/>
      <c r="N7" s="288">
        <v>37</v>
      </c>
      <c r="O7" s="288">
        <v>45</v>
      </c>
      <c r="P7" s="288">
        <v>82.22</v>
      </c>
      <c r="Q7" s="288" t="s">
        <v>354</v>
      </c>
      <c r="R7" s="288" t="s">
        <v>239</v>
      </c>
      <c r="S7" s="288" t="s">
        <v>22</v>
      </c>
      <c r="T7" s="288" t="s">
        <v>240</v>
      </c>
      <c r="U7" s="288">
        <v>17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23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23">
        <v>4</v>
      </c>
      <c r="H8" s="195">
        <v>42889</v>
      </c>
      <c r="I8" s="50">
        <f t="shared" si="0"/>
        <v>2</v>
      </c>
      <c r="J8" s="196">
        <v>32</v>
      </c>
      <c r="K8" s="197">
        <f>VLOOKUP(I8,'Формула рейтинга'!$A$3:$BJ$203,J8+2,FALSE)*10</f>
        <v>8.0906063110536284</v>
      </c>
      <c r="L8" s="233">
        <f t="shared" si="1"/>
        <v>71.111111111111114</v>
      </c>
      <c r="M8" s="41"/>
      <c r="N8" s="288">
        <v>25</v>
      </c>
      <c r="O8" s="288">
        <v>45</v>
      </c>
      <c r="P8" s="288">
        <v>55.56</v>
      </c>
      <c r="Q8" s="288" t="s">
        <v>355</v>
      </c>
      <c r="R8" s="288" t="s">
        <v>242</v>
      </c>
      <c r="S8" s="288" t="s">
        <v>243</v>
      </c>
      <c r="T8" s="288" t="s">
        <v>244</v>
      </c>
      <c r="U8" s="288">
        <v>22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23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23">
        <v>5</v>
      </c>
      <c r="H9" s="195">
        <f t="shared" si="2"/>
        <v>42881</v>
      </c>
      <c r="I9" s="50">
        <f t="shared" si="0"/>
        <v>1</v>
      </c>
      <c r="J9" s="196">
        <v>0</v>
      </c>
      <c r="K9" s="197">
        <f>VLOOKUP(I9,'Формула рейтинга'!$A$3:$BJ$203,J9+2,FALSE)*10</f>
        <v>0</v>
      </c>
      <c r="L9" s="233">
        <f t="shared" si="1"/>
        <v>0</v>
      </c>
      <c r="M9" s="41"/>
      <c r="N9" s="288">
        <v>24</v>
      </c>
      <c r="O9" s="288">
        <v>45</v>
      </c>
      <c r="P9" s="288">
        <v>53.33</v>
      </c>
      <c r="Q9" s="288" t="s">
        <v>356</v>
      </c>
      <c r="R9" s="288" t="s">
        <v>309</v>
      </c>
      <c r="S9" s="288" t="s">
        <v>357</v>
      </c>
      <c r="T9" s="288" t="s">
        <v>310</v>
      </c>
      <c r="U9" s="288">
        <v>23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23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23">
        <v>6</v>
      </c>
      <c r="H10" s="195">
        <v>42889</v>
      </c>
      <c r="I10" s="50">
        <f t="shared" si="0"/>
        <v>2</v>
      </c>
      <c r="J10" s="196">
        <v>42</v>
      </c>
      <c r="K10" s="197">
        <f>VLOOKUP(I10,'Формула рейтинга'!$A$3:$BJ$203,J10+2,FALSE)*10</f>
        <v>8.4864728474696847</v>
      </c>
      <c r="L10" s="233">
        <f t="shared" si="1"/>
        <v>93.333333333333329</v>
      </c>
      <c r="M10" s="41"/>
      <c r="N10" s="288">
        <v>24</v>
      </c>
      <c r="O10" s="288">
        <v>45</v>
      </c>
      <c r="P10" s="288">
        <v>53.33</v>
      </c>
      <c r="Q10" s="288" t="s">
        <v>358</v>
      </c>
      <c r="R10" s="288" t="s">
        <v>246</v>
      </c>
      <c r="S10" s="288" t="s">
        <v>83</v>
      </c>
      <c r="T10" s="288" t="s">
        <v>247</v>
      </c>
      <c r="U10" s="288">
        <v>25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23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23">
        <v>7</v>
      </c>
      <c r="H11" s="195">
        <v>42889</v>
      </c>
      <c r="I11" s="50">
        <f t="shared" si="0"/>
        <v>2</v>
      </c>
      <c r="J11" s="196">
        <v>33</v>
      </c>
      <c r="K11" s="197">
        <f>VLOOKUP(I11,'Формула рейтинга'!$A$3:$BJ$203,J11+2,FALSE)*10</f>
        <v>8.1392619260629964</v>
      </c>
      <c r="L11" s="233">
        <f t="shared" si="1"/>
        <v>73.333333333333329</v>
      </c>
      <c r="M11" s="41"/>
      <c r="N11" s="288">
        <v>32</v>
      </c>
      <c r="O11" s="288">
        <v>45</v>
      </c>
      <c r="P11" s="288">
        <v>71.11</v>
      </c>
      <c r="Q11" s="288" t="s">
        <v>359</v>
      </c>
      <c r="R11" s="288" t="s">
        <v>360</v>
      </c>
      <c r="S11" s="288" t="s">
        <v>45</v>
      </c>
      <c r="T11" s="288" t="s">
        <v>250</v>
      </c>
      <c r="U11" s="288">
        <v>28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23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23">
        <v>8</v>
      </c>
      <c r="H12" s="195">
        <v>42889</v>
      </c>
      <c r="I12" s="50">
        <f t="shared" si="0"/>
        <v>2</v>
      </c>
      <c r="J12" s="196">
        <v>27</v>
      </c>
      <c r="K12" s="197">
        <f>VLOOKUP(I12,'Формула рейтинга'!$A$3:$BJ$203,J12+2,FALSE)*10</f>
        <v>7.8035052404148075</v>
      </c>
      <c r="L12" s="233">
        <f t="shared" si="1"/>
        <v>60</v>
      </c>
      <c r="M12" s="41"/>
      <c r="N12" s="288">
        <v>30</v>
      </c>
      <c r="O12" s="288">
        <v>45</v>
      </c>
      <c r="P12" s="288">
        <v>66.67</v>
      </c>
      <c r="Q12" s="288" t="s">
        <v>361</v>
      </c>
      <c r="R12" s="288" t="s">
        <v>292</v>
      </c>
      <c r="S12" s="288" t="s">
        <v>41</v>
      </c>
      <c r="T12" s="288" t="s">
        <v>260</v>
      </c>
      <c r="U12" s="288">
        <v>33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23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23">
        <v>9</v>
      </c>
      <c r="H13" s="195">
        <v>42889</v>
      </c>
      <c r="I13" s="50">
        <f t="shared" si="0"/>
        <v>2</v>
      </c>
      <c r="J13" s="196">
        <v>27</v>
      </c>
      <c r="K13" s="197">
        <f>VLOOKUP(I13,'Формула рейтинга'!$A$3:$BJ$203,J13+2,FALSE)*10</f>
        <v>7.8035052404148075</v>
      </c>
      <c r="L13" s="233">
        <f t="shared" si="1"/>
        <v>60</v>
      </c>
      <c r="M13" s="41"/>
      <c r="N13" s="288">
        <v>0</v>
      </c>
      <c r="O13" s="288">
        <v>45</v>
      </c>
      <c r="P13" s="288">
        <v>0</v>
      </c>
      <c r="Q13" s="288" t="s">
        <v>362</v>
      </c>
      <c r="R13" s="288" t="s">
        <v>262</v>
      </c>
      <c r="S13" s="288" t="s">
        <v>15</v>
      </c>
      <c r="T13" s="288" t="s">
        <v>326</v>
      </c>
      <c r="U13" s="288">
        <v>36</v>
      </c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23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23">
        <v>11</v>
      </c>
      <c r="H14" s="195">
        <v>42904</v>
      </c>
      <c r="I14" s="50">
        <f t="shared" si="0"/>
        <v>5</v>
      </c>
      <c r="J14" s="196">
        <v>29</v>
      </c>
      <c r="K14" s="197">
        <f>VLOOKUP(I14,'Формула рейтинга'!$A$3:$BJ$203,J14+2,FALSE)*10</f>
        <v>6.9871611825948046</v>
      </c>
      <c r="L14" s="233">
        <f t="shared" si="1"/>
        <v>64.444444444444443</v>
      </c>
      <c r="M14" s="41"/>
      <c r="N14" s="288">
        <v>37</v>
      </c>
      <c r="O14" s="288">
        <v>45</v>
      </c>
      <c r="P14" s="288">
        <v>82.22</v>
      </c>
      <c r="Q14" s="288" t="s">
        <v>363</v>
      </c>
      <c r="R14" s="288" t="s">
        <v>262</v>
      </c>
      <c r="S14" s="288" t="s">
        <v>15</v>
      </c>
      <c r="T14" s="288" t="s">
        <v>326</v>
      </c>
      <c r="U14" s="288">
        <v>37</v>
      </c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23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23">
        <v>12</v>
      </c>
      <c r="H15" s="195">
        <f t="shared" si="2"/>
        <v>42881</v>
      </c>
      <c r="I15" s="50">
        <f t="shared" si="0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1"/>
        <v>0</v>
      </c>
      <c r="M15" s="41"/>
      <c r="N15" s="288">
        <v>25</v>
      </c>
      <c r="O15" s="288">
        <v>45</v>
      </c>
      <c r="P15" s="288">
        <v>55.56</v>
      </c>
      <c r="Q15" s="288" t="s">
        <v>364</v>
      </c>
      <c r="R15" s="288" t="s">
        <v>281</v>
      </c>
      <c r="S15" s="288" t="s">
        <v>11</v>
      </c>
      <c r="T15" s="288" t="s">
        <v>282</v>
      </c>
      <c r="U15" s="288">
        <v>38</v>
      </c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23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23">
        <v>13</v>
      </c>
      <c r="H16" s="195">
        <f t="shared" si="2"/>
        <v>42881</v>
      </c>
      <c r="I16" s="50">
        <f t="shared" si="0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1"/>
        <v>0</v>
      </c>
      <c r="M16" s="41"/>
      <c r="N16" s="288">
        <v>36</v>
      </c>
      <c r="O16" s="288">
        <v>45</v>
      </c>
      <c r="P16" s="288">
        <v>80</v>
      </c>
      <c r="Q16" s="288">
        <v>43075.890324074076</v>
      </c>
      <c r="R16" s="288" t="s">
        <v>285</v>
      </c>
      <c r="S16" s="288" t="s">
        <v>365</v>
      </c>
      <c r="T16" s="288" t="s">
        <v>286</v>
      </c>
      <c r="U16" s="288">
        <v>39</v>
      </c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23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23">
        <v>15</v>
      </c>
      <c r="H17" s="195">
        <v>42889</v>
      </c>
      <c r="I17" s="50">
        <f t="shared" si="0"/>
        <v>2</v>
      </c>
      <c r="J17" s="196">
        <v>42</v>
      </c>
      <c r="K17" s="197">
        <f>VLOOKUP(I17,'Формула рейтинга'!$A$3:$BJ$203,J17+2,FALSE)*10</f>
        <v>8.4864728474696847</v>
      </c>
      <c r="L17" s="233">
        <f t="shared" si="1"/>
        <v>93.333333333333329</v>
      </c>
      <c r="M17" s="41"/>
      <c r="N17" s="41">
        <v>29</v>
      </c>
      <c r="O17" s="41">
        <v>45</v>
      </c>
      <c r="P17" s="41">
        <v>64.44</v>
      </c>
      <c r="Q17" s="41" t="s">
        <v>366</v>
      </c>
      <c r="R17" s="41" t="s">
        <v>265</v>
      </c>
      <c r="S17" s="41" t="s">
        <v>105</v>
      </c>
      <c r="T17" s="41" t="s">
        <v>331</v>
      </c>
      <c r="U17" s="41">
        <v>40</v>
      </c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23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23">
        <v>16</v>
      </c>
      <c r="H18" s="195">
        <f t="shared" si="2"/>
        <v>42881</v>
      </c>
      <c r="I18" s="50">
        <f t="shared" si="0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1"/>
        <v>0</v>
      </c>
      <c r="M18" s="41"/>
      <c r="N18" s="41">
        <v>30</v>
      </c>
      <c r="O18" s="41">
        <v>45</v>
      </c>
      <c r="P18" s="41">
        <v>66.67</v>
      </c>
      <c r="Q18" s="41" t="s">
        <v>367</v>
      </c>
      <c r="R18" s="41" t="s">
        <v>268</v>
      </c>
      <c r="S18" s="41" t="s">
        <v>368</v>
      </c>
      <c r="T18" s="41" t="s">
        <v>269</v>
      </c>
      <c r="U18" s="41">
        <v>41</v>
      </c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23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23">
        <v>17</v>
      </c>
      <c r="H19" s="195">
        <f>DATE(2017,6,19)</f>
        <v>42905</v>
      </c>
      <c r="I19" s="50">
        <f t="shared" si="0"/>
        <v>5</v>
      </c>
      <c r="J19" s="196">
        <v>37</v>
      </c>
      <c r="K19" s="197">
        <f>VLOOKUP(I19,'Формула рейтинга'!$A$3:$BJ$203,J19+2,FALSE)*10</f>
        <v>7.4999318192892463</v>
      </c>
      <c r="L19" s="233">
        <f t="shared" si="1"/>
        <v>82.222222222222214</v>
      </c>
      <c r="M19" s="41"/>
      <c r="N19" s="41">
        <v>7</v>
      </c>
      <c r="O19" s="41">
        <v>45</v>
      </c>
      <c r="P19" s="41">
        <v>15.56</v>
      </c>
      <c r="Q19" s="41" t="s">
        <v>369</v>
      </c>
      <c r="R19" s="41" t="s">
        <v>271</v>
      </c>
      <c r="S19" s="41" t="s">
        <v>109</v>
      </c>
      <c r="T19" s="41" t="s">
        <v>370</v>
      </c>
      <c r="U19" s="41">
        <v>42</v>
      </c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23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23">
        <v>18</v>
      </c>
      <c r="H20" s="195">
        <f t="shared" si="2"/>
        <v>42881</v>
      </c>
      <c r="I20" s="50">
        <f t="shared" si="0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1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23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23">
        <v>19</v>
      </c>
      <c r="H21" s="195">
        <f t="shared" si="2"/>
        <v>42881</v>
      </c>
      <c r="I21" s="50">
        <f t="shared" si="0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1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23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23">
        <v>20</v>
      </c>
      <c r="H22" s="195">
        <f t="shared" si="2"/>
        <v>42881</v>
      </c>
      <c r="I22" s="50">
        <f t="shared" si="0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1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23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23">
        <v>21</v>
      </c>
      <c r="H23" s="195">
        <f t="shared" si="2"/>
        <v>42881</v>
      </c>
      <c r="I23" s="50">
        <f t="shared" si="0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1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23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>DATE(2017,6,19)</f>
        <v>42905</v>
      </c>
      <c r="I24" s="50">
        <f t="shared" si="0"/>
        <v>5</v>
      </c>
      <c r="J24" s="196">
        <v>25</v>
      </c>
      <c r="K24" s="197">
        <f>VLOOKUP(I24,'Формула рейтинга'!$A$3:$BJ$203,J24+2,FALSE)*10</f>
        <v>6.6435294814319823</v>
      </c>
      <c r="L24" s="233">
        <f t="shared" si="1"/>
        <v>55.555555555555557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23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>DATE(2017,6,19)</f>
        <v>42905</v>
      </c>
      <c r="I25" s="50">
        <f t="shared" si="0"/>
        <v>5</v>
      </c>
      <c r="J25" s="196">
        <v>24</v>
      </c>
      <c r="K25" s="197">
        <f>VLOOKUP(I25,'Формула рейтинга'!$A$3:$BJ$203,J25+2,FALSE)*10</f>
        <v>6.5451199427184896</v>
      </c>
      <c r="L25" s="233">
        <f t="shared" si="1"/>
        <v>53.333333333333336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23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v>42889</v>
      </c>
      <c r="I26" s="50">
        <f t="shared" si="0"/>
        <v>2</v>
      </c>
      <c r="J26" s="196">
        <v>45</v>
      </c>
      <c r="K26" s="197">
        <f>VLOOKUP(I26,'Формула рейтинга'!$A$3:$BJ$203,J26+2,FALSE)*10</f>
        <v>8.5751212806140558</v>
      </c>
      <c r="L26" s="233">
        <f t="shared" si="1"/>
        <v>100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23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0"/>
        <v>5</v>
      </c>
      <c r="J27" s="196">
        <v>24</v>
      </c>
      <c r="K27" s="197">
        <f>VLOOKUP(I27,'Формула рейтинга'!$A$3:$BJ$203,J27+2,FALSE)*10</f>
        <v>6.5451199427184896</v>
      </c>
      <c r="L27" s="233">
        <f t="shared" si="1"/>
        <v>53.333333333333336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23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2"/>
        <v>42881</v>
      </c>
      <c r="I28" s="50">
        <f t="shared" si="0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1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23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>DATE(2017,6,18)</f>
        <v>42904</v>
      </c>
      <c r="I29" s="50">
        <f t="shared" si="0"/>
        <v>5</v>
      </c>
      <c r="J29" s="196">
        <v>32</v>
      </c>
      <c r="K29" s="197">
        <f>VLOOKUP(I29,'Формула рейтинга'!$A$3:$BJ$203,J29+2,FALSE)*10</f>
        <v>7.2022272529294442</v>
      </c>
      <c r="L29" s="233">
        <f t="shared" si="1"/>
        <v>71.111111111111114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23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v>42882</v>
      </c>
      <c r="I30" s="50">
        <f t="shared" si="0"/>
        <v>1</v>
      </c>
      <c r="J30" s="196">
        <v>45</v>
      </c>
      <c r="K30" s="197">
        <f>VLOOKUP(I30,'Формула рейтинга'!$A$3:$BJ$203,J30+2,FALSE)*10</f>
        <v>8.8664445505666958</v>
      </c>
      <c r="L30" s="233">
        <f t="shared" si="1"/>
        <v>100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23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2"/>
        <v>42881</v>
      </c>
      <c r="I31" s="50">
        <f t="shared" si="0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1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23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v>42889</v>
      </c>
      <c r="I32" s="50">
        <f t="shared" si="0"/>
        <v>2</v>
      </c>
      <c r="J32" s="196">
        <v>21</v>
      </c>
      <c r="K32" s="197">
        <f>VLOOKUP(I32,'Формула рейтинга'!$A$3:$BJ$203,J32+2,FALSE)*10</f>
        <v>7.3203595701905977</v>
      </c>
      <c r="L32" s="233">
        <f t="shared" si="1"/>
        <v>46.666666666666664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23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v>42889</v>
      </c>
      <c r="I33" s="50">
        <f t="shared" si="0"/>
        <v>2</v>
      </c>
      <c r="J33" s="196">
        <v>40</v>
      </c>
      <c r="K33" s="197">
        <f>VLOOKUP(I33,'Формула рейтинга'!$A$3:$BJ$203,J33+2,FALSE)*10</f>
        <v>8.4209864684520266</v>
      </c>
      <c r="L33" s="233">
        <f t="shared" si="1"/>
        <v>88.888888888888886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23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DATE(2017,6,17)</f>
        <v>42903</v>
      </c>
      <c r="I34" s="50">
        <f t="shared" si="0"/>
        <v>4</v>
      </c>
      <c r="J34" s="196">
        <v>30</v>
      </c>
      <c r="K34" s="197">
        <f>VLOOKUP(I34,'Формула рейтинга'!$A$3:$BJ$203,J34+2,FALSE)*10</f>
        <v>7.3378825203701226</v>
      </c>
      <c r="L34" s="233">
        <f t="shared" si="1"/>
        <v>66.666666666666657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23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v>42889</v>
      </c>
      <c r="I35" s="50">
        <f t="shared" si="0"/>
        <v>2</v>
      </c>
      <c r="J35" s="196">
        <v>45</v>
      </c>
      <c r="K35" s="197">
        <f>VLOOKUP(I35,'Формула рейтинга'!$A$3:$BJ$203,J35+2,FALSE)*10</f>
        <v>8.5751212806140558</v>
      </c>
      <c r="L35" s="233">
        <f t="shared" si="1"/>
        <v>100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23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v>42889</v>
      </c>
      <c r="I36" s="50">
        <f t="shared" si="0"/>
        <v>2</v>
      </c>
      <c r="J36" s="196">
        <v>29</v>
      </c>
      <c r="K36" s="197">
        <f>VLOOKUP(I36,'Формула рейтинга'!$A$3:$BJ$203,J36+2,FALSE)*10</f>
        <v>7.9281011681253553</v>
      </c>
      <c r="L36" s="233">
        <f t="shared" si="1"/>
        <v>64.444444444444443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23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0"/>
        <v>5</v>
      </c>
      <c r="J37" s="196">
        <v>0</v>
      </c>
      <c r="K37" s="197">
        <f>VLOOKUP(I37,'Формула рейтинга'!$A$3:$BJ$203,J37+2,FALSE)*10</f>
        <v>0</v>
      </c>
      <c r="L37" s="233">
        <f t="shared" si="1"/>
        <v>0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23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>DATE(2017,6,18)</f>
        <v>42904</v>
      </c>
      <c r="I38" s="50">
        <f t="shared" si="0"/>
        <v>5</v>
      </c>
      <c r="J38" s="196">
        <v>25</v>
      </c>
      <c r="K38" s="197">
        <f>VLOOKUP(I38,'Формула рейтинга'!$A$3:$BJ$203,J38+2,FALSE)*10</f>
        <v>6.6435294814319823</v>
      </c>
      <c r="L38" s="233">
        <f t="shared" si="1"/>
        <v>55.555555555555557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23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DATE(2017,6,12)</f>
        <v>42898</v>
      </c>
      <c r="I39" s="50">
        <f t="shared" si="0"/>
        <v>4</v>
      </c>
      <c r="J39" s="196">
        <v>36</v>
      </c>
      <c r="K39" s="197">
        <f>VLOOKUP(I39,'Формула рейтинга'!$A$3:$BJ$203,J39+2,FALSE)*10</f>
        <v>7.6947925619526112</v>
      </c>
      <c r="L39" s="233">
        <f t="shared" si="1"/>
        <v>80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23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>DATE(2017,6,18)</f>
        <v>42904</v>
      </c>
      <c r="I40" s="50">
        <f t="shared" si="0"/>
        <v>5</v>
      </c>
      <c r="J40" s="196">
        <v>29</v>
      </c>
      <c r="K40" s="197">
        <f>VLOOKUP(I40,'Формула рейтинга'!$A$3:$BJ$203,J40+2,FALSE)*10</f>
        <v>6.9871611825948046</v>
      </c>
      <c r="L40" s="233">
        <f t="shared" si="1"/>
        <v>64.444444444444443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23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>DATE(2017,6,17)</f>
        <v>42903</v>
      </c>
      <c r="I41" s="50">
        <f t="shared" si="0"/>
        <v>4</v>
      </c>
      <c r="J41" s="196">
        <v>30</v>
      </c>
      <c r="K41" s="197">
        <f>VLOOKUP(I41,'Формула рейтинга'!$A$3:$BJ$203,J41+2,FALSE)*10</f>
        <v>7.3378825203701226</v>
      </c>
      <c r="L41" s="233">
        <f t="shared" si="1"/>
        <v>66.666666666666657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23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>DATE(2017,6,18)</f>
        <v>42904</v>
      </c>
      <c r="I42" s="50">
        <f t="shared" si="0"/>
        <v>5</v>
      </c>
      <c r="J42" s="196">
        <v>7</v>
      </c>
      <c r="K42" s="197">
        <f>VLOOKUP(I42,'Формула рейтинга'!$A$3:$BJ$203,J42+2,FALSE)*10</f>
        <v>3.1950733565537281</v>
      </c>
      <c r="L42" s="233">
        <f t="shared" si="1"/>
        <v>15.555555555555555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I3:I4"/>
    <mergeCell ref="J3:J4"/>
    <mergeCell ref="K3:K4"/>
    <mergeCell ref="L3:L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conditionalFormatting sqref="L5">
    <cfRule type="expression" dxfId="85" priority="4">
      <formula>L5&gt;=50</formula>
    </cfRule>
    <cfRule type="expression" dxfId="84" priority="5">
      <formula>L5&lt;50</formula>
    </cfRule>
  </conditionalFormatting>
  <conditionalFormatting sqref="L6:L42">
    <cfRule type="expression" dxfId="83" priority="3">
      <formula>L6&lt;50</formula>
    </cfRule>
  </conditionalFormatting>
  <conditionalFormatting sqref="L6:L42">
    <cfRule type="expression" dxfId="82" priority="1">
      <formula>L6&gt;=50</formula>
    </cfRule>
    <cfRule type="expression" dxfId="81" priority="2">
      <formula>L6&lt;50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U42"/>
  <sheetViews>
    <sheetView topLeftCell="A16" zoomScale="85" zoomScaleNormal="85" workbookViewId="0">
      <selection activeCell="O24" sqref="O24"/>
    </sheetView>
  </sheetViews>
  <sheetFormatPr defaultRowHeight="14.4"/>
  <cols>
    <col min="4" max="4" width="15.33203125" bestFit="1" customWidth="1"/>
    <col min="5" max="5" width="11.88671875" bestFit="1" customWidth="1"/>
    <col min="6" max="6" width="15.33203125" bestFit="1" customWidth="1"/>
    <col min="8" max="8" width="10.88671875" bestFit="1" customWidth="1"/>
    <col min="12" max="12" width="20.5546875" customWidth="1"/>
  </cols>
  <sheetData>
    <row r="1" spans="1:255">
      <c r="A1" s="249" t="s">
        <v>112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/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  <c r="BQ1" s="249"/>
      <c r="BR1" s="249"/>
      <c r="BS1" s="249"/>
      <c r="BT1" s="249"/>
      <c r="BU1" s="249"/>
      <c r="BV1" s="249"/>
      <c r="BW1" s="249"/>
      <c r="BX1" s="249"/>
      <c r="BY1" s="249"/>
      <c r="BZ1" s="249"/>
      <c r="CA1" s="249"/>
      <c r="CB1" s="249"/>
      <c r="CC1" s="249"/>
      <c r="CD1" s="249"/>
      <c r="CE1" s="249"/>
      <c r="CF1" s="249"/>
      <c r="CG1" s="249"/>
      <c r="CH1" s="249"/>
      <c r="CI1" s="249"/>
      <c r="CJ1" s="249"/>
      <c r="CK1" s="249"/>
      <c r="CL1" s="249"/>
      <c r="CM1" s="249"/>
      <c r="CN1" s="249"/>
      <c r="CO1" s="249"/>
      <c r="CP1" s="249"/>
      <c r="CQ1" s="249"/>
      <c r="CR1" s="249"/>
      <c r="CS1" s="249"/>
      <c r="CT1" s="249"/>
      <c r="CU1" s="249"/>
      <c r="CV1" s="249"/>
      <c r="CW1" s="249"/>
      <c r="CX1" s="249"/>
      <c r="CY1" s="249"/>
      <c r="CZ1" s="249"/>
      <c r="DA1" s="249"/>
      <c r="DB1" s="249"/>
      <c r="DC1" s="249"/>
      <c r="DD1" s="249"/>
      <c r="DE1" s="249"/>
      <c r="DF1" s="249"/>
      <c r="DG1" s="249"/>
      <c r="DH1" s="249"/>
      <c r="DI1" s="249"/>
      <c r="DJ1" s="249"/>
      <c r="DK1" s="249"/>
      <c r="DL1" s="249"/>
      <c r="DM1" s="249"/>
      <c r="DN1" s="249"/>
      <c r="DO1" s="249"/>
      <c r="DP1" s="249"/>
      <c r="DQ1" s="249"/>
      <c r="DR1" s="249"/>
      <c r="DS1" s="249"/>
      <c r="DT1" s="249"/>
      <c r="DU1" s="249"/>
      <c r="DV1" s="249"/>
      <c r="DW1" s="249"/>
      <c r="DX1" s="249"/>
      <c r="DY1" s="249"/>
      <c r="DZ1" s="249"/>
      <c r="EA1" s="249"/>
      <c r="EB1" s="249"/>
      <c r="EC1" s="249"/>
      <c r="ED1" s="249"/>
      <c r="EE1" s="249"/>
      <c r="EF1" s="249"/>
      <c r="EG1" s="249"/>
      <c r="EH1" s="249"/>
      <c r="EI1" s="249"/>
      <c r="EJ1" s="249"/>
      <c r="EK1" s="249"/>
      <c r="EL1" s="249"/>
      <c r="EM1" s="249"/>
      <c r="EN1" s="249"/>
      <c r="EO1" s="249"/>
      <c r="EP1" s="249"/>
      <c r="EQ1" s="249"/>
      <c r="ER1" s="249"/>
      <c r="ES1" s="249"/>
      <c r="ET1" s="249"/>
      <c r="EU1" s="249"/>
      <c r="EV1" s="249"/>
      <c r="EW1" s="249"/>
      <c r="EX1" s="249"/>
      <c r="EY1" s="249"/>
      <c r="EZ1" s="249"/>
      <c r="FA1" s="249"/>
      <c r="FB1" s="249"/>
      <c r="FC1" s="249"/>
      <c r="FD1" s="249"/>
      <c r="FE1" s="249"/>
      <c r="FF1" s="249"/>
      <c r="FG1" s="249"/>
      <c r="FH1" s="249"/>
      <c r="FI1" s="249"/>
      <c r="FJ1" s="249"/>
      <c r="FK1" s="249"/>
      <c r="FL1" s="249"/>
      <c r="FM1" s="249"/>
      <c r="FN1" s="249"/>
      <c r="FO1" s="249"/>
      <c r="FP1" s="249"/>
      <c r="FQ1" s="249"/>
      <c r="FR1" s="249"/>
      <c r="FS1" s="249"/>
      <c r="FT1" s="249"/>
      <c r="FU1" s="249"/>
      <c r="FV1" s="249"/>
      <c r="FW1" s="249"/>
      <c r="FX1" s="249"/>
      <c r="FY1" s="249"/>
      <c r="FZ1" s="249"/>
      <c r="GA1" s="249"/>
      <c r="GB1" s="249"/>
      <c r="GC1" s="249"/>
      <c r="GD1" s="249"/>
      <c r="GE1" s="249"/>
      <c r="GF1" s="249"/>
      <c r="GG1" s="249"/>
      <c r="GH1" s="249"/>
      <c r="GI1" s="249"/>
      <c r="GJ1" s="249"/>
      <c r="GK1" s="249"/>
      <c r="GL1" s="249"/>
      <c r="GM1" s="249"/>
      <c r="GN1" s="249"/>
      <c r="GO1" s="249"/>
      <c r="GP1" s="249"/>
      <c r="GQ1" s="249"/>
      <c r="GR1" s="249"/>
      <c r="GS1" s="249"/>
      <c r="GT1" s="249"/>
      <c r="GU1" s="249"/>
      <c r="GV1" s="249"/>
      <c r="GW1" s="249"/>
      <c r="GX1" s="249"/>
      <c r="GY1" s="249"/>
      <c r="GZ1" s="249"/>
      <c r="HA1" s="249"/>
      <c r="HB1" s="249"/>
      <c r="HC1" s="249"/>
      <c r="HD1" s="249"/>
      <c r="HE1" s="249"/>
      <c r="HF1" s="249"/>
      <c r="HG1" s="249"/>
      <c r="HH1" s="249"/>
      <c r="HI1" s="249"/>
      <c r="HJ1" s="249"/>
      <c r="HK1" s="249"/>
      <c r="HL1" s="249"/>
      <c r="HM1" s="249"/>
      <c r="HN1" s="249"/>
      <c r="HO1" s="249"/>
      <c r="HP1" s="249"/>
      <c r="HQ1" s="249"/>
      <c r="HR1" s="249"/>
      <c r="HS1" s="249"/>
      <c r="HT1" s="249"/>
      <c r="HU1" s="249"/>
      <c r="HV1" s="249"/>
      <c r="HW1" s="249"/>
      <c r="HX1" s="249"/>
      <c r="HY1" s="249"/>
      <c r="HZ1" s="249"/>
      <c r="IA1" s="249"/>
      <c r="IB1" s="249"/>
      <c r="IC1" s="249"/>
      <c r="ID1" s="249"/>
      <c r="IE1" s="249"/>
      <c r="IF1" s="249"/>
      <c r="IG1" s="249"/>
      <c r="IH1" s="249"/>
      <c r="II1" s="249"/>
      <c r="IJ1" s="249"/>
      <c r="IK1" s="249"/>
      <c r="IL1" s="249"/>
      <c r="IM1" s="249"/>
      <c r="IN1" s="249"/>
      <c r="IO1" s="249"/>
      <c r="IP1" s="249"/>
      <c r="IQ1" s="249"/>
      <c r="IR1" s="249"/>
      <c r="IS1" s="249"/>
      <c r="IT1" s="249"/>
      <c r="IU1" s="249"/>
    </row>
    <row r="2" spans="1:255">
      <c r="A2" s="285" t="str">
        <f>'Сводная таблица'!D2</f>
        <v>https://goo.gl/vHHMPH - Пройти тесты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68"/>
    </row>
    <row r="3" spans="1:255">
      <c r="A3" s="250" t="str">
        <f>'Сводная таблица'!A3:A4</f>
        <v>№ п/п</v>
      </c>
      <c r="B3" s="250" t="str">
        <f>'Сводная таблица'!B3:B4</f>
        <v>группа</v>
      </c>
      <c r="C3" s="253" t="str">
        <f>'Сводная таблица'!C3:C4</f>
        <v>подргуппа</v>
      </c>
      <c r="D3" s="250" t="str">
        <f>'Сводная таблица'!D3:D4</f>
        <v>Фамилия</v>
      </c>
      <c r="E3" s="250" t="str">
        <f>'Сводная таблица'!E3:E4</f>
        <v>Имя</v>
      </c>
      <c r="F3" s="250" t="str">
        <f>'Сводная таблица'!F3:F4</f>
        <v>Отчество</v>
      </c>
      <c r="G3" s="250" t="s">
        <v>111</v>
      </c>
      <c r="H3" s="250" t="s">
        <v>35</v>
      </c>
      <c r="I3" s="286" t="s">
        <v>38</v>
      </c>
      <c r="J3" s="286" t="s">
        <v>37</v>
      </c>
      <c r="K3" s="286" t="s">
        <v>34</v>
      </c>
      <c r="L3" s="286" t="s">
        <v>132</v>
      </c>
    </row>
    <row r="4" spans="1:255">
      <c r="A4" s="250"/>
      <c r="B4" s="250"/>
      <c r="C4" s="253"/>
      <c r="D4" s="250"/>
      <c r="E4" s="250"/>
      <c r="F4" s="250"/>
      <c r="G4" s="250"/>
      <c r="H4" s="250"/>
      <c r="I4" s="286"/>
      <c r="J4" s="286"/>
      <c r="K4" s="286"/>
      <c r="L4" s="286"/>
      <c r="N4" t="s">
        <v>230</v>
      </c>
      <c r="O4" t="s">
        <v>231</v>
      </c>
      <c r="P4" t="s">
        <v>232</v>
      </c>
      <c r="Q4" t="s">
        <v>233</v>
      </c>
      <c r="R4" t="s">
        <v>27</v>
      </c>
      <c r="S4" t="s">
        <v>28</v>
      </c>
      <c r="T4" t="s">
        <v>234</v>
      </c>
      <c r="U4" t="s">
        <v>111</v>
      </c>
    </row>
    <row r="5" spans="1:255">
      <c r="A5" s="193">
        <v>1</v>
      </c>
      <c r="B5" s="47">
        <v>11405115</v>
      </c>
      <c r="C5" s="194">
        <v>1</v>
      </c>
      <c r="D5" s="48" t="s">
        <v>39</v>
      </c>
      <c r="E5" s="48" t="s">
        <v>22</v>
      </c>
      <c r="F5" s="49" t="s">
        <v>23</v>
      </c>
      <c r="G5" s="193">
        <v>1</v>
      </c>
      <c r="H5" s="195">
        <f>DATE(2017,5,26)</f>
        <v>42881</v>
      </c>
      <c r="I5" s="50">
        <f>WEEKNUM(H5)-WEEKNUM(DATE(2017,5,19))</f>
        <v>1</v>
      </c>
      <c r="J5" s="196">
        <v>0</v>
      </c>
      <c r="K5" s="197">
        <f>VLOOKUP(I5,'Формула рейтинга'!$A$3:$BJ$203,J5+2,FALSE)*10</f>
        <v>0</v>
      </c>
      <c r="L5" s="233">
        <f>J5/33*100</f>
        <v>0</v>
      </c>
      <c r="M5" s="41"/>
      <c r="N5" s="288">
        <v>2</v>
      </c>
      <c r="O5" s="288">
        <v>33</v>
      </c>
      <c r="P5" s="288">
        <v>6.06</v>
      </c>
      <c r="Q5" s="288" t="s">
        <v>371</v>
      </c>
      <c r="R5" s="288" t="s">
        <v>239</v>
      </c>
      <c r="S5" s="288" t="s">
        <v>22</v>
      </c>
      <c r="T5" s="288" t="s">
        <v>240</v>
      </c>
      <c r="U5" s="288">
        <v>17</v>
      </c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  <c r="BJ5" s="41"/>
      <c r="BK5" s="41"/>
      <c r="BL5" s="41"/>
      <c r="BM5" s="41"/>
      <c r="BN5" s="41"/>
      <c r="BO5" s="41"/>
      <c r="BP5" s="41"/>
      <c r="BQ5" s="41"/>
      <c r="BR5" s="41"/>
      <c r="BS5" s="41"/>
      <c r="BT5" s="41"/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  <c r="IH5" s="41"/>
      <c r="II5" s="41"/>
      <c r="IJ5" s="41"/>
      <c r="IK5" s="41"/>
      <c r="IL5" s="41"/>
      <c r="IM5" s="41"/>
      <c r="IN5" s="41"/>
      <c r="IO5" s="41"/>
      <c r="IP5" s="41"/>
      <c r="IQ5" s="41"/>
      <c r="IR5" s="41"/>
      <c r="IS5" s="41"/>
      <c r="IT5" s="41"/>
      <c r="IU5" s="41"/>
    </row>
    <row r="6" spans="1:255">
      <c r="A6" s="231">
        <v>2</v>
      </c>
      <c r="B6" s="31">
        <v>11405115</v>
      </c>
      <c r="C6" s="33">
        <v>1</v>
      </c>
      <c r="D6" s="29" t="s">
        <v>40</v>
      </c>
      <c r="E6" s="29" t="s">
        <v>41</v>
      </c>
      <c r="F6" s="37" t="s">
        <v>42</v>
      </c>
      <c r="G6" s="231">
        <v>2</v>
      </c>
      <c r="H6" s="195">
        <f t="shared" ref="H6:H42" si="0">DATE(2017,5,26)</f>
        <v>42881</v>
      </c>
      <c r="I6" s="50">
        <f t="shared" ref="I6:I42" si="1">WEEKNUM(H6)-WEEKNUM(DATE(2017,5,19))</f>
        <v>1</v>
      </c>
      <c r="J6" s="196">
        <v>0</v>
      </c>
      <c r="K6" s="197">
        <f>VLOOKUP(I6,'Формула рейтинга'!$A$3:$BJ$203,J6+2,FALSE)*10</f>
        <v>0</v>
      </c>
      <c r="L6" s="233">
        <f t="shared" ref="L6:L42" si="2">J6/33*100</f>
        <v>0</v>
      </c>
      <c r="M6" s="60"/>
      <c r="N6" s="288">
        <v>0</v>
      </c>
      <c r="O6" s="288">
        <v>33</v>
      </c>
      <c r="P6" s="288">
        <v>0</v>
      </c>
      <c r="Q6" s="288" t="s">
        <v>372</v>
      </c>
      <c r="R6" s="288" t="s">
        <v>373</v>
      </c>
      <c r="S6" s="288" t="s">
        <v>83</v>
      </c>
      <c r="T6" s="288" t="s">
        <v>247</v>
      </c>
      <c r="U6" s="288">
        <v>25</v>
      </c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  <c r="IA6" s="41"/>
      <c r="IB6" s="41"/>
      <c r="IC6" s="41"/>
      <c r="ID6" s="41"/>
      <c r="IE6" s="41"/>
      <c r="IF6" s="41"/>
      <c r="IG6" s="41"/>
      <c r="IH6" s="41"/>
      <c r="II6" s="41"/>
      <c r="IJ6" s="41"/>
      <c r="IK6" s="41"/>
      <c r="IL6" s="41"/>
      <c r="IM6" s="41"/>
      <c r="IN6" s="41"/>
      <c r="IO6" s="41"/>
      <c r="IP6" s="41"/>
      <c r="IQ6" s="41"/>
      <c r="IR6" s="41"/>
      <c r="IS6" s="41"/>
      <c r="IT6" s="41"/>
      <c r="IU6" s="41"/>
    </row>
    <row r="7" spans="1:255">
      <c r="A7" s="231">
        <v>3</v>
      </c>
      <c r="B7" s="31">
        <v>11405115</v>
      </c>
      <c r="C7" s="33">
        <v>1</v>
      </c>
      <c r="D7" s="29" t="s">
        <v>43</v>
      </c>
      <c r="E7" s="29" t="s">
        <v>26</v>
      </c>
      <c r="F7" s="37" t="s">
        <v>10</v>
      </c>
      <c r="G7" s="231">
        <v>3</v>
      </c>
      <c r="H7" s="195">
        <f t="shared" si="0"/>
        <v>42881</v>
      </c>
      <c r="I7" s="50">
        <f t="shared" si="1"/>
        <v>1</v>
      </c>
      <c r="J7" s="196">
        <v>0</v>
      </c>
      <c r="K7" s="197">
        <f>VLOOKUP(I7,'Формула рейтинга'!$A$3:$BJ$203,J7+2,FALSE)*10</f>
        <v>0</v>
      </c>
      <c r="L7" s="233">
        <f t="shared" si="2"/>
        <v>0</v>
      </c>
      <c r="M7" s="41"/>
      <c r="N7" s="288">
        <v>15</v>
      </c>
      <c r="O7" s="288">
        <v>33</v>
      </c>
      <c r="P7" s="288">
        <v>45.45</v>
      </c>
      <c r="Q7" s="288" t="s">
        <v>374</v>
      </c>
      <c r="R7" s="288" t="s">
        <v>252</v>
      </c>
      <c r="S7" s="288" t="s">
        <v>26</v>
      </c>
      <c r="T7" s="288" t="s">
        <v>253</v>
      </c>
      <c r="U7" s="288">
        <v>29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41"/>
      <c r="DY7" s="41"/>
      <c r="DZ7" s="41"/>
      <c r="EA7" s="41"/>
      <c r="EB7" s="41"/>
      <c r="EC7" s="41"/>
      <c r="ED7" s="41"/>
      <c r="EE7" s="41"/>
      <c r="EF7" s="41"/>
      <c r="EG7" s="41"/>
      <c r="EH7" s="41"/>
      <c r="EI7" s="41"/>
      <c r="EJ7" s="41"/>
      <c r="EK7" s="41"/>
      <c r="EL7" s="41"/>
      <c r="EM7" s="41"/>
      <c r="EN7" s="41"/>
      <c r="EO7" s="41"/>
      <c r="EP7" s="41"/>
      <c r="EQ7" s="41"/>
      <c r="ER7" s="41"/>
      <c r="ES7" s="41"/>
      <c r="ET7" s="41"/>
      <c r="EU7" s="41"/>
      <c r="EV7" s="41"/>
      <c r="EW7" s="41"/>
      <c r="EX7" s="41"/>
      <c r="EY7" s="41"/>
      <c r="EZ7" s="41"/>
      <c r="FA7" s="41"/>
      <c r="FB7" s="41"/>
      <c r="FC7" s="41"/>
      <c r="FD7" s="41"/>
      <c r="FE7" s="41"/>
      <c r="FF7" s="41"/>
      <c r="FG7" s="41"/>
      <c r="FH7" s="41"/>
      <c r="FI7" s="41"/>
      <c r="FJ7" s="41"/>
      <c r="FK7" s="41"/>
      <c r="FL7" s="41"/>
      <c r="FM7" s="41"/>
      <c r="FN7" s="41"/>
      <c r="FO7" s="41"/>
      <c r="FP7" s="41"/>
      <c r="FQ7" s="41"/>
      <c r="FR7" s="41"/>
      <c r="FS7" s="41"/>
      <c r="FT7" s="41"/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1"/>
      <c r="GT7" s="41"/>
      <c r="GU7" s="41"/>
      <c r="GV7" s="41"/>
      <c r="GW7" s="41"/>
      <c r="GX7" s="41"/>
      <c r="GY7" s="41"/>
      <c r="GZ7" s="41"/>
      <c r="HA7" s="41"/>
      <c r="HB7" s="41"/>
      <c r="HC7" s="41"/>
      <c r="HD7" s="41"/>
      <c r="HE7" s="41"/>
      <c r="HF7" s="41"/>
      <c r="HG7" s="41"/>
      <c r="HH7" s="41"/>
      <c r="HI7" s="41"/>
      <c r="HJ7" s="41"/>
      <c r="HK7" s="41"/>
      <c r="HL7" s="41"/>
      <c r="HM7" s="41"/>
      <c r="HN7" s="41"/>
      <c r="HO7" s="41"/>
      <c r="HP7" s="41"/>
      <c r="HQ7" s="41"/>
      <c r="HR7" s="41"/>
      <c r="HS7" s="41"/>
      <c r="HT7" s="41"/>
      <c r="HU7" s="41"/>
      <c r="HV7" s="41"/>
      <c r="HW7" s="41"/>
      <c r="HX7" s="41"/>
      <c r="HY7" s="41"/>
      <c r="HZ7" s="41"/>
      <c r="IA7" s="41"/>
      <c r="IB7" s="41"/>
      <c r="IC7" s="41"/>
      <c r="ID7" s="41"/>
      <c r="IE7" s="41"/>
      <c r="IF7" s="41"/>
      <c r="IG7" s="41"/>
      <c r="IH7" s="41"/>
      <c r="II7" s="41"/>
      <c r="IJ7" s="41"/>
      <c r="IK7" s="41"/>
      <c r="IL7" s="41"/>
      <c r="IM7" s="41"/>
      <c r="IN7" s="41"/>
      <c r="IO7" s="41"/>
      <c r="IP7" s="41"/>
      <c r="IQ7" s="41"/>
      <c r="IR7" s="41"/>
      <c r="IS7" s="41"/>
      <c r="IT7" s="41"/>
      <c r="IU7" s="41"/>
    </row>
    <row r="8" spans="1:255">
      <c r="A8" s="231">
        <v>4</v>
      </c>
      <c r="B8" s="31">
        <v>11405115</v>
      </c>
      <c r="C8" s="33">
        <v>1</v>
      </c>
      <c r="D8" s="29" t="s">
        <v>44</v>
      </c>
      <c r="E8" s="29" t="s">
        <v>45</v>
      </c>
      <c r="F8" s="37" t="s">
        <v>20</v>
      </c>
      <c r="G8" s="231">
        <v>4</v>
      </c>
      <c r="H8" s="195">
        <f t="shared" si="0"/>
        <v>42881</v>
      </c>
      <c r="I8" s="50">
        <f t="shared" si="1"/>
        <v>1</v>
      </c>
      <c r="J8" s="196">
        <v>0</v>
      </c>
      <c r="K8" s="197">
        <f>VLOOKUP(I8,'Формула рейтинга'!$A$3:$BJ$203,J8+2,FALSE)*10</f>
        <v>0</v>
      </c>
      <c r="L8" s="233">
        <f t="shared" si="2"/>
        <v>0</v>
      </c>
      <c r="M8" s="41"/>
      <c r="N8" s="288">
        <v>4</v>
      </c>
      <c r="O8" s="288">
        <v>33</v>
      </c>
      <c r="P8" s="288">
        <v>12.12</v>
      </c>
      <c r="Q8" s="288" t="s">
        <v>375</v>
      </c>
      <c r="R8" s="288" t="s">
        <v>376</v>
      </c>
      <c r="S8" s="288" t="s">
        <v>56</v>
      </c>
      <c r="T8" s="288" t="s">
        <v>256</v>
      </c>
      <c r="U8" s="288">
        <v>31</v>
      </c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  <c r="IH8" s="41"/>
      <c r="II8" s="41"/>
      <c r="IJ8" s="41"/>
      <c r="IK8" s="41"/>
      <c r="IL8" s="41"/>
      <c r="IM8" s="41"/>
      <c r="IN8" s="41"/>
      <c r="IO8" s="41"/>
      <c r="IP8" s="41"/>
      <c r="IQ8" s="41"/>
      <c r="IR8" s="41"/>
      <c r="IS8" s="41"/>
      <c r="IT8" s="41"/>
      <c r="IU8" s="41"/>
    </row>
    <row r="9" spans="1:255">
      <c r="A9" s="231">
        <v>5</v>
      </c>
      <c r="B9" s="31">
        <v>11405115</v>
      </c>
      <c r="C9" s="33">
        <v>1</v>
      </c>
      <c r="D9" s="29" t="s">
        <v>46</v>
      </c>
      <c r="E9" s="29" t="s">
        <v>16</v>
      </c>
      <c r="F9" s="37" t="s">
        <v>47</v>
      </c>
      <c r="G9" s="231">
        <v>5</v>
      </c>
      <c r="H9" s="195">
        <f t="shared" si="0"/>
        <v>42881</v>
      </c>
      <c r="I9" s="50">
        <f t="shared" si="1"/>
        <v>1</v>
      </c>
      <c r="J9" s="196">
        <v>0</v>
      </c>
      <c r="K9" s="197">
        <f>VLOOKUP(I9,'Формула рейтинга'!$A$3:$BJ$203,J9+2,FALSE)*10</f>
        <v>0</v>
      </c>
      <c r="L9" s="233">
        <f t="shared" si="2"/>
        <v>0</v>
      </c>
      <c r="M9" s="41"/>
      <c r="N9" s="288">
        <v>0</v>
      </c>
      <c r="O9" s="288">
        <v>33</v>
      </c>
      <c r="P9" s="288">
        <v>0</v>
      </c>
      <c r="Q9" s="288" t="s">
        <v>377</v>
      </c>
      <c r="R9" s="288" t="s">
        <v>292</v>
      </c>
      <c r="S9" s="288" t="s">
        <v>41</v>
      </c>
      <c r="T9" s="288" t="s">
        <v>260</v>
      </c>
      <c r="U9" s="288">
        <v>33</v>
      </c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41"/>
      <c r="DY9" s="41"/>
      <c r="DZ9" s="41"/>
      <c r="EA9" s="41"/>
      <c r="EB9" s="41"/>
      <c r="EC9" s="41"/>
      <c r="ED9" s="41"/>
      <c r="EE9" s="41"/>
      <c r="EF9" s="41"/>
      <c r="EG9" s="41"/>
      <c r="EH9" s="41"/>
      <c r="EI9" s="41"/>
      <c r="EJ9" s="41"/>
      <c r="EK9" s="41"/>
      <c r="EL9" s="41"/>
      <c r="EM9" s="41"/>
      <c r="EN9" s="41"/>
      <c r="EO9" s="41"/>
      <c r="EP9" s="41"/>
      <c r="EQ9" s="41"/>
      <c r="ER9" s="41"/>
      <c r="ES9" s="41"/>
      <c r="ET9" s="41"/>
      <c r="EU9" s="41"/>
      <c r="EV9" s="41"/>
      <c r="EW9" s="41"/>
      <c r="EX9" s="41"/>
      <c r="EY9" s="41"/>
      <c r="EZ9" s="41"/>
      <c r="FA9" s="41"/>
      <c r="FB9" s="41"/>
      <c r="FC9" s="41"/>
      <c r="FD9" s="41"/>
      <c r="FE9" s="41"/>
      <c r="FF9" s="41"/>
      <c r="FG9" s="41"/>
      <c r="FH9" s="41"/>
      <c r="FI9" s="41"/>
      <c r="FJ9" s="41"/>
      <c r="FK9" s="41"/>
      <c r="FL9" s="41"/>
      <c r="FM9" s="41"/>
      <c r="FN9" s="41"/>
      <c r="FO9" s="41"/>
      <c r="FP9" s="41"/>
      <c r="FQ9" s="41"/>
      <c r="FR9" s="41"/>
      <c r="FS9" s="41"/>
      <c r="FT9" s="41"/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1"/>
      <c r="GT9" s="41"/>
      <c r="GU9" s="41"/>
      <c r="GV9" s="41"/>
      <c r="GW9" s="41"/>
      <c r="GX9" s="41"/>
      <c r="GY9" s="41"/>
      <c r="GZ9" s="41"/>
      <c r="HA9" s="41"/>
      <c r="HB9" s="41"/>
      <c r="HC9" s="41"/>
      <c r="HD9" s="41"/>
      <c r="HE9" s="41"/>
      <c r="HF9" s="41"/>
      <c r="HG9" s="41"/>
      <c r="HH9" s="41"/>
      <c r="HI9" s="41"/>
      <c r="HJ9" s="41"/>
      <c r="HK9" s="41"/>
      <c r="HL9" s="41"/>
      <c r="HM9" s="41"/>
      <c r="HN9" s="41"/>
      <c r="HO9" s="41"/>
      <c r="HP9" s="41"/>
      <c r="HQ9" s="41"/>
      <c r="HR9" s="41"/>
      <c r="HS9" s="41"/>
      <c r="HT9" s="41"/>
      <c r="HU9" s="41"/>
      <c r="HV9" s="41"/>
      <c r="HW9" s="41"/>
      <c r="HX9" s="41"/>
      <c r="HY9" s="41"/>
      <c r="HZ9" s="41"/>
      <c r="IA9" s="41"/>
      <c r="IB9" s="41"/>
      <c r="IC9" s="41"/>
      <c r="ID9" s="41"/>
      <c r="IE9" s="41"/>
      <c r="IF9" s="41"/>
      <c r="IG9" s="41"/>
      <c r="IH9" s="41"/>
      <c r="II9" s="41"/>
      <c r="IJ9" s="41"/>
      <c r="IK9" s="41"/>
      <c r="IL9" s="41"/>
      <c r="IM9" s="41"/>
      <c r="IN9" s="41"/>
      <c r="IO9" s="41"/>
      <c r="IP9" s="41"/>
      <c r="IQ9" s="41"/>
      <c r="IR9" s="41"/>
      <c r="IS9" s="41"/>
      <c r="IT9" s="41"/>
      <c r="IU9" s="41"/>
    </row>
    <row r="10" spans="1:255">
      <c r="A10" s="231">
        <v>6</v>
      </c>
      <c r="B10" s="31">
        <v>11405115</v>
      </c>
      <c r="C10" s="33">
        <v>1</v>
      </c>
      <c r="D10" s="29" t="s">
        <v>48</v>
      </c>
      <c r="E10" s="29" t="s">
        <v>49</v>
      </c>
      <c r="F10" s="37" t="s">
        <v>50</v>
      </c>
      <c r="G10" s="231">
        <v>6</v>
      </c>
      <c r="H10" s="195">
        <f t="shared" si="0"/>
        <v>42881</v>
      </c>
      <c r="I10" s="50">
        <f t="shared" si="1"/>
        <v>1</v>
      </c>
      <c r="J10" s="196">
        <v>0</v>
      </c>
      <c r="K10" s="197">
        <f>VLOOKUP(I10,'Формула рейтинга'!$A$3:$BJ$203,J10+2,FALSE)*10</f>
        <v>0</v>
      </c>
      <c r="L10" s="233">
        <f t="shared" si="2"/>
        <v>0</v>
      </c>
      <c r="M10" s="41"/>
      <c r="N10" s="41">
        <v>4</v>
      </c>
      <c r="O10" s="41">
        <v>33</v>
      </c>
      <c r="P10" s="41">
        <v>12.12</v>
      </c>
      <c r="Q10" s="41" t="s">
        <v>378</v>
      </c>
      <c r="R10" s="41" t="s">
        <v>288</v>
      </c>
      <c r="S10" s="41" t="s">
        <v>97</v>
      </c>
      <c r="T10" s="41" t="s">
        <v>266</v>
      </c>
      <c r="U10" s="41">
        <v>34</v>
      </c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41"/>
      <c r="DY10" s="41"/>
      <c r="DZ10" s="41"/>
      <c r="EA10" s="41"/>
      <c r="EB10" s="41"/>
      <c r="EC10" s="41"/>
      <c r="ED10" s="41"/>
      <c r="EE10" s="41"/>
      <c r="EF10" s="41"/>
      <c r="EG10" s="41"/>
      <c r="EH10" s="41"/>
      <c r="EI10" s="41"/>
      <c r="EJ10" s="41"/>
      <c r="EK10" s="41"/>
      <c r="EL10" s="41"/>
      <c r="EM10" s="41"/>
      <c r="EN10" s="41"/>
      <c r="EO10" s="41"/>
      <c r="EP10" s="41"/>
      <c r="EQ10" s="41"/>
      <c r="ER10" s="41"/>
      <c r="ES10" s="41"/>
      <c r="ET10" s="41"/>
      <c r="EU10" s="41"/>
      <c r="EV10" s="41"/>
      <c r="EW10" s="41"/>
      <c r="EX10" s="41"/>
      <c r="EY10" s="41"/>
      <c r="EZ10" s="41"/>
      <c r="FA10" s="41"/>
      <c r="FB10" s="41"/>
      <c r="FC10" s="41"/>
      <c r="FD10" s="41"/>
      <c r="FE10" s="41"/>
      <c r="FF10" s="41"/>
      <c r="FG10" s="41"/>
      <c r="FH10" s="41"/>
      <c r="FI10" s="41"/>
      <c r="FJ10" s="41"/>
      <c r="FK10" s="41"/>
      <c r="FL10" s="41"/>
      <c r="FM10" s="41"/>
      <c r="FN10" s="41"/>
      <c r="FO10" s="41"/>
      <c r="FP10" s="41"/>
      <c r="FQ10" s="41"/>
      <c r="FR10" s="41"/>
      <c r="FS10" s="41"/>
      <c r="FT10" s="41"/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1"/>
      <c r="GT10" s="41"/>
      <c r="GU10" s="41"/>
      <c r="GV10" s="41"/>
      <c r="GW10" s="41"/>
      <c r="GX10" s="41"/>
      <c r="GY10" s="41"/>
      <c r="GZ10" s="41"/>
      <c r="HA10" s="41"/>
      <c r="HB10" s="41"/>
      <c r="HC10" s="41"/>
      <c r="HD10" s="41"/>
      <c r="HE10" s="41"/>
      <c r="HF10" s="41"/>
      <c r="HG10" s="41"/>
      <c r="HH10" s="41"/>
      <c r="HI10" s="41"/>
      <c r="HJ10" s="41"/>
      <c r="HK10" s="41"/>
      <c r="HL10" s="41"/>
      <c r="HM10" s="41"/>
      <c r="HN10" s="41"/>
      <c r="HO10" s="41"/>
      <c r="HP10" s="41"/>
      <c r="HQ10" s="41"/>
      <c r="HR10" s="41"/>
      <c r="HS10" s="41"/>
      <c r="HT10" s="41"/>
      <c r="HU10" s="41"/>
      <c r="HV10" s="41"/>
      <c r="HW10" s="41"/>
      <c r="HX10" s="41"/>
      <c r="HY10" s="41"/>
      <c r="HZ10" s="41"/>
      <c r="IA10" s="41"/>
      <c r="IB10" s="41"/>
      <c r="IC10" s="41"/>
      <c r="ID10" s="41"/>
      <c r="IE10" s="41"/>
      <c r="IF10" s="41"/>
      <c r="IG10" s="41"/>
      <c r="IH10" s="41"/>
      <c r="II10" s="41"/>
      <c r="IJ10" s="41"/>
      <c r="IK10" s="41"/>
      <c r="IL10" s="41"/>
      <c r="IM10" s="41"/>
      <c r="IN10" s="41"/>
      <c r="IO10" s="41"/>
      <c r="IP10" s="41"/>
      <c r="IQ10" s="41"/>
      <c r="IR10" s="41"/>
      <c r="IS10" s="41"/>
      <c r="IT10" s="41"/>
      <c r="IU10" s="41"/>
    </row>
    <row r="11" spans="1:255">
      <c r="A11" s="231">
        <v>7</v>
      </c>
      <c r="B11" s="31">
        <v>11405115</v>
      </c>
      <c r="C11" s="33">
        <v>1</v>
      </c>
      <c r="D11" s="29" t="s">
        <v>51</v>
      </c>
      <c r="E11" s="29" t="s">
        <v>52</v>
      </c>
      <c r="F11" s="37" t="s">
        <v>53</v>
      </c>
      <c r="G11" s="231">
        <v>7</v>
      </c>
      <c r="H11" s="195">
        <f t="shared" si="0"/>
        <v>42881</v>
      </c>
      <c r="I11" s="50">
        <f t="shared" si="1"/>
        <v>1</v>
      </c>
      <c r="J11" s="196">
        <v>0</v>
      </c>
      <c r="K11" s="197">
        <f>VLOOKUP(I11,'Формула рейтинга'!$A$3:$BJ$203,J11+2,FALSE)*10</f>
        <v>0</v>
      </c>
      <c r="L11" s="233">
        <f t="shared" si="2"/>
        <v>0</v>
      </c>
      <c r="M11" s="41"/>
      <c r="N11" s="41">
        <v>4</v>
      </c>
      <c r="O11" s="41">
        <v>33</v>
      </c>
      <c r="P11" s="41">
        <v>12.12</v>
      </c>
      <c r="Q11" s="41" t="s">
        <v>379</v>
      </c>
      <c r="R11" s="41" t="s">
        <v>262</v>
      </c>
      <c r="S11" s="41" t="s">
        <v>15</v>
      </c>
      <c r="T11" s="41" t="s">
        <v>326</v>
      </c>
      <c r="U11" s="41">
        <v>36</v>
      </c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41"/>
      <c r="DY11" s="41"/>
      <c r="DZ11" s="41"/>
      <c r="EA11" s="41"/>
      <c r="EB11" s="41"/>
      <c r="EC11" s="41"/>
      <c r="ED11" s="41"/>
      <c r="EE11" s="41"/>
      <c r="EF11" s="41"/>
      <c r="EG11" s="41"/>
      <c r="EH11" s="41"/>
      <c r="EI11" s="41"/>
      <c r="EJ11" s="41"/>
      <c r="EK11" s="41"/>
      <c r="EL11" s="41"/>
      <c r="EM11" s="41"/>
      <c r="EN11" s="41"/>
      <c r="EO11" s="41"/>
      <c r="EP11" s="41"/>
      <c r="EQ11" s="41"/>
      <c r="ER11" s="41"/>
      <c r="ES11" s="41"/>
      <c r="ET11" s="41"/>
      <c r="EU11" s="41"/>
      <c r="EV11" s="41"/>
      <c r="EW11" s="41"/>
      <c r="EX11" s="41"/>
      <c r="EY11" s="41"/>
      <c r="EZ11" s="41"/>
      <c r="FA11" s="41"/>
      <c r="FB11" s="41"/>
      <c r="FC11" s="41"/>
      <c r="FD11" s="41"/>
      <c r="FE11" s="41"/>
      <c r="FF11" s="41"/>
      <c r="FG11" s="41"/>
      <c r="FH11" s="41"/>
      <c r="FI11" s="41"/>
      <c r="FJ11" s="41"/>
      <c r="FK11" s="41"/>
      <c r="FL11" s="41"/>
      <c r="FM11" s="41"/>
      <c r="FN11" s="41"/>
      <c r="FO11" s="41"/>
      <c r="FP11" s="41"/>
      <c r="FQ11" s="41"/>
      <c r="FR11" s="41"/>
      <c r="FS11" s="41"/>
      <c r="FT11" s="41"/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1"/>
      <c r="GT11" s="41"/>
      <c r="GU11" s="41"/>
      <c r="GV11" s="41"/>
      <c r="GW11" s="41"/>
      <c r="GX11" s="41"/>
      <c r="GY11" s="41"/>
      <c r="GZ11" s="41"/>
      <c r="HA11" s="41"/>
      <c r="HB11" s="41"/>
      <c r="HC11" s="41"/>
      <c r="HD11" s="41"/>
      <c r="HE11" s="41"/>
      <c r="HF11" s="41"/>
      <c r="HG11" s="41"/>
      <c r="HH11" s="41"/>
      <c r="HI11" s="41"/>
      <c r="HJ11" s="41"/>
      <c r="HK11" s="41"/>
      <c r="HL11" s="41"/>
      <c r="HM11" s="41"/>
      <c r="HN11" s="41"/>
      <c r="HO11" s="41"/>
      <c r="HP11" s="41"/>
      <c r="HQ11" s="41"/>
      <c r="HR11" s="41"/>
      <c r="HS11" s="41"/>
      <c r="HT11" s="41"/>
      <c r="HU11" s="41"/>
      <c r="HV11" s="41"/>
      <c r="HW11" s="41"/>
      <c r="HX11" s="41"/>
      <c r="HY11" s="41"/>
      <c r="HZ11" s="41"/>
      <c r="IA11" s="41"/>
      <c r="IB11" s="41"/>
      <c r="IC11" s="41"/>
      <c r="ID11" s="41"/>
      <c r="IE11" s="41"/>
      <c r="IF11" s="41"/>
      <c r="IG11" s="41"/>
      <c r="IH11" s="41"/>
      <c r="II11" s="41"/>
      <c r="IJ11" s="41"/>
      <c r="IK11" s="41"/>
      <c r="IL11" s="41"/>
      <c r="IM11" s="41"/>
      <c r="IN11" s="41"/>
      <c r="IO11" s="41"/>
      <c r="IP11" s="41"/>
      <c r="IQ11" s="41"/>
      <c r="IR11" s="41"/>
      <c r="IS11" s="41"/>
      <c r="IT11" s="41"/>
      <c r="IU11" s="41"/>
    </row>
    <row r="12" spans="1:255">
      <c r="A12" s="231">
        <v>8</v>
      </c>
      <c r="B12" s="31">
        <v>11405115</v>
      </c>
      <c r="C12" s="33">
        <v>1</v>
      </c>
      <c r="D12" s="29" t="s">
        <v>116</v>
      </c>
      <c r="E12" s="29" t="s">
        <v>54</v>
      </c>
      <c r="F12" s="37" t="s">
        <v>23</v>
      </c>
      <c r="G12" s="231">
        <v>8</v>
      </c>
      <c r="H12" s="195">
        <f t="shared" si="0"/>
        <v>42881</v>
      </c>
      <c r="I12" s="50">
        <f t="shared" si="1"/>
        <v>1</v>
      </c>
      <c r="J12" s="196">
        <v>0</v>
      </c>
      <c r="K12" s="197">
        <f>VLOOKUP(I12,'Формула рейтинга'!$A$3:$BJ$203,J12+2,FALSE)*10</f>
        <v>0</v>
      </c>
      <c r="L12" s="233">
        <f t="shared" si="2"/>
        <v>0</v>
      </c>
      <c r="M12" s="41"/>
      <c r="N12" s="41">
        <v>14</v>
      </c>
      <c r="O12" s="41">
        <v>33</v>
      </c>
      <c r="P12" s="41">
        <v>42.42</v>
      </c>
      <c r="Q12" s="41" t="s">
        <v>380</v>
      </c>
      <c r="R12" s="41" t="s">
        <v>285</v>
      </c>
      <c r="S12" s="41" t="s">
        <v>41</v>
      </c>
      <c r="T12" s="41" t="s">
        <v>286</v>
      </c>
      <c r="U12" s="41">
        <v>39</v>
      </c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41"/>
      <c r="DY12" s="41"/>
      <c r="DZ12" s="41"/>
      <c r="EA12" s="41"/>
      <c r="EB12" s="41"/>
      <c r="EC12" s="41"/>
      <c r="ED12" s="41"/>
      <c r="EE12" s="41"/>
      <c r="EF12" s="41"/>
      <c r="EG12" s="41"/>
      <c r="EH12" s="41"/>
      <c r="EI12" s="41"/>
      <c r="EJ12" s="41"/>
      <c r="EK12" s="41"/>
      <c r="EL12" s="41"/>
      <c r="EM12" s="41"/>
      <c r="EN12" s="41"/>
      <c r="EO12" s="41"/>
      <c r="EP12" s="41"/>
      <c r="EQ12" s="41"/>
      <c r="ER12" s="41"/>
      <c r="ES12" s="41"/>
      <c r="ET12" s="41"/>
      <c r="EU12" s="41"/>
      <c r="EV12" s="41"/>
      <c r="EW12" s="41"/>
      <c r="EX12" s="41"/>
      <c r="EY12" s="41"/>
      <c r="EZ12" s="41"/>
      <c r="FA12" s="41"/>
      <c r="FB12" s="41"/>
      <c r="FC12" s="41"/>
      <c r="FD12" s="41"/>
      <c r="FE12" s="41"/>
      <c r="FF12" s="41"/>
      <c r="FG12" s="41"/>
      <c r="FH12" s="41"/>
      <c r="FI12" s="41"/>
      <c r="FJ12" s="41"/>
      <c r="FK12" s="41"/>
      <c r="FL12" s="41"/>
      <c r="FM12" s="41"/>
      <c r="FN12" s="41"/>
      <c r="FO12" s="41"/>
      <c r="FP12" s="41"/>
      <c r="FQ12" s="41"/>
      <c r="FR12" s="41"/>
      <c r="FS12" s="41"/>
      <c r="FT12" s="41"/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HM12" s="41"/>
      <c r="HN12" s="41"/>
      <c r="HO12" s="41"/>
      <c r="HP12" s="41"/>
      <c r="HQ12" s="41"/>
      <c r="HR12" s="41"/>
      <c r="HS12" s="41"/>
      <c r="HT12" s="41"/>
      <c r="HU12" s="41"/>
      <c r="HV12" s="41"/>
      <c r="HW12" s="41"/>
      <c r="HX12" s="41"/>
      <c r="HY12" s="41"/>
      <c r="HZ12" s="41"/>
      <c r="IA12" s="41"/>
      <c r="IB12" s="41"/>
      <c r="IC12" s="41"/>
      <c r="ID12" s="41"/>
      <c r="IE12" s="41"/>
      <c r="IF12" s="41"/>
      <c r="IG12" s="41"/>
      <c r="IH12" s="41"/>
      <c r="II12" s="41"/>
      <c r="IJ12" s="41"/>
      <c r="IK12" s="41"/>
      <c r="IL12" s="41"/>
      <c r="IM12" s="41"/>
      <c r="IN12" s="41"/>
      <c r="IO12" s="41"/>
      <c r="IP12" s="41"/>
      <c r="IQ12" s="41"/>
      <c r="IR12" s="41"/>
      <c r="IS12" s="41"/>
      <c r="IT12" s="41"/>
      <c r="IU12" s="41"/>
    </row>
    <row r="13" spans="1:255">
      <c r="A13" s="231">
        <v>9</v>
      </c>
      <c r="B13" s="31">
        <v>11405115</v>
      </c>
      <c r="C13" s="33">
        <v>1</v>
      </c>
      <c r="D13" s="29" t="s">
        <v>55</v>
      </c>
      <c r="E13" s="29" t="s">
        <v>56</v>
      </c>
      <c r="F13" s="37" t="s">
        <v>14</v>
      </c>
      <c r="G13" s="231">
        <v>9</v>
      </c>
      <c r="H13" s="195">
        <f t="shared" si="0"/>
        <v>42881</v>
      </c>
      <c r="I13" s="50">
        <f t="shared" si="1"/>
        <v>1</v>
      </c>
      <c r="J13" s="196">
        <v>0</v>
      </c>
      <c r="K13" s="197">
        <f>VLOOKUP(I13,'Формула рейтинга'!$A$3:$BJ$203,J13+2,FALSE)*10</f>
        <v>0</v>
      </c>
      <c r="L13" s="233">
        <f t="shared" si="2"/>
        <v>0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  <c r="BV13" s="41"/>
      <c r="BW13" s="41"/>
      <c r="BX13" s="41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  <c r="CV13" s="41"/>
      <c r="CW13" s="41"/>
      <c r="CX13" s="41"/>
      <c r="CY13" s="41"/>
      <c r="CZ13" s="41"/>
      <c r="DA13" s="41"/>
      <c r="DB13" s="41"/>
      <c r="DC13" s="41"/>
      <c r="DD13" s="41"/>
      <c r="DE13" s="41"/>
      <c r="DF13" s="41"/>
      <c r="DG13" s="41"/>
      <c r="DH13" s="41"/>
      <c r="DI13" s="41"/>
      <c r="DJ13" s="41"/>
      <c r="DK13" s="41"/>
      <c r="DL13" s="41"/>
      <c r="DM13" s="41"/>
      <c r="DN13" s="41"/>
      <c r="DO13" s="41"/>
      <c r="DP13" s="41"/>
      <c r="DQ13" s="41"/>
      <c r="DR13" s="41"/>
      <c r="DS13" s="41"/>
      <c r="DT13" s="41"/>
      <c r="DU13" s="41"/>
      <c r="DV13" s="41"/>
      <c r="DW13" s="41"/>
      <c r="DX13" s="41"/>
      <c r="DY13" s="41"/>
      <c r="DZ13" s="41"/>
      <c r="EA13" s="41"/>
      <c r="EB13" s="41"/>
      <c r="EC13" s="41"/>
      <c r="ED13" s="41"/>
      <c r="EE13" s="41"/>
      <c r="EF13" s="41"/>
      <c r="EG13" s="41"/>
      <c r="EH13" s="41"/>
      <c r="EI13" s="41"/>
      <c r="EJ13" s="41"/>
      <c r="EK13" s="41"/>
      <c r="EL13" s="41"/>
      <c r="EM13" s="41"/>
      <c r="EN13" s="41"/>
      <c r="EO13" s="41"/>
      <c r="EP13" s="41"/>
      <c r="EQ13" s="41"/>
      <c r="ER13" s="41"/>
      <c r="ES13" s="41"/>
      <c r="ET13" s="41"/>
      <c r="EU13" s="41"/>
      <c r="EV13" s="41"/>
      <c r="EW13" s="41"/>
      <c r="EX13" s="41"/>
      <c r="EY13" s="41"/>
      <c r="EZ13" s="41"/>
      <c r="FA13" s="41"/>
      <c r="FB13" s="41"/>
      <c r="FC13" s="41"/>
      <c r="FD13" s="41"/>
      <c r="FE13" s="41"/>
      <c r="FF13" s="41"/>
      <c r="FG13" s="41"/>
      <c r="FH13" s="41"/>
      <c r="FI13" s="41"/>
      <c r="FJ13" s="41"/>
      <c r="FK13" s="41"/>
      <c r="FL13" s="41"/>
      <c r="FM13" s="41"/>
      <c r="FN13" s="41"/>
      <c r="FO13" s="41"/>
      <c r="FP13" s="41"/>
      <c r="FQ13" s="41"/>
      <c r="FR13" s="41"/>
      <c r="FS13" s="41"/>
      <c r="FT13" s="41"/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1"/>
      <c r="GT13" s="41"/>
      <c r="GU13" s="41"/>
      <c r="GV13" s="41"/>
      <c r="GW13" s="41"/>
      <c r="GX13" s="41"/>
      <c r="GY13" s="41"/>
      <c r="GZ13" s="41"/>
      <c r="HA13" s="41"/>
      <c r="HB13" s="41"/>
      <c r="HC13" s="41"/>
      <c r="HD13" s="41"/>
      <c r="HE13" s="41"/>
      <c r="HF13" s="41"/>
      <c r="HG13" s="41"/>
      <c r="HH13" s="41"/>
      <c r="HI13" s="41"/>
      <c r="HJ13" s="41"/>
      <c r="HK13" s="41"/>
      <c r="HL13" s="41"/>
      <c r="HM13" s="41"/>
      <c r="HN13" s="41"/>
      <c r="HO13" s="41"/>
      <c r="HP13" s="41"/>
      <c r="HQ13" s="41"/>
      <c r="HR13" s="41"/>
      <c r="HS13" s="41"/>
      <c r="HT13" s="41"/>
      <c r="HU13" s="41"/>
      <c r="HV13" s="41"/>
      <c r="HW13" s="41"/>
      <c r="HX13" s="41"/>
      <c r="HY13" s="41"/>
      <c r="HZ13" s="41"/>
      <c r="IA13" s="41"/>
      <c r="IB13" s="41"/>
      <c r="IC13" s="41"/>
      <c r="ID13" s="41"/>
      <c r="IE13" s="41"/>
      <c r="IF13" s="41"/>
      <c r="IG13" s="41"/>
      <c r="IH13" s="41"/>
      <c r="II13" s="41"/>
      <c r="IJ13" s="41"/>
      <c r="IK13" s="41"/>
      <c r="IL13" s="41"/>
      <c r="IM13" s="41"/>
      <c r="IN13" s="41"/>
      <c r="IO13" s="41"/>
      <c r="IP13" s="41"/>
      <c r="IQ13" s="41"/>
      <c r="IR13" s="41"/>
      <c r="IS13" s="41"/>
      <c r="IT13" s="41"/>
      <c r="IU13" s="41"/>
    </row>
    <row r="14" spans="1:255">
      <c r="A14" s="231">
        <v>10</v>
      </c>
      <c r="B14" s="31">
        <v>11405115</v>
      </c>
      <c r="C14" s="33">
        <v>1</v>
      </c>
      <c r="D14" s="29" t="s">
        <v>57</v>
      </c>
      <c r="E14" s="29" t="s">
        <v>58</v>
      </c>
      <c r="F14" s="37" t="s">
        <v>18</v>
      </c>
      <c r="G14" s="231">
        <v>11</v>
      </c>
      <c r="H14" s="195">
        <v>42895</v>
      </c>
      <c r="I14" s="50">
        <f t="shared" si="1"/>
        <v>3</v>
      </c>
      <c r="J14" s="196">
        <v>8</v>
      </c>
      <c r="K14" s="197">
        <f>VLOOKUP(I14,'Формула рейтинга'!$A$3:$BJ$203,J14+2,FALSE)*10</f>
        <v>4.3434970698975377</v>
      </c>
      <c r="L14" s="233">
        <f t="shared" si="2"/>
        <v>24.242424242424242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  <c r="BV14" s="41"/>
      <c r="BW14" s="41"/>
      <c r="BX14" s="41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  <c r="CV14" s="41"/>
      <c r="CW14" s="41"/>
      <c r="CX14" s="41"/>
      <c r="CY14" s="41"/>
      <c r="CZ14" s="41"/>
      <c r="DA14" s="41"/>
      <c r="DB14" s="41"/>
      <c r="DC14" s="41"/>
      <c r="DD14" s="41"/>
      <c r="DE14" s="41"/>
      <c r="DF14" s="41"/>
      <c r="DG14" s="41"/>
      <c r="DH14" s="41"/>
      <c r="DI14" s="41"/>
      <c r="DJ14" s="41"/>
      <c r="DK14" s="41"/>
      <c r="DL14" s="41"/>
      <c r="DM14" s="41"/>
      <c r="DN14" s="41"/>
      <c r="DO14" s="41"/>
      <c r="DP14" s="41"/>
      <c r="DQ14" s="41"/>
      <c r="DR14" s="41"/>
      <c r="DS14" s="41"/>
      <c r="DT14" s="41"/>
      <c r="DU14" s="41"/>
      <c r="DV14" s="41"/>
      <c r="DW14" s="41"/>
      <c r="DX14" s="41"/>
      <c r="DY14" s="41"/>
      <c r="DZ14" s="41"/>
      <c r="EA14" s="41"/>
      <c r="EB14" s="41"/>
      <c r="EC14" s="41"/>
      <c r="ED14" s="41"/>
      <c r="EE14" s="41"/>
      <c r="EF14" s="41"/>
      <c r="EG14" s="41"/>
      <c r="EH14" s="41"/>
      <c r="EI14" s="41"/>
      <c r="EJ14" s="41"/>
      <c r="EK14" s="41"/>
      <c r="EL14" s="41"/>
      <c r="EM14" s="41"/>
      <c r="EN14" s="41"/>
      <c r="EO14" s="41"/>
      <c r="EP14" s="41"/>
      <c r="EQ14" s="41"/>
      <c r="ER14" s="41"/>
      <c r="ES14" s="41"/>
      <c r="ET14" s="41"/>
      <c r="EU14" s="41"/>
      <c r="EV14" s="41"/>
      <c r="EW14" s="41"/>
      <c r="EX14" s="41"/>
      <c r="EY14" s="41"/>
      <c r="EZ14" s="41"/>
      <c r="FA14" s="41"/>
      <c r="FB14" s="41"/>
      <c r="FC14" s="41"/>
      <c r="FD14" s="41"/>
      <c r="FE14" s="41"/>
      <c r="FF14" s="41"/>
      <c r="FG14" s="41"/>
      <c r="FH14" s="41"/>
      <c r="FI14" s="41"/>
      <c r="FJ14" s="41"/>
      <c r="FK14" s="41"/>
      <c r="FL14" s="41"/>
      <c r="FM14" s="41"/>
      <c r="FN14" s="41"/>
      <c r="FO14" s="41"/>
      <c r="FP14" s="41"/>
      <c r="FQ14" s="41"/>
      <c r="FR14" s="41"/>
      <c r="FS14" s="41"/>
      <c r="FT14" s="41"/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1"/>
      <c r="GT14" s="41"/>
      <c r="GU14" s="41"/>
      <c r="GV14" s="41"/>
      <c r="GW14" s="41"/>
      <c r="GX14" s="41"/>
      <c r="GY14" s="41"/>
      <c r="GZ14" s="41"/>
      <c r="HA14" s="41"/>
      <c r="HB14" s="41"/>
      <c r="HC14" s="41"/>
      <c r="HD14" s="41"/>
      <c r="HE14" s="41"/>
      <c r="HF14" s="41"/>
      <c r="HG14" s="41"/>
      <c r="HH14" s="41"/>
      <c r="HI14" s="41"/>
      <c r="HJ14" s="41"/>
      <c r="HK14" s="41"/>
      <c r="HL14" s="41"/>
      <c r="HM14" s="41"/>
      <c r="HN14" s="41"/>
      <c r="HO14" s="41"/>
      <c r="HP14" s="41"/>
      <c r="HQ14" s="41"/>
      <c r="HR14" s="41"/>
      <c r="HS14" s="41"/>
      <c r="HT14" s="41"/>
      <c r="HU14" s="41"/>
      <c r="HV14" s="41"/>
      <c r="HW14" s="41"/>
      <c r="HX14" s="41"/>
      <c r="HY14" s="41"/>
      <c r="HZ14" s="41"/>
      <c r="IA14" s="41"/>
      <c r="IB14" s="41"/>
      <c r="IC14" s="41"/>
      <c r="ID14" s="41"/>
      <c r="IE14" s="41"/>
      <c r="IF14" s="41"/>
      <c r="IG14" s="41"/>
      <c r="IH14" s="41"/>
      <c r="II14" s="41"/>
      <c r="IJ14" s="41"/>
      <c r="IK14" s="41"/>
      <c r="IL14" s="41"/>
      <c r="IM14" s="41"/>
      <c r="IN14" s="41"/>
      <c r="IO14" s="41"/>
      <c r="IP14" s="41"/>
      <c r="IQ14" s="41"/>
      <c r="IR14" s="41"/>
      <c r="IS14" s="41"/>
      <c r="IT14" s="41"/>
      <c r="IU14" s="41"/>
    </row>
    <row r="15" spans="1:255">
      <c r="A15" s="231">
        <v>11</v>
      </c>
      <c r="B15" s="31">
        <v>11405115</v>
      </c>
      <c r="C15" s="34">
        <v>2</v>
      </c>
      <c r="D15" s="29" t="s">
        <v>117</v>
      </c>
      <c r="E15" s="29" t="s">
        <v>22</v>
      </c>
      <c r="F15" s="37" t="s">
        <v>24</v>
      </c>
      <c r="G15" s="231">
        <v>12</v>
      </c>
      <c r="H15" s="195">
        <f t="shared" si="0"/>
        <v>42881</v>
      </c>
      <c r="I15" s="50">
        <f t="shared" si="1"/>
        <v>1</v>
      </c>
      <c r="J15" s="196">
        <v>0</v>
      </c>
      <c r="K15" s="197">
        <f>VLOOKUP(I15,'Формула рейтинга'!$A$3:$BJ$203,J15+2,FALSE)*10</f>
        <v>0</v>
      </c>
      <c r="L15" s="233">
        <f t="shared" si="2"/>
        <v>0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  <c r="CX15" s="41"/>
      <c r="CY15" s="41"/>
      <c r="CZ15" s="41"/>
      <c r="DA15" s="41"/>
      <c r="DB15" s="41"/>
      <c r="DC15" s="41"/>
      <c r="DD15" s="41"/>
      <c r="DE15" s="41"/>
      <c r="DF15" s="41"/>
      <c r="DG15" s="41"/>
      <c r="DH15" s="41"/>
      <c r="DI15" s="41"/>
      <c r="DJ15" s="41"/>
      <c r="DK15" s="41"/>
      <c r="DL15" s="41"/>
      <c r="DM15" s="41"/>
      <c r="DN15" s="41"/>
      <c r="DO15" s="41"/>
      <c r="DP15" s="41"/>
      <c r="DQ15" s="41"/>
      <c r="DR15" s="41"/>
      <c r="DS15" s="41"/>
      <c r="DT15" s="41"/>
      <c r="DU15" s="41"/>
      <c r="DV15" s="41"/>
      <c r="DW15" s="41"/>
      <c r="DX15" s="41"/>
      <c r="DY15" s="41"/>
      <c r="DZ15" s="41"/>
      <c r="EA15" s="41"/>
      <c r="EB15" s="41"/>
      <c r="EC15" s="41"/>
      <c r="ED15" s="41"/>
      <c r="EE15" s="41"/>
      <c r="EF15" s="41"/>
      <c r="EG15" s="41"/>
      <c r="EH15" s="41"/>
      <c r="EI15" s="41"/>
      <c r="EJ15" s="41"/>
      <c r="EK15" s="41"/>
      <c r="EL15" s="41"/>
      <c r="EM15" s="41"/>
      <c r="EN15" s="41"/>
      <c r="EO15" s="41"/>
      <c r="EP15" s="41"/>
      <c r="EQ15" s="41"/>
      <c r="ER15" s="41"/>
      <c r="ES15" s="41"/>
      <c r="ET15" s="41"/>
      <c r="EU15" s="41"/>
      <c r="EV15" s="41"/>
      <c r="EW15" s="41"/>
      <c r="EX15" s="41"/>
      <c r="EY15" s="41"/>
      <c r="EZ15" s="41"/>
      <c r="FA15" s="41"/>
      <c r="FB15" s="41"/>
      <c r="FC15" s="41"/>
      <c r="FD15" s="41"/>
      <c r="FE15" s="41"/>
      <c r="FF15" s="41"/>
      <c r="FG15" s="41"/>
      <c r="FH15" s="41"/>
      <c r="FI15" s="41"/>
      <c r="FJ15" s="41"/>
      <c r="FK15" s="41"/>
      <c r="FL15" s="41"/>
      <c r="FM15" s="41"/>
      <c r="FN15" s="41"/>
      <c r="FO15" s="41"/>
      <c r="FP15" s="41"/>
      <c r="FQ15" s="41"/>
      <c r="FR15" s="41"/>
      <c r="FS15" s="41"/>
      <c r="FT15" s="41"/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1"/>
      <c r="GT15" s="41"/>
      <c r="GU15" s="41"/>
      <c r="GV15" s="41"/>
      <c r="GW15" s="41"/>
      <c r="GX15" s="41"/>
      <c r="GY15" s="41"/>
      <c r="GZ15" s="41"/>
      <c r="HA15" s="41"/>
      <c r="HB15" s="41"/>
      <c r="HC15" s="41"/>
      <c r="HD15" s="41"/>
      <c r="HE15" s="41"/>
      <c r="HF15" s="41"/>
      <c r="HG15" s="41"/>
      <c r="HH15" s="41"/>
      <c r="HI15" s="41"/>
      <c r="HJ15" s="41"/>
      <c r="HK15" s="41"/>
      <c r="HL15" s="41"/>
      <c r="HM15" s="41"/>
      <c r="HN15" s="41"/>
      <c r="HO15" s="41"/>
      <c r="HP15" s="41"/>
      <c r="HQ15" s="41"/>
      <c r="HR15" s="41"/>
      <c r="HS15" s="41"/>
      <c r="HT15" s="41"/>
      <c r="HU15" s="41"/>
      <c r="HV15" s="41"/>
      <c r="HW15" s="41"/>
      <c r="HX15" s="41"/>
      <c r="HY15" s="41"/>
      <c r="HZ15" s="41"/>
      <c r="IA15" s="41"/>
      <c r="IB15" s="41"/>
      <c r="IC15" s="41"/>
      <c r="ID15" s="41"/>
      <c r="IE15" s="41"/>
      <c r="IF15" s="41"/>
      <c r="IG15" s="41"/>
      <c r="IH15" s="41"/>
      <c r="II15" s="41"/>
      <c r="IJ15" s="41"/>
      <c r="IK15" s="41"/>
      <c r="IL15" s="41"/>
      <c r="IM15" s="41"/>
      <c r="IN15" s="41"/>
      <c r="IO15" s="41"/>
      <c r="IP15" s="41"/>
      <c r="IQ15" s="41"/>
      <c r="IR15" s="41"/>
      <c r="IS15" s="41"/>
      <c r="IT15" s="41"/>
      <c r="IU15" s="41"/>
    </row>
    <row r="16" spans="1:255">
      <c r="A16" s="231">
        <v>12</v>
      </c>
      <c r="B16" s="31">
        <v>11405115</v>
      </c>
      <c r="C16" s="34">
        <v>2</v>
      </c>
      <c r="D16" s="29" t="s">
        <v>59</v>
      </c>
      <c r="E16" s="29" t="s">
        <v>60</v>
      </c>
      <c r="F16" s="37" t="s">
        <v>61</v>
      </c>
      <c r="G16" s="231">
        <v>13</v>
      </c>
      <c r="H16" s="195">
        <f t="shared" si="0"/>
        <v>42881</v>
      </c>
      <c r="I16" s="50">
        <f t="shared" si="1"/>
        <v>1</v>
      </c>
      <c r="J16" s="196">
        <v>0</v>
      </c>
      <c r="K16" s="197">
        <f>VLOOKUP(I16,'Формула рейтинга'!$A$3:$BJ$203,J16+2,FALSE)*10</f>
        <v>0</v>
      </c>
      <c r="L16" s="233">
        <f t="shared" si="2"/>
        <v>0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  <c r="BV16" s="41"/>
      <c r="BW16" s="41"/>
      <c r="BX16" s="41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  <c r="CV16" s="41"/>
      <c r="CW16" s="41"/>
      <c r="CX16" s="41"/>
      <c r="CY16" s="41"/>
      <c r="CZ16" s="41"/>
      <c r="DA16" s="41"/>
      <c r="DB16" s="41"/>
      <c r="DC16" s="41"/>
      <c r="DD16" s="41"/>
      <c r="DE16" s="41"/>
      <c r="DF16" s="41"/>
      <c r="DG16" s="41"/>
      <c r="DH16" s="41"/>
      <c r="DI16" s="41"/>
      <c r="DJ16" s="41"/>
      <c r="DK16" s="41"/>
      <c r="DL16" s="41"/>
      <c r="DM16" s="41"/>
      <c r="DN16" s="41"/>
      <c r="DO16" s="41"/>
      <c r="DP16" s="41"/>
      <c r="DQ16" s="41"/>
      <c r="DR16" s="41"/>
      <c r="DS16" s="41"/>
      <c r="DT16" s="41"/>
      <c r="DU16" s="41"/>
      <c r="DV16" s="41"/>
      <c r="DW16" s="41"/>
      <c r="DX16" s="41"/>
      <c r="DY16" s="41"/>
      <c r="DZ16" s="41"/>
      <c r="EA16" s="41"/>
      <c r="EB16" s="41"/>
      <c r="EC16" s="41"/>
      <c r="ED16" s="41"/>
      <c r="EE16" s="41"/>
      <c r="EF16" s="41"/>
      <c r="EG16" s="41"/>
      <c r="EH16" s="41"/>
      <c r="EI16" s="41"/>
      <c r="EJ16" s="41"/>
      <c r="EK16" s="41"/>
      <c r="EL16" s="41"/>
      <c r="EM16" s="41"/>
      <c r="EN16" s="41"/>
      <c r="EO16" s="41"/>
      <c r="EP16" s="41"/>
      <c r="EQ16" s="41"/>
      <c r="ER16" s="41"/>
      <c r="ES16" s="41"/>
      <c r="ET16" s="41"/>
      <c r="EU16" s="41"/>
      <c r="EV16" s="41"/>
      <c r="EW16" s="41"/>
      <c r="EX16" s="41"/>
      <c r="EY16" s="41"/>
      <c r="EZ16" s="41"/>
      <c r="FA16" s="41"/>
      <c r="FB16" s="41"/>
      <c r="FC16" s="41"/>
      <c r="FD16" s="41"/>
      <c r="FE16" s="41"/>
      <c r="FF16" s="41"/>
      <c r="FG16" s="41"/>
      <c r="FH16" s="41"/>
      <c r="FI16" s="41"/>
      <c r="FJ16" s="41"/>
      <c r="FK16" s="41"/>
      <c r="FL16" s="41"/>
      <c r="FM16" s="41"/>
      <c r="FN16" s="41"/>
      <c r="FO16" s="41"/>
      <c r="FP16" s="41"/>
      <c r="FQ16" s="41"/>
      <c r="FR16" s="41"/>
      <c r="FS16" s="41"/>
      <c r="FT16" s="41"/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1"/>
      <c r="GT16" s="41"/>
      <c r="GU16" s="41"/>
      <c r="GV16" s="41"/>
      <c r="GW16" s="41"/>
      <c r="GX16" s="41"/>
      <c r="GY16" s="41"/>
      <c r="GZ16" s="41"/>
      <c r="HA16" s="41"/>
      <c r="HB16" s="41"/>
      <c r="HC16" s="41"/>
      <c r="HD16" s="41"/>
      <c r="HE16" s="41"/>
      <c r="HF16" s="41"/>
      <c r="HG16" s="41"/>
      <c r="HH16" s="41"/>
      <c r="HI16" s="41"/>
      <c r="HJ16" s="41"/>
      <c r="HK16" s="41"/>
      <c r="HL16" s="41"/>
      <c r="HM16" s="41"/>
      <c r="HN16" s="41"/>
      <c r="HO16" s="41"/>
      <c r="HP16" s="41"/>
      <c r="HQ16" s="41"/>
      <c r="HR16" s="41"/>
      <c r="HS16" s="41"/>
      <c r="HT16" s="41"/>
      <c r="HU16" s="41"/>
      <c r="HV16" s="41"/>
      <c r="HW16" s="41"/>
      <c r="HX16" s="41"/>
      <c r="HY16" s="41"/>
      <c r="HZ16" s="41"/>
      <c r="IA16" s="41"/>
      <c r="IB16" s="41"/>
      <c r="IC16" s="41"/>
      <c r="ID16" s="41"/>
      <c r="IE16" s="41"/>
      <c r="IF16" s="41"/>
      <c r="IG16" s="41"/>
      <c r="IH16" s="41"/>
      <c r="II16" s="41"/>
      <c r="IJ16" s="41"/>
      <c r="IK16" s="41"/>
      <c r="IL16" s="41"/>
      <c r="IM16" s="41"/>
      <c r="IN16" s="41"/>
      <c r="IO16" s="41"/>
      <c r="IP16" s="41"/>
      <c r="IQ16" s="41"/>
      <c r="IR16" s="41"/>
      <c r="IS16" s="41"/>
      <c r="IT16" s="41"/>
      <c r="IU16" s="41"/>
    </row>
    <row r="17" spans="1:255">
      <c r="A17" s="231">
        <v>13</v>
      </c>
      <c r="B17" s="31">
        <v>11405115</v>
      </c>
      <c r="C17" s="34">
        <v>2</v>
      </c>
      <c r="D17" s="29" t="s">
        <v>62</v>
      </c>
      <c r="E17" s="29" t="s">
        <v>63</v>
      </c>
      <c r="F17" s="37" t="s">
        <v>64</v>
      </c>
      <c r="G17" s="231">
        <v>15</v>
      </c>
      <c r="H17" s="195">
        <v>42895</v>
      </c>
      <c r="I17" s="50">
        <f t="shared" si="1"/>
        <v>3</v>
      </c>
      <c r="J17" s="196">
        <v>3</v>
      </c>
      <c r="K17" s="197">
        <f>VLOOKUP(I17,'Формула рейтинга'!$A$3:$BJ$203,J17+2,FALSE)*10</f>
        <v>1.8761280689940871</v>
      </c>
      <c r="L17" s="233">
        <f t="shared" si="2"/>
        <v>9.0909090909090917</v>
      </c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  <c r="BV17" s="41"/>
      <c r="BW17" s="41"/>
      <c r="BX17" s="41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  <c r="CV17" s="41"/>
      <c r="CW17" s="41"/>
      <c r="CX17" s="41"/>
      <c r="CY17" s="41"/>
      <c r="CZ17" s="41"/>
      <c r="DA17" s="41"/>
      <c r="DB17" s="41"/>
      <c r="DC17" s="41"/>
      <c r="DD17" s="41"/>
      <c r="DE17" s="41"/>
      <c r="DF17" s="41"/>
      <c r="DG17" s="41"/>
      <c r="DH17" s="41"/>
      <c r="DI17" s="41"/>
      <c r="DJ17" s="41"/>
      <c r="DK17" s="41"/>
      <c r="DL17" s="41"/>
      <c r="DM17" s="41"/>
      <c r="DN17" s="41"/>
      <c r="DO17" s="41"/>
      <c r="DP17" s="41"/>
      <c r="DQ17" s="41"/>
      <c r="DR17" s="41"/>
      <c r="DS17" s="41"/>
      <c r="DT17" s="41"/>
      <c r="DU17" s="41"/>
      <c r="DV17" s="41"/>
      <c r="DW17" s="41"/>
      <c r="DX17" s="41"/>
      <c r="DY17" s="41"/>
      <c r="DZ17" s="41"/>
      <c r="EA17" s="41"/>
      <c r="EB17" s="41"/>
      <c r="EC17" s="41"/>
      <c r="ED17" s="41"/>
      <c r="EE17" s="41"/>
      <c r="EF17" s="41"/>
      <c r="EG17" s="41"/>
      <c r="EH17" s="41"/>
      <c r="EI17" s="41"/>
      <c r="EJ17" s="41"/>
      <c r="EK17" s="41"/>
      <c r="EL17" s="41"/>
      <c r="EM17" s="41"/>
      <c r="EN17" s="41"/>
      <c r="EO17" s="41"/>
      <c r="EP17" s="41"/>
      <c r="EQ17" s="41"/>
      <c r="ER17" s="41"/>
      <c r="ES17" s="41"/>
      <c r="ET17" s="41"/>
      <c r="EU17" s="41"/>
      <c r="EV17" s="41"/>
      <c r="EW17" s="41"/>
      <c r="EX17" s="41"/>
      <c r="EY17" s="41"/>
      <c r="EZ17" s="41"/>
      <c r="FA17" s="41"/>
      <c r="FB17" s="41"/>
      <c r="FC17" s="41"/>
      <c r="FD17" s="41"/>
      <c r="FE17" s="41"/>
      <c r="FF17" s="41"/>
      <c r="FG17" s="41"/>
      <c r="FH17" s="41"/>
      <c r="FI17" s="41"/>
      <c r="FJ17" s="41"/>
      <c r="FK17" s="41"/>
      <c r="FL17" s="41"/>
      <c r="FM17" s="41"/>
      <c r="FN17" s="41"/>
      <c r="FO17" s="41"/>
      <c r="FP17" s="41"/>
      <c r="FQ17" s="41"/>
      <c r="FR17" s="41"/>
      <c r="FS17" s="41"/>
      <c r="FT17" s="41"/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1"/>
      <c r="GT17" s="41"/>
      <c r="GU17" s="41"/>
      <c r="GV17" s="41"/>
      <c r="GW17" s="41"/>
      <c r="GX17" s="41"/>
      <c r="GY17" s="41"/>
      <c r="GZ17" s="41"/>
      <c r="HA17" s="41"/>
      <c r="HB17" s="41"/>
      <c r="HC17" s="41"/>
      <c r="HD17" s="41"/>
      <c r="HE17" s="41"/>
      <c r="HF17" s="41"/>
      <c r="HG17" s="41"/>
      <c r="HH17" s="41"/>
      <c r="HI17" s="41"/>
      <c r="HJ17" s="41"/>
      <c r="HK17" s="41"/>
      <c r="HL17" s="41"/>
      <c r="HM17" s="41"/>
      <c r="HN17" s="41"/>
      <c r="HO17" s="41"/>
      <c r="HP17" s="41"/>
      <c r="HQ17" s="41"/>
      <c r="HR17" s="41"/>
      <c r="HS17" s="41"/>
      <c r="HT17" s="41"/>
      <c r="HU17" s="41"/>
      <c r="HV17" s="41"/>
      <c r="HW17" s="41"/>
      <c r="HX17" s="41"/>
      <c r="HY17" s="41"/>
      <c r="HZ17" s="41"/>
      <c r="IA17" s="41"/>
      <c r="IB17" s="41"/>
      <c r="IC17" s="41"/>
      <c r="ID17" s="41"/>
      <c r="IE17" s="41"/>
      <c r="IF17" s="41"/>
      <c r="IG17" s="41"/>
      <c r="IH17" s="41"/>
      <c r="II17" s="41"/>
      <c r="IJ17" s="41"/>
      <c r="IK17" s="41"/>
      <c r="IL17" s="41"/>
      <c r="IM17" s="41"/>
      <c r="IN17" s="41"/>
      <c r="IO17" s="41"/>
      <c r="IP17" s="41"/>
      <c r="IQ17" s="41"/>
      <c r="IR17" s="41"/>
      <c r="IS17" s="41"/>
      <c r="IT17" s="41"/>
      <c r="IU17" s="41"/>
    </row>
    <row r="18" spans="1:255">
      <c r="A18" s="231">
        <v>14</v>
      </c>
      <c r="B18" s="31">
        <v>11405115</v>
      </c>
      <c r="C18" s="34">
        <v>2</v>
      </c>
      <c r="D18" s="29" t="s">
        <v>65</v>
      </c>
      <c r="E18" s="29" t="s">
        <v>9</v>
      </c>
      <c r="F18" s="37" t="s">
        <v>25</v>
      </c>
      <c r="G18" s="231">
        <v>16</v>
      </c>
      <c r="H18" s="195">
        <f t="shared" si="0"/>
        <v>42881</v>
      </c>
      <c r="I18" s="50">
        <f t="shared" si="1"/>
        <v>1</v>
      </c>
      <c r="J18" s="196">
        <v>0</v>
      </c>
      <c r="K18" s="197">
        <f>VLOOKUP(I18,'Формула рейтинга'!$A$3:$BJ$203,J18+2,FALSE)*10</f>
        <v>0</v>
      </c>
      <c r="L18" s="233">
        <f t="shared" si="2"/>
        <v>0</v>
      </c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  <c r="BV18" s="41"/>
      <c r="BW18" s="41"/>
      <c r="BX18" s="41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  <c r="CV18" s="41"/>
      <c r="CW18" s="41"/>
      <c r="CX18" s="41"/>
      <c r="CY18" s="41"/>
      <c r="CZ18" s="41"/>
      <c r="DA18" s="41"/>
      <c r="DB18" s="41"/>
      <c r="DC18" s="41"/>
      <c r="DD18" s="41"/>
      <c r="DE18" s="41"/>
      <c r="DF18" s="41"/>
      <c r="DG18" s="41"/>
      <c r="DH18" s="41"/>
      <c r="DI18" s="41"/>
      <c r="DJ18" s="41"/>
      <c r="DK18" s="41"/>
      <c r="DL18" s="41"/>
      <c r="DM18" s="41"/>
      <c r="DN18" s="41"/>
      <c r="DO18" s="41"/>
      <c r="DP18" s="41"/>
      <c r="DQ18" s="41"/>
      <c r="DR18" s="41"/>
      <c r="DS18" s="41"/>
      <c r="DT18" s="41"/>
      <c r="DU18" s="41"/>
      <c r="DV18" s="41"/>
      <c r="DW18" s="41"/>
      <c r="DX18" s="41"/>
      <c r="DY18" s="41"/>
      <c r="DZ18" s="41"/>
      <c r="EA18" s="41"/>
      <c r="EB18" s="41"/>
      <c r="EC18" s="41"/>
      <c r="ED18" s="41"/>
      <c r="EE18" s="41"/>
      <c r="EF18" s="41"/>
      <c r="EG18" s="41"/>
      <c r="EH18" s="41"/>
      <c r="EI18" s="41"/>
      <c r="EJ18" s="41"/>
      <c r="EK18" s="41"/>
      <c r="EL18" s="41"/>
      <c r="EM18" s="41"/>
      <c r="EN18" s="41"/>
      <c r="EO18" s="41"/>
      <c r="EP18" s="41"/>
      <c r="EQ18" s="41"/>
      <c r="ER18" s="41"/>
      <c r="ES18" s="41"/>
      <c r="ET18" s="41"/>
      <c r="EU18" s="41"/>
      <c r="EV18" s="41"/>
      <c r="EW18" s="41"/>
      <c r="EX18" s="41"/>
      <c r="EY18" s="41"/>
      <c r="EZ18" s="41"/>
      <c r="FA18" s="41"/>
      <c r="FB18" s="41"/>
      <c r="FC18" s="41"/>
      <c r="FD18" s="41"/>
      <c r="FE18" s="41"/>
      <c r="FF18" s="41"/>
      <c r="FG18" s="41"/>
      <c r="FH18" s="41"/>
      <c r="FI18" s="41"/>
      <c r="FJ18" s="41"/>
      <c r="FK18" s="41"/>
      <c r="FL18" s="41"/>
      <c r="FM18" s="41"/>
      <c r="FN18" s="41"/>
      <c r="FO18" s="41"/>
      <c r="FP18" s="41"/>
      <c r="FQ18" s="41"/>
      <c r="FR18" s="41"/>
      <c r="FS18" s="41"/>
      <c r="FT18" s="41"/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1"/>
      <c r="GT18" s="41"/>
      <c r="GU18" s="41"/>
      <c r="GV18" s="41"/>
      <c r="GW18" s="41"/>
      <c r="GX18" s="41"/>
      <c r="GY18" s="41"/>
      <c r="GZ18" s="41"/>
      <c r="HA18" s="41"/>
      <c r="HB18" s="41"/>
      <c r="HC18" s="41"/>
      <c r="HD18" s="41"/>
      <c r="HE18" s="41"/>
      <c r="HF18" s="41"/>
      <c r="HG18" s="41"/>
      <c r="HH18" s="41"/>
      <c r="HI18" s="41"/>
      <c r="HJ18" s="41"/>
      <c r="HK18" s="41"/>
      <c r="HL18" s="41"/>
      <c r="HM18" s="41"/>
      <c r="HN18" s="41"/>
      <c r="HO18" s="41"/>
      <c r="HP18" s="41"/>
      <c r="HQ18" s="41"/>
      <c r="HR18" s="41"/>
      <c r="HS18" s="41"/>
      <c r="HT18" s="41"/>
      <c r="HU18" s="41"/>
      <c r="HV18" s="41"/>
      <c r="HW18" s="41"/>
      <c r="HX18" s="41"/>
      <c r="HY18" s="41"/>
      <c r="HZ18" s="41"/>
      <c r="IA18" s="41"/>
      <c r="IB18" s="41"/>
      <c r="IC18" s="41"/>
      <c r="ID18" s="41"/>
      <c r="IE18" s="41"/>
      <c r="IF18" s="41"/>
      <c r="IG18" s="41"/>
      <c r="IH18" s="41"/>
      <c r="II18" s="41"/>
      <c r="IJ18" s="41"/>
      <c r="IK18" s="41"/>
      <c r="IL18" s="41"/>
      <c r="IM18" s="41"/>
      <c r="IN18" s="41"/>
      <c r="IO18" s="41"/>
      <c r="IP18" s="41"/>
      <c r="IQ18" s="41"/>
      <c r="IR18" s="41"/>
      <c r="IS18" s="41"/>
      <c r="IT18" s="41"/>
      <c r="IU18" s="41"/>
    </row>
    <row r="19" spans="1:255">
      <c r="A19" s="231">
        <v>15</v>
      </c>
      <c r="B19" s="31">
        <v>11405115</v>
      </c>
      <c r="C19" s="34">
        <v>2</v>
      </c>
      <c r="D19" s="29" t="s">
        <v>66</v>
      </c>
      <c r="E19" s="29" t="s">
        <v>22</v>
      </c>
      <c r="F19" s="37" t="s">
        <v>23</v>
      </c>
      <c r="G19" s="231">
        <v>17</v>
      </c>
      <c r="H19" s="195">
        <f>DATE(2017,6,17)</f>
        <v>42903</v>
      </c>
      <c r="I19" s="50">
        <f t="shared" si="1"/>
        <v>4</v>
      </c>
      <c r="J19" s="196">
        <v>2</v>
      </c>
      <c r="K19" s="197">
        <f>VLOOKUP(I19,'Формула рейтинга'!$A$3:$BJ$203,J19+2,FALSE)*10</f>
        <v>0.96769332559216836</v>
      </c>
      <c r="L19" s="233">
        <f t="shared" si="2"/>
        <v>6.0606060606060606</v>
      </c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  <c r="BV19" s="41"/>
      <c r="BW19" s="41"/>
      <c r="BX19" s="41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  <c r="CV19" s="41"/>
      <c r="CW19" s="41"/>
      <c r="CX19" s="41"/>
      <c r="CY19" s="41"/>
      <c r="CZ19" s="41"/>
      <c r="DA19" s="41"/>
      <c r="DB19" s="41"/>
      <c r="DC19" s="41"/>
      <c r="DD19" s="41"/>
      <c r="DE19" s="41"/>
      <c r="DF19" s="41"/>
      <c r="DG19" s="41"/>
      <c r="DH19" s="41"/>
      <c r="DI19" s="41"/>
      <c r="DJ19" s="41"/>
      <c r="DK19" s="41"/>
      <c r="DL19" s="41"/>
      <c r="DM19" s="41"/>
      <c r="DN19" s="41"/>
      <c r="DO19" s="41"/>
      <c r="DP19" s="41"/>
      <c r="DQ19" s="41"/>
      <c r="DR19" s="41"/>
      <c r="DS19" s="41"/>
      <c r="DT19" s="41"/>
      <c r="DU19" s="41"/>
      <c r="DV19" s="41"/>
      <c r="DW19" s="41"/>
      <c r="DX19" s="41"/>
      <c r="DY19" s="41"/>
      <c r="DZ19" s="41"/>
      <c r="EA19" s="41"/>
      <c r="EB19" s="41"/>
      <c r="EC19" s="41"/>
      <c r="ED19" s="41"/>
      <c r="EE19" s="41"/>
      <c r="EF19" s="41"/>
      <c r="EG19" s="41"/>
      <c r="EH19" s="41"/>
      <c r="EI19" s="41"/>
      <c r="EJ19" s="41"/>
      <c r="EK19" s="41"/>
      <c r="EL19" s="41"/>
      <c r="EM19" s="41"/>
      <c r="EN19" s="41"/>
      <c r="EO19" s="41"/>
      <c r="EP19" s="41"/>
      <c r="EQ19" s="41"/>
      <c r="ER19" s="41"/>
      <c r="ES19" s="41"/>
      <c r="ET19" s="41"/>
      <c r="EU19" s="41"/>
      <c r="EV19" s="41"/>
      <c r="EW19" s="41"/>
      <c r="EX19" s="41"/>
      <c r="EY19" s="41"/>
      <c r="EZ19" s="41"/>
      <c r="FA19" s="41"/>
      <c r="FB19" s="41"/>
      <c r="FC19" s="41"/>
      <c r="FD19" s="41"/>
      <c r="FE19" s="41"/>
      <c r="FF19" s="41"/>
      <c r="FG19" s="41"/>
      <c r="FH19" s="41"/>
      <c r="FI19" s="41"/>
      <c r="FJ19" s="41"/>
      <c r="FK19" s="41"/>
      <c r="FL19" s="41"/>
      <c r="FM19" s="41"/>
      <c r="FN19" s="41"/>
      <c r="FO19" s="41"/>
      <c r="FP19" s="41"/>
      <c r="FQ19" s="41"/>
      <c r="FR19" s="41"/>
      <c r="FS19" s="41"/>
      <c r="FT19" s="41"/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1"/>
      <c r="GT19" s="41"/>
      <c r="GU19" s="41"/>
      <c r="GV19" s="41"/>
      <c r="GW19" s="41"/>
      <c r="GX19" s="41"/>
      <c r="GY19" s="41"/>
      <c r="GZ19" s="41"/>
      <c r="HA19" s="41"/>
      <c r="HB19" s="41"/>
      <c r="HC19" s="41"/>
      <c r="HD19" s="41"/>
      <c r="HE19" s="41"/>
      <c r="HF19" s="41"/>
      <c r="HG19" s="41"/>
      <c r="HH19" s="41"/>
      <c r="HI19" s="41"/>
      <c r="HJ19" s="41"/>
      <c r="HK19" s="41"/>
      <c r="HL19" s="41"/>
      <c r="HM19" s="41"/>
      <c r="HN19" s="41"/>
      <c r="HO19" s="41"/>
      <c r="HP19" s="41"/>
      <c r="HQ19" s="41"/>
      <c r="HR19" s="41"/>
      <c r="HS19" s="41"/>
      <c r="HT19" s="41"/>
      <c r="HU19" s="41"/>
      <c r="HV19" s="41"/>
      <c r="HW19" s="41"/>
      <c r="HX19" s="41"/>
      <c r="HY19" s="41"/>
      <c r="HZ19" s="41"/>
      <c r="IA19" s="41"/>
      <c r="IB19" s="41"/>
      <c r="IC19" s="41"/>
      <c r="ID19" s="41"/>
      <c r="IE19" s="41"/>
      <c r="IF19" s="41"/>
      <c r="IG19" s="41"/>
      <c r="IH19" s="41"/>
      <c r="II19" s="41"/>
      <c r="IJ19" s="41"/>
      <c r="IK19" s="41"/>
      <c r="IL19" s="41"/>
      <c r="IM19" s="41"/>
      <c r="IN19" s="41"/>
      <c r="IO19" s="41"/>
      <c r="IP19" s="41"/>
      <c r="IQ19" s="41"/>
      <c r="IR19" s="41"/>
      <c r="IS19" s="41"/>
      <c r="IT19" s="41"/>
      <c r="IU19" s="41"/>
    </row>
    <row r="20" spans="1:255">
      <c r="A20" s="231">
        <v>16</v>
      </c>
      <c r="B20" s="31">
        <v>11405115</v>
      </c>
      <c r="C20" s="34">
        <v>2</v>
      </c>
      <c r="D20" s="29" t="s">
        <v>67</v>
      </c>
      <c r="E20" s="29" t="s">
        <v>68</v>
      </c>
      <c r="F20" s="37" t="s">
        <v>18</v>
      </c>
      <c r="G20" s="231">
        <v>18</v>
      </c>
      <c r="H20" s="195">
        <f t="shared" si="0"/>
        <v>42881</v>
      </c>
      <c r="I20" s="50">
        <f t="shared" si="1"/>
        <v>1</v>
      </c>
      <c r="J20" s="196">
        <v>0</v>
      </c>
      <c r="K20" s="197">
        <f>VLOOKUP(I20,'Формула рейтинга'!$A$3:$BJ$203,J20+2,FALSE)*10</f>
        <v>0</v>
      </c>
      <c r="L20" s="233">
        <f t="shared" si="2"/>
        <v>0</v>
      </c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  <c r="BV20" s="41"/>
      <c r="BW20" s="41"/>
      <c r="BX20" s="41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  <c r="CV20" s="41"/>
      <c r="CW20" s="41"/>
      <c r="CX20" s="41"/>
      <c r="CY20" s="41"/>
      <c r="CZ20" s="41"/>
      <c r="DA20" s="41"/>
      <c r="DB20" s="41"/>
      <c r="DC20" s="41"/>
      <c r="DD20" s="41"/>
      <c r="DE20" s="41"/>
      <c r="DF20" s="41"/>
      <c r="DG20" s="41"/>
      <c r="DH20" s="41"/>
      <c r="DI20" s="41"/>
      <c r="DJ20" s="41"/>
      <c r="DK20" s="41"/>
      <c r="DL20" s="41"/>
      <c r="DM20" s="41"/>
      <c r="DN20" s="41"/>
      <c r="DO20" s="41"/>
      <c r="DP20" s="41"/>
      <c r="DQ20" s="41"/>
      <c r="DR20" s="41"/>
      <c r="DS20" s="41"/>
      <c r="DT20" s="41"/>
      <c r="DU20" s="41"/>
      <c r="DV20" s="41"/>
      <c r="DW20" s="41"/>
      <c r="DX20" s="41"/>
      <c r="DY20" s="41"/>
      <c r="DZ20" s="41"/>
      <c r="EA20" s="41"/>
      <c r="EB20" s="41"/>
      <c r="EC20" s="41"/>
      <c r="ED20" s="41"/>
      <c r="EE20" s="41"/>
      <c r="EF20" s="41"/>
      <c r="EG20" s="41"/>
      <c r="EH20" s="41"/>
      <c r="EI20" s="41"/>
      <c r="EJ20" s="41"/>
      <c r="EK20" s="41"/>
      <c r="EL20" s="41"/>
      <c r="EM20" s="41"/>
      <c r="EN20" s="41"/>
      <c r="EO20" s="41"/>
      <c r="EP20" s="41"/>
      <c r="EQ20" s="41"/>
      <c r="ER20" s="41"/>
      <c r="ES20" s="41"/>
      <c r="ET20" s="41"/>
      <c r="EU20" s="41"/>
      <c r="EV20" s="41"/>
      <c r="EW20" s="41"/>
      <c r="EX20" s="41"/>
      <c r="EY20" s="41"/>
      <c r="EZ20" s="41"/>
      <c r="FA20" s="41"/>
      <c r="FB20" s="41"/>
      <c r="FC20" s="41"/>
      <c r="FD20" s="41"/>
      <c r="FE20" s="41"/>
      <c r="FF20" s="41"/>
      <c r="FG20" s="41"/>
      <c r="FH20" s="41"/>
      <c r="FI20" s="41"/>
      <c r="FJ20" s="41"/>
      <c r="FK20" s="41"/>
      <c r="FL20" s="41"/>
      <c r="FM20" s="41"/>
      <c r="FN20" s="41"/>
      <c r="FO20" s="41"/>
      <c r="FP20" s="41"/>
      <c r="FQ20" s="41"/>
      <c r="FR20" s="41"/>
      <c r="FS20" s="41"/>
      <c r="FT20" s="41"/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1"/>
      <c r="GT20" s="41"/>
      <c r="GU20" s="41"/>
      <c r="GV20" s="41"/>
      <c r="GW20" s="41"/>
      <c r="GX20" s="41"/>
      <c r="GY20" s="41"/>
      <c r="GZ20" s="41"/>
      <c r="HA20" s="41"/>
      <c r="HB20" s="41"/>
      <c r="HC20" s="41"/>
      <c r="HD20" s="41"/>
      <c r="HE20" s="41"/>
      <c r="HF20" s="41"/>
      <c r="HG20" s="41"/>
      <c r="HH20" s="41"/>
      <c r="HI20" s="41"/>
      <c r="HJ20" s="41"/>
      <c r="HK20" s="41"/>
      <c r="HL20" s="41"/>
      <c r="HM20" s="41"/>
      <c r="HN20" s="41"/>
      <c r="HO20" s="41"/>
      <c r="HP20" s="41"/>
      <c r="HQ20" s="41"/>
      <c r="HR20" s="41"/>
      <c r="HS20" s="41"/>
      <c r="HT20" s="41"/>
      <c r="HU20" s="41"/>
      <c r="HV20" s="41"/>
      <c r="HW20" s="41"/>
      <c r="HX20" s="41"/>
      <c r="HY20" s="41"/>
      <c r="HZ20" s="41"/>
      <c r="IA20" s="41"/>
      <c r="IB20" s="41"/>
      <c r="IC20" s="41"/>
      <c r="ID20" s="41"/>
      <c r="IE20" s="41"/>
      <c r="IF20" s="41"/>
      <c r="IG20" s="41"/>
      <c r="IH20" s="41"/>
      <c r="II20" s="41"/>
      <c r="IJ20" s="41"/>
      <c r="IK20" s="41"/>
      <c r="IL20" s="41"/>
      <c r="IM20" s="41"/>
      <c r="IN20" s="41"/>
      <c r="IO20" s="41"/>
      <c r="IP20" s="41"/>
      <c r="IQ20" s="41"/>
      <c r="IR20" s="41"/>
      <c r="IS20" s="41"/>
      <c r="IT20" s="41"/>
      <c r="IU20" s="41"/>
    </row>
    <row r="21" spans="1:255">
      <c r="A21" s="231">
        <v>17</v>
      </c>
      <c r="B21" s="31">
        <v>11405115</v>
      </c>
      <c r="C21" s="34">
        <v>2</v>
      </c>
      <c r="D21" s="29" t="s">
        <v>69</v>
      </c>
      <c r="E21" s="29" t="s">
        <v>19</v>
      </c>
      <c r="F21" s="37" t="s">
        <v>23</v>
      </c>
      <c r="G21" s="231">
        <v>19</v>
      </c>
      <c r="H21" s="195">
        <f t="shared" si="0"/>
        <v>42881</v>
      </c>
      <c r="I21" s="50">
        <f t="shared" si="1"/>
        <v>1</v>
      </c>
      <c r="J21" s="196">
        <v>0</v>
      </c>
      <c r="K21" s="197">
        <f>VLOOKUP(I21,'Формула рейтинга'!$A$3:$BJ$203,J21+2,FALSE)*10</f>
        <v>0</v>
      </c>
      <c r="L21" s="233">
        <f t="shared" si="2"/>
        <v>0</v>
      </c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  <c r="BV21" s="41"/>
      <c r="BW21" s="41"/>
      <c r="BX21" s="41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  <c r="CV21" s="41"/>
      <c r="CW21" s="41"/>
      <c r="CX21" s="41"/>
      <c r="CY21" s="41"/>
      <c r="CZ21" s="41"/>
      <c r="DA21" s="41"/>
      <c r="DB21" s="41"/>
      <c r="DC21" s="41"/>
      <c r="DD21" s="41"/>
      <c r="DE21" s="41"/>
      <c r="DF21" s="41"/>
      <c r="DG21" s="41"/>
      <c r="DH21" s="41"/>
      <c r="DI21" s="41"/>
      <c r="DJ21" s="41"/>
      <c r="DK21" s="41"/>
      <c r="DL21" s="41"/>
      <c r="DM21" s="41"/>
      <c r="DN21" s="41"/>
      <c r="DO21" s="41"/>
      <c r="DP21" s="41"/>
      <c r="DQ21" s="41"/>
      <c r="DR21" s="41"/>
      <c r="DS21" s="41"/>
      <c r="DT21" s="41"/>
      <c r="DU21" s="41"/>
      <c r="DV21" s="41"/>
      <c r="DW21" s="41"/>
      <c r="DX21" s="41"/>
      <c r="DY21" s="41"/>
      <c r="DZ21" s="41"/>
      <c r="EA21" s="41"/>
      <c r="EB21" s="41"/>
      <c r="EC21" s="41"/>
      <c r="ED21" s="41"/>
      <c r="EE21" s="41"/>
      <c r="EF21" s="41"/>
      <c r="EG21" s="41"/>
      <c r="EH21" s="41"/>
      <c r="EI21" s="41"/>
      <c r="EJ21" s="41"/>
      <c r="EK21" s="41"/>
      <c r="EL21" s="41"/>
      <c r="EM21" s="41"/>
      <c r="EN21" s="41"/>
      <c r="EO21" s="41"/>
      <c r="EP21" s="41"/>
      <c r="EQ21" s="41"/>
      <c r="ER21" s="41"/>
      <c r="ES21" s="41"/>
      <c r="ET21" s="41"/>
      <c r="EU21" s="41"/>
      <c r="EV21" s="41"/>
      <c r="EW21" s="41"/>
      <c r="EX21" s="41"/>
      <c r="EY21" s="41"/>
      <c r="EZ21" s="41"/>
      <c r="FA21" s="41"/>
      <c r="FB21" s="41"/>
      <c r="FC21" s="41"/>
      <c r="FD21" s="41"/>
      <c r="FE21" s="41"/>
      <c r="FF21" s="41"/>
      <c r="FG21" s="41"/>
      <c r="FH21" s="41"/>
      <c r="FI21" s="41"/>
      <c r="FJ21" s="41"/>
      <c r="FK21" s="41"/>
      <c r="FL21" s="41"/>
      <c r="FM21" s="41"/>
      <c r="FN21" s="41"/>
      <c r="FO21" s="41"/>
      <c r="FP21" s="41"/>
      <c r="FQ21" s="41"/>
      <c r="FR21" s="41"/>
      <c r="FS21" s="41"/>
      <c r="FT21" s="41"/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1"/>
      <c r="GT21" s="41"/>
      <c r="GU21" s="41"/>
      <c r="GV21" s="41"/>
      <c r="GW21" s="41"/>
      <c r="GX21" s="41"/>
      <c r="GY21" s="41"/>
      <c r="GZ21" s="41"/>
      <c r="HA21" s="41"/>
      <c r="HB21" s="41"/>
      <c r="HC21" s="41"/>
      <c r="HD21" s="41"/>
      <c r="HE21" s="41"/>
      <c r="HF21" s="41"/>
      <c r="HG21" s="41"/>
      <c r="HH21" s="41"/>
      <c r="HI21" s="41"/>
      <c r="HJ21" s="41"/>
      <c r="HK21" s="41"/>
      <c r="HL21" s="41"/>
      <c r="HM21" s="41"/>
      <c r="HN21" s="41"/>
      <c r="HO21" s="41"/>
      <c r="HP21" s="41"/>
      <c r="HQ21" s="41"/>
      <c r="HR21" s="41"/>
      <c r="HS21" s="41"/>
      <c r="HT21" s="41"/>
      <c r="HU21" s="41"/>
      <c r="HV21" s="41"/>
      <c r="HW21" s="41"/>
      <c r="HX21" s="41"/>
      <c r="HY21" s="41"/>
      <c r="HZ21" s="41"/>
      <c r="IA21" s="41"/>
      <c r="IB21" s="41"/>
      <c r="IC21" s="41"/>
      <c r="ID21" s="41"/>
      <c r="IE21" s="41"/>
      <c r="IF21" s="41"/>
      <c r="IG21" s="41"/>
      <c r="IH21" s="41"/>
      <c r="II21" s="41"/>
      <c r="IJ21" s="41"/>
      <c r="IK21" s="41"/>
      <c r="IL21" s="41"/>
      <c r="IM21" s="41"/>
      <c r="IN21" s="41"/>
      <c r="IO21" s="41"/>
      <c r="IP21" s="41"/>
      <c r="IQ21" s="41"/>
      <c r="IR21" s="41"/>
      <c r="IS21" s="41"/>
      <c r="IT21" s="41"/>
      <c r="IU21" s="41"/>
    </row>
    <row r="22" spans="1:255">
      <c r="A22" s="231">
        <v>18</v>
      </c>
      <c r="B22" s="31">
        <v>11405115</v>
      </c>
      <c r="C22" s="34">
        <v>2</v>
      </c>
      <c r="D22" s="29" t="s">
        <v>70</v>
      </c>
      <c r="E22" s="29" t="s">
        <v>15</v>
      </c>
      <c r="F22" s="37" t="s">
        <v>10</v>
      </c>
      <c r="G22" s="231">
        <v>20</v>
      </c>
      <c r="H22" s="195">
        <f t="shared" si="0"/>
        <v>42881</v>
      </c>
      <c r="I22" s="50">
        <f t="shared" si="1"/>
        <v>1</v>
      </c>
      <c r="J22" s="196">
        <v>0</v>
      </c>
      <c r="K22" s="197">
        <f>VLOOKUP(I22,'Формула рейтинга'!$A$3:$BJ$203,J22+2,FALSE)*10</f>
        <v>0</v>
      </c>
      <c r="L22" s="233">
        <f t="shared" si="2"/>
        <v>0</v>
      </c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  <c r="BV22" s="41"/>
      <c r="BW22" s="41"/>
      <c r="BX22" s="41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  <c r="CV22" s="41"/>
      <c r="CW22" s="41"/>
      <c r="CX22" s="41"/>
      <c r="CY22" s="41"/>
      <c r="CZ22" s="41"/>
      <c r="DA22" s="41"/>
      <c r="DB22" s="41"/>
      <c r="DC22" s="41"/>
      <c r="DD22" s="41"/>
      <c r="DE22" s="41"/>
      <c r="DF22" s="41"/>
      <c r="DG22" s="41"/>
      <c r="DH22" s="41"/>
      <c r="DI22" s="41"/>
      <c r="DJ22" s="41"/>
      <c r="DK22" s="41"/>
      <c r="DL22" s="41"/>
      <c r="DM22" s="41"/>
      <c r="DN22" s="41"/>
      <c r="DO22" s="41"/>
      <c r="DP22" s="41"/>
      <c r="DQ22" s="41"/>
      <c r="DR22" s="41"/>
      <c r="DS22" s="41"/>
      <c r="DT22" s="41"/>
      <c r="DU22" s="41"/>
      <c r="DV22" s="41"/>
      <c r="DW22" s="41"/>
      <c r="DX22" s="41"/>
      <c r="DY22" s="41"/>
      <c r="DZ22" s="41"/>
      <c r="EA22" s="41"/>
      <c r="EB22" s="41"/>
      <c r="EC22" s="41"/>
      <c r="ED22" s="41"/>
      <c r="EE22" s="41"/>
      <c r="EF22" s="41"/>
      <c r="EG22" s="41"/>
      <c r="EH22" s="41"/>
      <c r="EI22" s="41"/>
      <c r="EJ22" s="41"/>
      <c r="EK22" s="41"/>
      <c r="EL22" s="41"/>
      <c r="EM22" s="41"/>
      <c r="EN22" s="41"/>
      <c r="EO22" s="41"/>
      <c r="EP22" s="41"/>
      <c r="EQ22" s="41"/>
      <c r="ER22" s="41"/>
      <c r="ES22" s="41"/>
      <c r="ET22" s="41"/>
      <c r="EU22" s="41"/>
      <c r="EV22" s="41"/>
      <c r="EW22" s="41"/>
      <c r="EX22" s="41"/>
      <c r="EY22" s="41"/>
      <c r="EZ22" s="41"/>
      <c r="FA22" s="41"/>
      <c r="FB22" s="41"/>
      <c r="FC22" s="41"/>
      <c r="FD22" s="41"/>
      <c r="FE22" s="41"/>
      <c r="FF22" s="41"/>
      <c r="FG22" s="41"/>
      <c r="FH22" s="41"/>
      <c r="FI22" s="41"/>
      <c r="FJ22" s="41"/>
      <c r="FK22" s="41"/>
      <c r="FL22" s="41"/>
      <c r="FM22" s="41"/>
      <c r="FN22" s="41"/>
      <c r="FO22" s="41"/>
      <c r="FP22" s="41"/>
      <c r="FQ22" s="41"/>
      <c r="FR22" s="41"/>
      <c r="FS22" s="41"/>
      <c r="FT22" s="41"/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1"/>
      <c r="GT22" s="41"/>
      <c r="GU22" s="41"/>
      <c r="GV22" s="41"/>
      <c r="GW22" s="41"/>
      <c r="GX22" s="41"/>
      <c r="GY22" s="41"/>
      <c r="GZ22" s="41"/>
      <c r="HA22" s="41"/>
      <c r="HB22" s="41"/>
      <c r="HC22" s="41"/>
      <c r="HD22" s="41"/>
      <c r="HE22" s="41"/>
      <c r="HF22" s="41"/>
      <c r="HG22" s="41"/>
      <c r="HH22" s="41"/>
      <c r="HI22" s="41"/>
      <c r="HJ22" s="41"/>
      <c r="HK22" s="41"/>
      <c r="HL22" s="41"/>
      <c r="HM22" s="41"/>
      <c r="HN22" s="41"/>
      <c r="HO22" s="41"/>
      <c r="HP22" s="41"/>
      <c r="HQ22" s="41"/>
      <c r="HR22" s="41"/>
      <c r="HS22" s="41"/>
      <c r="HT22" s="41"/>
      <c r="HU22" s="41"/>
      <c r="HV22" s="41"/>
      <c r="HW22" s="41"/>
      <c r="HX22" s="41"/>
      <c r="HY22" s="41"/>
      <c r="HZ22" s="41"/>
      <c r="IA22" s="41"/>
      <c r="IB22" s="41"/>
      <c r="IC22" s="41"/>
      <c r="ID22" s="41"/>
      <c r="IE22" s="41"/>
      <c r="IF22" s="41"/>
      <c r="IG22" s="41"/>
      <c r="IH22" s="41"/>
      <c r="II22" s="41"/>
      <c r="IJ22" s="41"/>
      <c r="IK22" s="41"/>
      <c r="IL22" s="41"/>
      <c r="IM22" s="41"/>
      <c r="IN22" s="41"/>
      <c r="IO22" s="41"/>
      <c r="IP22" s="41"/>
      <c r="IQ22" s="41"/>
      <c r="IR22" s="41"/>
      <c r="IS22" s="41"/>
      <c r="IT22" s="41"/>
      <c r="IU22" s="41"/>
    </row>
    <row r="23" spans="1:255">
      <c r="A23" s="231">
        <v>19</v>
      </c>
      <c r="B23" s="198">
        <v>11405115</v>
      </c>
      <c r="C23" s="199">
        <v>2</v>
      </c>
      <c r="D23" s="29" t="s">
        <v>71</v>
      </c>
      <c r="E23" s="29" t="s">
        <v>72</v>
      </c>
      <c r="F23" s="29" t="s">
        <v>20</v>
      </c>
      <c r="G23" s="231">
        <v>21</v>
      </c>
      <c r="H23" s="195">
        <f t="shared" si="0"/>
        <v>42881</v>
      </c>
      <c r="I23" s="50">
        <f t="shared" si="1"/>
        <v>1</v>
      </c>
      <c r="J23" s="196">
        <v>0</v>
      </c>
      <c r="K23" s="197">
        <f>VLOOKUP(I23,'Формула рейтинга'!$A$3:$BJ$203,J23+2,FALSE)*10</f>
        <v>0</v>
      </c>
      <c r="L23" s="233">
        <f t="shared" si="2"/>
        <v>0</v>
      </c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  <c r="BV23" s="41"/>
      <c r="BW23" s="41"/>
      <c r="BX23" s="41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  <c r="CV23" s="41"/>
      <c r="CW23" s="41"/>
      <c r="CX23" s="41"/>
      <c r="CY23" s="41"/>
      <c r="CZ23" s="41"/>
      <c r="DA23" s="41"/>
      <c r="DB23" s="41"/>
      <c r="DC23" s="41"/>
      <c r="DD23" s="41"/>
      <c r="DE23" s="41"/>
      <c r="DF23" s="41"/>
      <c r="DG23" s="41"/>
      <c r="DH23" s="41"/>
      <c r="DI23" s="41"/>
      <c r="DJ23" s="41"/>
      <c r="DK23" s="41"/>
      <c r="DL23" s="41"/>
      <c r="DM23" s="41"/>
      <c r="DN23" s="41"/>
      <c r="DO23" s="41"/>
      <c r="DP23" s="41"/>
      <c r="DQ23" s="41"/>
      <c r="DR23" s="41"/>
      <c r="DS23" s="41"/>
      <c r="DT23" s="41"/>
      <c r="DU23" s="41"/>
      <c r="DV23" s="41"/>
      <c r="DW23" s="41"/>
      <c r="DX23" s="41"/>
      <c r="DY23" s="41"/>
      <c r="DZ23" s="41"/>
      <c r="EA23" s="41"/>
      <c r="EB23" s="41"/>
      <c r="EC23" s="41"/>
      <c r="ED23" s="41"/>
      <c r="EE23" s="41"/>
      <c r="EF23" s="41"/>
      <c r="EG23" s="41"/>
      <c r="EH23" s="41"/>
      <c r="EI23" s="41"/>
      <c r="EJ23" s="41"/>
      <c r="EK23" s="41"/>
      <c r="EL23" s="41"/>
      <c r="EM23" s="41"/>
      <c r="EN23" s="41"/>
      <c r="EO23" s="41"/>
      <c r="EP23" s="41"/>
      <c r="EQ23" s="41"/>
      <c r="ER23" s="41"/>
      <c r="ES23" s="41"/>
      <c r="ET23" s="41"/>
      <c r="EU23" s="41"/>
      <c r="EV23" s="41"/>
      <c r="EW23" s="41"/>
      <c r="EX23" s="41"/>
      <c r="EY23" s="41"/>
      <c r="EZ23" s="41"/>
      <c r="FA23" s="41"/>
      <c r="FB23" s="41"/>
      <c r="FC23" s="41"/>
      <c r="FD23" s="41"/>
      <c r="FE23" s="41"/>
      <c r="FF23" s="41"/>
      <c r="FG23" s="41"/>
      <c r="FH23" s="41"/>
      <c r="FI23" s="41"/>
      <c r="FJ23" s="41"/>
      <c r="FK23" s="41"/>
      <c r="FL23" s="41"/>
      <c r="FM23" s="41"/>
      <c r="FN23" s="41"/>
      <c r="FO23" s="41"/>
      <c r="FP23" s="41"/>
      <c r="FQ23" s="41"/>
      <c r="FR23" s="41"/>
      <c r="FS23" s="41"/>
      <c r="FT23" s="41"/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1"/>
      <c r="GT23" s="41"/>
      <c r="GU23" s="41"/>
      <c r="GV23" s="41"/>
      <c r="GW23" s="41"/>
      <c r="GX23" s="41"/>
      <c r="GY23" s="41"/>
      <c r="GZ23" s="41"/>
      <c r="HA23" s="41"/>
      <c r="HB23" s="41"/>
      <c r="HC23" s="41"/>
      <c r="HD23" s="41"/>
      <c r="HE23" s="41"/>
      <c r="HF23" s="41"/>
      <c r="HG23" s="41"/>
      <c r="HH23" s="41"/>
      <c r="HI23" s="41"/>
      <c r="HJ23" s="41"/>
      <c r="HK23" s="41"/>
      <c r="HL23" s="41"/>
      <c r="HM23" s="41"/>
      <c r="HN23" s="41"/>
      <c r="HO23" s="41"/>
      <c r="HP23" s="41"/>
      <c r="HQ23" s="41"/>
      <c r="HR23" s="41"/>
      <c r="HS23" s="41"/>
      <c r="HT23" s="41"/>
      <c r="HU23" s="41"/>
      <c r="HV23" s="41"/>
      <c r="HW23" s="41"/>
      <c r="HX23" s="41"/>
      <c r="HY23" s="41"/>
      <c r="HZ23" s="41"/>
      <c r="IA23" s="41"/>
      <c r="IB23" s="41"/>
      <c r="IC23" s="41"/>
      <c r="ID23" s="41"/>
      <c r="IE23" s="41"/>
      <c r="IF23" s="41"/>
      <c r="IG23" s="41"/>
      <c r="IH23" s="41"/>
      <c r="II23" s="41"/>
      <c r="IJ23" s="41"/>
      <c r="IK23" s="41"/>
      <c r="IL23" s="41"/>
      <c r="IM23" s="41"/>
      <c r="IN23" s="41"/>
      <c r="IO23" s="41"/>
      <c r="IP23" s="41"/>
      <c r="IQ23" s="41"/>
      <c r="IR23" s="41"/>
      <c r="IS23" s="41"/>
      <c r="IT23" s="41"/>
      <c r="IU23" s="41"/>
    </row>
    <row r="24" spans="1:255">
      <c r="A24" s="231">
        <v>20</v>
      </c>
      <c r="B24" s="201">
        <v>11405215</v>
      </c>
      <c r="C24" s="202">
        <v>3</v>
      </c>
      <c r="D24" s="29" t="s">
        <v>74</v>
      </c>
      <c r="E24" s="29" t="s">
        <v>75</v>
      </c>
      <c r="F24" s="29" t="s">
        <v>76</v>
      </c>
      <c r="G24" s="207">
        <v>22</v>
      </c>
      <c r="H24" s="195">
        <f t="shared" si="0"/>
        <v>42881</v>
      </c>
      <c r="I24" s="50">
        <f t="shared" si="1"/>
        <v>1</v>
      </c>
      <c r="J24" s="196">
        <v>0</v>
      </c>
      <c r="K24" s="197">
        <f>VLOOKUP(I24,'Формула рейтинга'!$A$3:$BJ$203,J24+2,FALSE)*10</f>
        <v>0</v>
      </c>
      <c r="L24" s="233">
        <f t="shared" si="2"/>
        <v>0</v>
      </c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  <c r="BV24" s="41"/>
      <c r="BW24" s="41"/>
      <c r="BX24" s="41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  <c r="CV24" s="41"/>
      <c r="CW24" s="41"/>
      <c r="CX24" s="41"/>
      <c r="CY24" s="41"/>
      <c r="CZ24" s="41"/>
      <c r="DA24" s="41"/>
      <c r="DB24" s="41"/>
      <c r="DC24" s="41"/>
      <c r="DD24" s="41"/>
      <c r="DE24" s="41"/>
      <c r="DF24" s="41"/>
      <c r="DG24" s="41"/>
      <c r="DH24" s="41"/>
      <c r="DI24" s="41"/>
      <c r="DJ24" s="41"/>
      <c r="DK24" s="41"/>
      <c r="DL24" s="41"/>
      <c r="DM24" s="41"/>
      <c r="DN24" s="41"/>
      <c r="DO24" s="41"/>
      <c r="DP24" s="41"/>
      <c r="DQ24" s="41"/>
      <c r="DR24" s="41"/>
      <c r="DS24" s="41"/>
      <c r="DT24" s="41"/>
      <c r="DU24" s="41"/>
      <c r="DV24" s="41"/>
      <c r="DW24" s="41"/>
      <c r="DX24" s="41"/>
      <c r="DY24" s="41"/>
      <c r="DZ24" s="41"/>
      <c r="EA24" s="41"/>
      <c r="EB24" s="41"/>
      <c r="EC24" s="41"/>
      <c r="ED24" s="41"/>
      <c r="EE24" s="41"/>
      <c r="EF24" s="41"/>
      <c r="EG24" s="41"/>
      <c r="EH24" s="41"/>
      <c r="EI24" s="41"/>
      <c r="EJ24" s="41"/>
      <c r="EK24" s="41"/>
      <c r="EL24" s="41"/>
      <c r="EM24" s="41"/>
      <c r="EN24" s="41"/>
      <c r="EO24" s="41"/>
      <c r="EP24" s="41"/>
      <c r="EQ24" s="41"/>
      <c r="ER24" s="41"/>
      <c r="ES24" s="41"/>
      <c r="ET24" s="41"/>
      <c r="EU24" s="41"/>
      <c r="EV24" s="41"/>
      <c r="EW24" s="41"/>
      <c r="EX24" s="41"/>
      <c r="EY24" s="41"/>
      <c r="EZ24" s="41"/>
      <c r="FA24" s="41"/>
      <c r="FB24" s="41"/>
      <c r="FC24" s="41"/>
      <c r="FD24" s="41"/>
      <c r="FE24" s="41"/>
      <c r="FF24" s="41"/>
      <c r="FG24" s="41"/>
      <c r="FH24" s="41"/>
      <c r="FI24" s="41"/>
      <c r="FJ24" s="41"/>
      <c r="FK24" s="41"/>
      <c r="FL24" s="41"/>
      <c r="FM24" s="41"/>
      <c r="FN24" s="41"/>
      <c r="FO24" s="41"/>
      <c r="FP24" s="41"/>
      <c r="FQ24" s="41"/>
      <c r="FR24" s="41"/>
      <c r="FS24" s="41"/>
      <c r="FT24" s="41"/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1"/>
      <c r="GT24" s="41"/>
      <c r="GU24" s="41"/>
      <c r="GV24" s="41"/>
      <c r="GW24" s="41"/>
      <c r="GX24" s="41"/>
      <c r="GY24" s="41"/>
      <c r="GZ24" s="41"/>
      <c r="HA24" s="41"/>
      <c r="HB24" s="41"/>
      <c r="HC24" s="41"/>
      <c r="HD24" s="41"/>
      <c r="HE24" s="41"/>
      <c r="HF24" s="41"/>
      <c r="HG24" s="41"/>
      <c r="HH24" s="41"/>
      <c r="HI24" s="41"/>
      <c r="HJ24" s="41"/>
      <c r="HK24" s="41"/>
      <c r="HL24" s="41"/>
      <c r="HM24" s="41"/>
      <c r="HN24" s="41"/>
      <c r="HO24" s="41"/>
      <c r="HP24" s="41"/>
      <c r="HQ24" s="41"/>
      <c r="HR24" s="41"/>
      <c r="HS24" s="41"/>
      <c r="HT24" s="41"/>
      <c r="HU24" s="41"/>
      <c r="HV24" s="41"/>
      <c r="HW24" s="41"/>
      <c r="HX24" s="41"/>
      <c r="HY24" s="41"/>
      <c r="HZ24" s="41"/>
      <c r="IA24" s="41"/>
      <c r="IB24" s="41"/>
      <c r="IC24" s="41"/>
      <c r="ID24" s="41"/>
      <c r="IE24" s="41"/>
      <c r="IF24" s="41"/>
      <c r="IG24" s="41"/>
      <c r="IH24" s="41"/>
      <c r="II24" s="41"/>
      <c r="IJ24" s="41"/>
      <c r="IK24" s="41"/>
      <c r="IL24" s="41"/>
      <c r="IM24" s="41"/>
      <c r="IN24" s="41"/>
      <c r="IO24" s="41"/>
      <c r="IP24" s="41"/>
      <c r="IQ24" s="41"/>
      <c r="IR24" s="41"/>
      <c r="IS24" s="41"/>
      <c r="IT24" s="41"/>
      <c r="IU24" s="41"/>
    </row>
    <row r="25" spans="1:255">
      <c r="A25" s="231">
        <v>21</v>
      </c>
      <c r="B25" s="201">
        <v>11405215</v>
      </c>
      <c r="C25" s="202">
        <v>3</v>
      </c>
      <c r="D25" s="29" t="s">
        <v>77</v>
      </c>
      <c r="E25" s="29" t="s">
        <v>78</v>
      </c>
      <c r="F25" s="29" t="s">
        <v>17</v>
      </c>
      <c r="G25" s="207">
        <v>23</v>
      </c>
      <c r="H25" s="195">
        <f t="shared" si="0"/>
        <v>42881</v>
      </c>
      <c r="I25" s="50">
        <f t="shared" si="1"/>
        <v>1</v>
      </c>
      <c r="J25" s="196">
        <v>0</v>
      </c>
      <c r="K25" s="197">
        <f>VLOOKUP(I25,'Формула рейтинга'!$A$3:$BJ$203,J25+2,FALSE)*10</f>
        <v>0</v>
      </c>
      <c r="L25" s="233">
        <f t="shared" si="2"/>
        <v>0</v>
      </c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  <c r="CX25" s="41"/>
      <c r="CY25" s="41"/>
      <c r="CZ25" s="41"/>
      <c r="DA25" s="41"/>
      <c r="DB25" s="41"/>
      <c r="DC25" s="41"/>
      <c r="DD25" s="41"/>
      <c r="DE25" s="41"/>
      <c r="DF25" s="41"/>
      <c r="DG25" s="41"/>
      <c r="DH25" s="41"/>
      <c r="DI25" s="41"/>
      <c r="DJ25" s="41"/>
      <c r="DK25" s="41"/>
      <c r="DL25" s="41"/>
      <c r="DM25" s="41"/>
      <c r="DN25" s="41"/>
      <c r="DO25" s="41"/>
      <c r="DP25" s="41"/>
      <c r="DQ25" s="41"/>
      <c r="DR25" s="41"/>
      <c r="DS25" s="41"/>
      <c r="DT25" s="41"/>
      <c r="DU25" s="41"/>
      <c r="DV25" s="41"/>
      <c r="DW25" s="41"/>
      <c r="DX25" s="41"/>
      <c r="DY25" s="41"/>
      <c r="DZ25" s="41"/>
      <c r="EA25" s="41"/>
      <c r="EB25" s="41"/>
      <c r="EC25" s="41"/>
      <c r="ED25" s="41"/>
      <c r="EE25" s="41"/>
      <c r="EF25" s="41"/>
      <c r="EG25" s="41"/>
      <c r="EH25" s="41"/>
      <c r="EI25" s="41"/>
      <c r="EJ25" s="41"/>
      <c r="EK25" s="41"/>
      <c r="EL25" s="41"/>
      <c r="EM25" s="41"/>
      <c r="EN25" s="41"/>
      <c r="EO25" s="41"/>
      <c r="EP25" s="41"/>
      <c r="EQ25" s="41"/>
      <c r="ER25" s="41"/>
      <c r="ES25" s="41"/>
      <c r="ET25" s="41"/>
      <c r="EU25" s="41"/>
      <c r="EV25" s="41"/>
      <c r="EW25" s="41"/>
      <c r="EX25" s="41"/>
      <c r="EY25" s="41"/>
      <c r="EZ25" s="41"/>
      <c r="FA25" s="41"/>
      <c r="FB25" s="41"/>
      <c r="FC25" s="41"/>
      <c r="FD25" s="41"/>
      <c r="FE25" s="41"/>
      <c r="FF25" s="41"/>
      <c r="FG25" s="41"/>
      <c r="FH25" s="41"/>
      <c r="FI25" s="41"/>
      <c r="FJ25" s="41"/>
      <c r="FK25" s="41"/>
      <c r="FL25" s="41"/>
      <c r="FM25" s="41"/>
      <c r="FN25" s="41"/>
      <c r="FO25" s="41"/>
      <c r="FP25" s="41"/>
      <c r="FQ25" s="41"/>
      <c r="FR25" s="41"/>
      <c r="FS25" s="41"/>
      <c r="FT25" s="41"/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1"/>
      <c r="GT25" s="41"/>
      <c r="GU25" s="41"/>
      <c r="GV25" s="41"/>
      <c r="GW25" s="41"/>
      <c r="GX25" s="41"/>
      <c r="GY25" s="41"/>
      <c r="GZ25" s="41"/>
      <c r="HA25" s="41"/>
      <c r="HB25" s="41"/>
      <c r="HC25" s="41"/>
      <c r="HD25" s="41"/>
      <c r="HE25" s="41"/>
      <c r="HF25" s="41"/>
      <c r="HG25" s="41"/>
      <c r="HH25" s="41"/>
      <c r="HI25" s="41"/>
      <c r="HJ25" s="41"/>
      <c r="HK25" s="41"/>
      <c r="HL25" s="41"/>
      <c r="HM25" s="41"/>
      <c r="HN25" s="41"/>
      <c r="HO25" s="41"/>
      <c r="HP25" s="41"/>
      <c r="HQ25" s="41"/>
      <c r="HR25" s="41"/>
      <c r="HS25" s="41"/>
      <c r="HT25" s="41"/>
      <c r="HU25" s="41"/>
      <c r="HV25" s="41"/>
      <c r="HW25" s="41"/>
      <c r="HX25" s="41"/>
      <c r="HY25" s="41"/>
      <c r="HZ25" s="41"/>
      <c r="IA25" s="41"/>
      <c r="IB25" s="41"/>
      <c r="IC25" s="41"/>
      <c r="ID25" s="41"/>
      <c r="IE25" s="41"/>
      <c r="IF25" s="41"/>
      <c r="IG25" s="41"/>
      <c r="IH25" s="41"/>
      <c r="II25" s="41"/>
      <c r="IJ25" s="41"/>
      <c r="IK25" s="41"/>
      <c r="IL25" s="41"/>
      <c r="IM25" s="41"/>
      <c r="IN25" s="41"/>
      <c r="IO25" s="41"/>
      <c r="IP25" s="41"/>
      <c r="IQ25" s="41"/>
      <c r="IR25" s="41"/>
      <c r="IS25" s="41"/>
      <c r="IT25" s="41"/>
      <c r="IU25" s="41"/>
    </row>
    <row r="26" spans="1:255">
      <c r="A26" s="231">
        <v>22</v>
      </c>
      <c r="B26" s="201">
        <v>11405215</v>
      </c>
      <c r="C26" s="202">
        <v>3</v>
      </c>
      <c r="D26" s="29" t="s">
        <v>79</v>
      </c>
      <c r="E26" s="29" t="s">
        <v>80</v>
      </c>
      <c r="F26" s="29" t="s">
        <v>81</v>
      </c>
      <c r="G26" s="207">
        <v>24</v>
      </c>
      <c r="H26" s="195">
        <f t="shared" si="0"/>
        <v>42881</v>
      </c>
      <c r="I26" s="50">
        <f t="shared" si="1"/>
        <v>1</v>
      </c>
      <c r="J26" s="196">
        <v>0</v>
      </c>
      <c r="K26" s="197">
        <f>VLOOKUP(I26,'Формула рейтинга'!$A$3:$BJ$203,J26+2,FALSE)*10</f>
        <v>0</v>
      </c>
      <c r="L26" s="233">
        <f t="shared" si="2"/>
        <v>0</v>
      </c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  <c r="BK26" s="41"/>
      <c r="BL26" s="41"/>
      <c r="BM26" s="41"/>
      <c r="BN26" s="41"/>
      <c r="BO26" s="41"/>
      <c r="BP26" s="41"/>
      <c r="BQ26" s="41"/>
      <c r="BR26" s="41"/>
      <c r="BS26" s="41"/>
      <c r="BT26" s="41"/>
      <c r="BU26" s="41"/>
      <c r="BV26" s="41"/>
      <c r="BW26" s="41"/>
      <c r="BX26" s="41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  <c r="CV26" s="41"/>
      <c r="CW26" s="41"/>
      <c r="CX26" s="41"/>
      <c r="CY26" s="41"/>
      <c r="CZ26" s="41"/>
      <c r="DA26" s="41"/>
      <c r="DB26" s="41"/>
      <c r="DC26" s="41"/>
      <c r="DD26" s="41"/>
      <c r="DE26" s="41"/>
      <c r="DF26" s="41"/>
      <c r="DG26" s="41"/>
      <c r="DH26" s="41"/>
      <c r="DI26" s="41"/>
      <c r="DJ26" s="41"/>
      <c r="DK26" s="41"/>
      <c r="DL26" s="41"/>
      <c r="DM26" s="41"/>
      <c r="DN26" s="41"/>
      <c r="DO26" s="41"/>
      <c r="DP26" s="41"/>
      <c r="DQ26" s="41"/>
      <c r="DR26" s="41"/>
      <c r="DS26" s="41"/>
      <c r="DT26" s="41"/>
      <c r="DU26" s="41"/>
      <c r="DV26" s="41"/>
      <c r="DW26" s="41"/>
      <c r="DX26" s="41"/>
      <c r="DY26" s="41"/>
      <c r="DZ26" s="41"/>
      <c r="EA26" s="41"/>
      <c r="EB26" s="41"/>
      <c r="EC26" s="41"/>
      <c r="ED26" s="41"/>
      <c r="EE26" s="41"/>
      <c r="EF26" s="41"/>
      <c r="EG26" s="41"/>
      <c r="EH26" s="41"/>
      <c r="EI26" s="41"/>
      <c r="EJ26" s="41"/>
      <c r="EK26" s="41"/>
      <c r="EL26" s="41"/>
      <c r="EM26" s="41"/>
      <c r="EN26" s="41"/>
      <c r="EO26" s="41"/>
      <c r="EP26" s="41"/>
      <c r="EQ26" s="41"/>
      <c r="ER26" s="41"/>
      <c r="ES26" s="41"/>
      <c r="ET26" s="41"/>
      <c r="EU26" s="41"/>
      <c r="EV26" s="41"/>
      <c r="EW26" s="41"/>
      <c r="EX26" s="41"/>
      <c r="EY26" s="41"/>
      <c r="EZ26" s="41"/>
      <c r="FA26" s="41"/>
      <c r="FB26" s="41"/>
      <c r="FC26" s="41"/>
      <c r="FD26" s="41"/>
      <c r="FE26" s="41"/>
      <c r="FF26" s="41"/>
      <c r="FG26" s="41"/>
      <c r="FH26" s="41"/>
      <c r="FI26" s="41"/>
      <c r="FJ26" s="41"/>
      <c r="FK26" s="41"/>
      <c r="FL26" s="41"/>
      <c r="FM26" s="41"/>
      <c r="FN26" s="41"/>
      <c r="FO26" s="41"/>
      <c r="FP26" s="41"/>
      <c r="FQ26" s="41"/>
      <c r="FR26" s="41"/>
      <c r="FS26" s="41"/>
      <c r="FT26" s="41"/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1"/>
      <c r="GT26" s="41"/>
      <c r="GU26" s="41"/>
      <c r="GV26" s="41"/>
      <c r="GW26" s="41"/>
      <c r="GX26" s="41"/>
      <c r="GY26" s="41"/>
      <c r="GZ26" s="41"/>
      <c r="HA26" s="41"/>
      <c r="HB26" s="41"/>
      <c r="HC26" s="41"/>
      <c r="HD26" s="41"/>
      <c r="HE26" s="41"/>
      <c r="HF26" s="41"/>
      <c r="HG26" s="41"/>
      <c r="HH26" s="41"/>
      <c r="HI26" s="41"/>
      <c r="HJ26" s="41"/>
      <c r="HK26" s="41"/>
      <c r="HL26" s="41"/>
      <c r="HM26" s="41"/>
      <c r="HN26" s="41"/>
      <c r="HO26" s="41"/>
      <c r="HP26" s="41"/>
      <c r="HQ26" s="41"/>
      <c r="HR26" s="41"/>
      <c r="HS26" s="41"/>
      <c r="HT26" s="41"/>
      <c r="HU26" s="41"/>
      <c r="HV26" s="41"/>
      <c r="HW26" s="41"/>
      <c r="HX26" s="41"/>
      <c r="HY26" s="41"/>
      <c r="HZ26" s="41"/>
      <c r="IA26" s="41"/>
      <c r="IB26" s="41"/>
      <c r="IC26" s="41"/>
      <c r="ID26" s="41"/>
      <c r="IE26" s="41"/>
      <c r="IF26" s="41"/>
      <c r="IG26" s="41"/>
      <c r="IH26" s="41"/>
      <c r="II26" s="41"/>
      <c r="IJ26" s="41"/>
      <c r="IK26" s="41"/>
      <c r="IL26" s="41"/>
      <c r="IM26" s="41"/>
      <c r="IN26" s="41"/>
      <c r="IO26" s="41"/>
      <c r="IP26" s="41"/>
      <c r="IQ26" s="41"/>
      <c r="IR26" s="41"/>
      <c r="IS26" s="41"/>
      <c r="IT26" s="41"/>
      <c r="IU26" s="41"/>
    </row>
    <row r="27" spans="1:255">
      <c r="A27" s="231">
        <v>23</v>
      </c>
      <c r="B27" s="201">
        <v>11405215</v>
      </c>
      <c r="C27" s="202">
        <v>3</v>
      </c>
      <c r="D27" s="29" t="s">
        <v>82</v>
      </c>
      <c r="E27" s="29" t="s">
        <v>83</v>
      </c>
      <c r="F27" s="29" t="s">
        <v>25</v>
      </c>
      <c r="G27" s="207">
        <v>25</v>
      </c>
      <c r="H27" s="195">
        <f>DATE(2017,6,18)</f>
        <v>42904</v>
      </c>
      <c r="I27" s="50">
        <f t="shared" si="1"/>
        <v>5</v>
      </c>
      <c r="J27" s="196">
        <v>0</v>
      </c>
      <c r="K27" s="197">
        <f>VLOOKUP(I27,'Формула рейтинга'!$A$3:$BJ$203,J27+2,FALSE)*10</f>
        <v>0</v>
      </c>
      <c r="L27" s="233">
        <f t="shared" si="2"/>
        <v>0</v>
      </c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  <c r="CV27" s="41"/>
      <c r="CW27" s="41"/>
      <c r="CX27" s="41"/>
      <c r="CY27" s="41"/>
      <c r="CZ27" s="41"/>
      <c r="DA27" s="41"/>
      <c r="DB27" s="41"/>
      <c r="DC27" s="41"/>
      <c r="DD27" s="41"/>
      <c r="DE27" s="41"/>
      <c r="DF27" s="41"/>
      <c r="DG27" s="41"/>
      <c r="DH27" s="41"/>
      <c r="DI27" s="41"/>
      <c r="DJ27" s="41"/>
      <c r="DK27" s="41"/>
      <c r="DL27" s="41"/>
      <c r="DM27" s="41"/>
      <c r="DN27" s="41"/>
      <c r="DO27" s="41"/>
      <c r="DP27" s="41"/>
      <c r="DQ27" s="41"/>
      <c r="DR27" s="41"/>
      <c r="DS27" s="41"/>
      <c r="DT27" s="41"/>
      <c r="DU27" s="41"/>
      <c r="DV27" s="41"/>
      <c r="DW27" s="41"/>
      <c r="DX27" s="41"/>
      <c r="DY27" s="41"/>
      <c r="DZ27" s="41"/>
      <c r="EA27" s="41"/>
      <c r="EB27" s="41"/>
      <c r="EC27" s="41"/>
      <c r="ED27" s="41"/>
      <c r="EE27" s="41"/>
      <c r="EF27" s="41"/>
      <c r="EG27" s="41"/>
      <c r="EH27" s="41"/>
      <c r="EI27" s="41"/>
      <c r="EJ27" s="41"/>
      <c r="EK27" s="41"/>
      <c r="EL27" s="41"/>
      <c r="EM27" s="41"/>
      <c r="EN27" s="41"/>
      <c r="EO27" s="41"/>
      <c r="EP27" s="41"/>
      <c r="EQ27" s="41"/>
      <c r="ER27" s="41"/>
      <c r="ES27" s="41"/>
      <c r="ET27" s="41"/>
      <c r="EU27" s="41"/>
      <c r="EV27" s="41"/>
      <c r="EW27" s="41"/>
      <c r="EX27" s="41"/>
      <c r="EY27" s="41"/>
      <c r="EZ27" s="41"/>
      <c r="FA27" s="41"/>
      <c r="FB27" s="41"/>
      <c r="FC27" s="41"/>
      <c r="FD27" s="41"/>
      <c r="FE27" s="41"/>
      <c r="FF27" s="41"/>
      <c r="FG27" s="41"/>
      <c r="FH27" s="41"/>
      <c r="FI27" s="41"/>
      <c r="FJ27" s="41"/>
      <c r="FK27" s="41"/>
      <c r="FL27" s="41"/>
      <c r="FM27" s="41"/>
      <c r="FN27" s="41"/>
      <c r="FO27" s="41"/>
      <c r="FP27" s="41"/>
      <c r="FQ27" s="41"/>
      <c r="FR27" s="41"/>
      <c r="FS27" s="41"/>
      <c r="FT27" s="41"/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1"/>
      <c r="GT27" s="41"/>
      <c r="GU27" s="41"/>
      <c r="GV27" s="41"/>
      <c r="GW27" s="41"/>
      <c r="GX27" s="41"/>
      <c r="GY27" s="41"/>
      <c r="GZ27" s="41"/>
      <c r="HA27" s="41"/>
      <c r="HB27" s="41"/>
      <c r="HC27" s="41"/>
      <c r="HD27" s="41"/>
      <c r="HE27" s="41"/>
      <c r="HF27" s="41"/>
      <c r="HG27" s="41"/>
      <c r="HH27" s="41"/>
      <c r="HI27" s="41"/>
      <c r="HJ27" s="41"/>
      <c r="HK27" s="41"/>
      <c r="HL27" s="41"/>
      <c r="HM27" s="41"/>
      <c r="HN27" s="41"/>
      <c r="HO27" s="41"/>
      <c r="HP27" s="41"/>
      <c r="HQ27" s="41"/>
      <c r="HR27" s="41"/>
      <c r="HS27" s="41"/>
      <c r="HT27" s="41"/>
      <c r="HU27" s="41"/>
      <c r="HV27" s="41"/>
      <c r="HW27" s="41"/>
      <c r="HX27" s="41"/>
      <c r="HY27" s="41"/>
      <c r="HZ27" s="41"/>
      <c r="IA27" s="41"/>
      <c r="IB27" s="41"/>
      <c r="IC27" s="41"/>
      <c r="ID27" s="41"/>
      <c r="IE27" s="41"/>
      <c r="IF27" s="41"/>
      <c r="IG27" s="41"/>
      <c r="IH27" s="41"/>
      <c r="II27" s="41"/>
      <c r="IJ27" s="41"/>
      <c r="IK27" s="41"/>
      <c r="IL27" s="41"/>
      <c r="IM27" s="41"/>
      <c r="IN27" s="41"/>
      <c r="IO27" s="41"/>
      <c r="IP27" s="41"/>
      <c r="IQ27" s="41"/>
      <c r="IR27" s="41"/>
      <c r="IS27" s="41"/>
      <c r="IT27" s="41"/>
      <c r="IU27" s="41"/>
    </row>
    <row r="28" spans="1:255">
      <c r="A28" s="231">
        <v>24</v>
      </c>
      <c r="B28" s="201">
        <v>11405215</v>
      </c>
      <c r="C28" s="202">
        <v>3</v>
      </c>
      <c r="D28" s="29" t="s">
        <v>84</v>
      </c>
      <c r="E28" s="29" t="s">
        <v>85</v>
      </c>
      <c r="F28" s="29" t="s">
        <v>86</v>
      </c>
      <c r="G28" s="207">
        <v>26</v>
      </c>
      <c r="H28" s="195">
        <f t="shared" si="0"/>
        <v>42881</v>
      </c>
      <c r="I28" s="50">
        <f t="shared" si="1"/>
        <v>1</v>
      </c>
      <c r="J28" s="196">
        <v>0</v>
      </c>
      <c r="K28" s="197">
        <f>VLOOKUP(I28,'Формула рейтинга'!$A$3:$BJ$203,J28+2,FALSE)*10</f>
        <v>0</v>
      </c>
      <c r="L28" s="233">
        <f t="shared" si="2"/>
        <v>0</v>
      </c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  <c r="BI28" s="41"/>
      <c r="BJ28" s="41"/>
      <c r="BK28" s="41"/>
      <c r="BL28" s="41"/>
      <c r="BM28" s="41"/>
      <c r="BN28" s="41"/>
      <c r="BO28" s="41"/>
      <c r="BP28" s="41"/>
      <c r="BQ28" s="41"/>
      <c r="BR28" s="41"/>
      <c r="BS28" s="41"/>
      <c r="BT28" s="41"/>
      <c r="BU28" s="41"/>
      <c r="BV28" s="41"/>
      <c r="BW28" s="41"/>
      <c r="BX28" s="41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  <c r="CV28" s="41"/>
      <c r="CW28" s="41"/>
      <c r="CX28" s="41"/>
      <c r="CY28" s="41"/>
      <c r="CZ28" s="41"/>
      <c r="DA28" s="41"/>
      <c r="DB28" s="41"/>
      <c r="DC28" s="41"/>
      <c r="DD28" s="41"/>
      <c r="DE28" s="41"/>
      <c r="DF28" s="41"/>
      <c r="DG28" s="41"/>
      <c r="DH28" s="41"/>
      <c r="DI28" s="41"/>
      <c r="DJ28" s="41"/>
      <c r="DK28" s="41"/>
      <c r="DL28" s="41"/>
      <c r="DM28" s="41"/>
      <c r="DN28" s="41"/>
      <c r="DO28" s="41"/>
      <c r="DP28" s="41"/>
      <c r="DQ28" s="41"/>
      <c r="DR28" s="41"/>
      <c r="DS28" s="41"/>
      <c r="DT28" s="41"/>
      <c r="DU28" s="41"/>
      <c r="DV28" s="41"/>
      <c r="DW28" s="41"/>
      <c r="DX28" s="41"/>
      <c r="DY28" s="41"/>
      <c r="DZ28" s="41"/>
      <c r="EA28" s="41"/>
      <c r="EB28" s="41"/>
      <c r="EC28" s="41"/>
      <c r="ED28" s="41"/>
      <c r="EE28" s="41"/>
      <c r="EF28" s="41"/>
      <c r="EG28" s="41"/>
      <c r="EH28" s="41"/>
      <c r="EI28" s="41"/>
      <c r="EJ28" s="41"/>
      <c r="EK28" s="41"/>
      <c r="EL28" s="41"/>
      <c r="EM28" s="41"/>
      <c r="EN28" s="41"/>
      <c r="EO28" s="41"/>
      <c r="EP28" s="41"/>
      <c r="EQ28" s="41"/>
      <c r="ER28" s="41"/>
      <c r="ES28" s="41"/>
      <c r="ET28" s="41"/>
      <c r="EU28" s="41"/>
      <c r="EV28" s="41"/>
      <c r="EW28" s="41"/>
      <c r="EX28" s="41"/>
      <c r="EY28" s="41"/>
      <c r="EZ28" s="41"/>
      <c r="FA28" s="41"/>
      <c r="FB28" s="41"/>
      <c r="FC28" s="41"/>
      <c r="FD28" s="41"/>
      <c r="FE28" s="41"/>
      <c r="FF28" s="41"/>
      <c r="FG28" s="41"/>
      <c r="FH28" s="41"/>
      <c r="FI28" s="41"/>
      <c r="FJ28" s="41"/>
      <c r="FK28" s="41"/>
      <c r="FL28" s="41"/>
      <c r="FM28" s="41"/>
      <c r="FN28" s="41"/>
      <c r="FO28" s="41"/>
      <c r="FP28" s="41"/>
      <c r="FQ28" s="41"/>
      <c r="FR28" s="41"/>
      <c r="FS28" s="41"/>
      <c r="FT28" s="41"/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1"/>
      <c r="GT28" s="41"/>
      <c r="GU28" s="41"/>
      <c r="GV28" s="41"/>
      <c r="GW28" s="41"/>
      <c r="GX28" s="41"/>
      <c r="GY28" s="41"/>
      <c r="GZ28" s="41"/>
      <c r="HA28" s="41"/>
      <c r="HB28" s="41"/>
      <c r="HC28" s="41"/>
      <c r="HD28" s="41"/>
      <c r="HE28" s="41"/>
      <c r="HF28" s="41"/>
      <c r="HG28" s="41"/>
      <c r="HH28" s="41"/>
      <c r="HI28" s="41"/>
      <c r="HJ28" s="41"/>
      <c r="HK28" s="41"/>
      <c r="HL28" s="41"/>
      <c r="HM28" s="41"/>
      <c r="HN28" s="41"/>
      <c r="HO28" s="41"/>
      <c r="HP28" s="41"/>
      <c r="HQ28" s="41"/>
      <c r="HR28" s="41"/>
      <c r="HS28" s="41"/>
      <c r="HT28" s="41"/>
      <c r="HU28" s="41"/>
      <c r="HV28" s="41"/>
      <c r="HW28" s="41"/>
      <c r="HX28" s="41"/>
      <c r="HY28" s="41"/>
      <c r="HZ28" s="41"/>
      <c r="IA28" s="41"/>
      <c r="IB28" s="41"/>
      <c r="IC28" s="41"/>
      <c r="ID28" s="41"/>
      <c r="IE28" s="41"/>
      <c r="IF28" s="41"/>
      <c r="IG28" s="41"/>
      <c r="IH28" s="41"/>
      <c r="II28" s="41"/>
      <c r="IJ28" s="41"/>
      <c r="IK28" s="41"/>
      <c r="IL28" s="41"/>
      <c r="IM28" s="41"/>
      <c r="IN28" s="41"/>
      <c r="IO28" s="41"/>
      <c r="IP28" s="41"/>
      <c r="IQ28" s="41"/>
      <c r="IR28" s="41"/>
      <c r="IS28" s="41"/>
      <c r="IT28" s="41"/>
      <c r="IU28" s="41"/>
    </row>
    <row r="29" spans="1:255">
      <c r="A29" s="231">
        <v>26</v>
      </c>
      <c r="B29" s="201">
        <v>11405215</v>
      </c>
      <c r="C29" s="202">
        <v>3</v>
      </c>
      <c r="D29" s="29" t="s">
        <v>88</v>
      </c>
      <c r="E29" s="29" t="s">
        <v>45</v>
      </c>
      <c r="F29" s="29" t="s">
        <v>21</v>
      </c>
      <c r="G29" s="207">
        <v>28</v>
      </c>
      <c r="H29" s="195">
        <f t="shared" si="0"/>
        <v>42881</v>
      </c>
      <c r="I29" s="50">
        <f t="shared" si="1"/>
        <v>1</v>
      </c>
      <c r="J29" s="196">
        <v>0</v>
      </c>
      <c r="K29" s="197">
        <f>VLOOKUP(I29,'Формула рейтинга'!$A$3:$BJ$203,J29+2,FALSE)*10</f>
        <v>0</v>
      </c>
      <c r="L29" s="233">
        <f t="shared" si="2"/>
        <v>0</v>
      </c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  <c r="CX29" s="41"/>
      <c r="CY29" s="41"/>
      <c r="CZ29" s="41"/>
      <c r="DA29" s="41"/>
      <c r="DB29" s="41"/>
      <c r="DC29" s="41"/>
      <c r="DD29" s="41"/>
      <c r="DE29" s="41"/>
      <c r="DF29" s="41"/>
      <c r="DG29" s="41"/>
      <c r="DH29" s="41"/>
      <c r="DI29" s="41"/>
      <c r="DJ29" s="41"/>
      <c r="DK29" s="41"/>
      <c r="DL29" s="41"/>
      <c r="DM29" s="41"/>
      <c r="DN29" s="41"/>
      <c r="DO29" s="41"/>
      <c r="DP29" s="41"/>
      <c r="DQ29" s="41"/>
      <c r="DR29" s="41"/>
      <c r="DS29" s="41"/>
      <c r="DT29" s="41"/>
      <c r="DU29" s="41"/>
      <c r="DV29" s="41"/>
      <c r="DW29" s="41"/>
      <c r="DX29" s="41"/>
      <c r="DY29" s="41"/>
      <c r="DZ29" s="41"/>
      <c r="EA29" s="41"/>
      <c r="EB29" s="41"/>
      <c r="EC29" s="41"/>
      <c r="ED29" s="41"/>
      <c r="EE29" s="41"/>
      <c r="EF29" s="41"/>
      <c r="EG29" s="41"/>
      <c r="EH29" s="41"/>
      <c r="EI29" s="41"/>
      <c r="EJ29" s="41"/>
      <c r="EK29" s="41"/>
      <c r="EL29" s="41"/>
      <c r="EM29" s="41"/>
      <c r="EN29" s="41"/>
      <c r="EO29" s="41"/>
      <c r="EP29" s="41"/>
      <c r="EQ29" s="41"/>
      <c r="ER29" s="41"/>
      <c r="ES29" s="41"/>
      <c r="ET29" s="41"/>
      <c r="EU29" s="41"/>
      <c r="EV29" s="41"/>
      <c r="EW29" s="41"/>
      <c r="EX29" s="41"/>
      <c r="EY29" s="41"/>
      <c r="EZ29" s="41"/>
      <c r="FA29" s="41"/>
      <c r="FB29" s="41"/>
      <c r="FC29" s="41"/>
      <c r="FD29" s="41"/>
      <c r="FE29" s="41"/>
      <c r="FF29" s="41"/>
      <c r="FG29" s="41"/>
      <c r="FH29" s="41"/>
      <c r="FI29" s="41"/>
      <c r="FJ29" s="41"/>
      <c r="FK29" s="41"/>
      <c r="FL29" s="41"/>
      <c r="FM29" s="41"/>
      <c r="FN29" s="41"/>
      <c r="FO29" s="41"/>
      <c r="FP29" s="41"/>
      <c r="FQ29" s="41"/>
      <c r="FR29" s="41"/>
      <c r="FS29" s="41"/>
      <c r="FT29" s="41"/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1"/>
      <c r="GT29" s="41"/>
      <c r="GU29" s="41"/>
      <c r="GV29" s="41"/>
      <c r="GW29" s="41"/>
      <c r="GX29" s="41"/>
      <c r="GY29" s="41"/>
      <c r="GZ29" s="41"/>
      <c r="HA29" s="41"/>
      <c r="HB29" s="41"/>
      <c r="HC29" s="41"/>
      <c r="HD29" s="41"/>
      <c r="HE29" s="41"/>
      <c r="HF29" s="41"/>
      <c r="HG29" s="41"/>
      <c r="HH29" s="41"/>
      <c r="HI29" s="41"/>
      <c r="HJ29" s="41"/>
      <c r="HK29" s="41"/>
      <c r="HL29" s="41"/>
      <c r="HM29" s="41"/>
      <c r="HN29" s="41"/>
      <c r="HO29" s="41"/>
      <c r="HP29" s="41"/>
      <c r="HQ29" s="41"/>
      <c r="HR29" s="41"/>
      <c r="HS29" s="41"/>
      <c r="HT29" s="41"/>
      <c r="HU29" s="41"/>
      <c r="HV29" s="41"/>
      <c r="HW29" s="41"/>
      <c r="HX29" s="41"/>
      <c r="HY29" s="41"/>
      <c r="HZ29" s="41"/>
      <c r="IA29" s="41"/>
      <c r="IB29" s="41"/>
      <c r="IC29" s="41"/>
      <c r="ID29" s="41"/>
      <c r="IE29" s="41"/>
      <c r="IF29" s="41"/>
      <c r="IG29" s="41"/>
      <c r="IH29" s="41"/>
      <c r="II29" s="41"/>
      <c r="IJ29" s="41"/>
      <c r="IK29" s="41"/>
      <c r="IL29" s="41"/>
      <c r="IM29" s="41"/>
      <c r="IN29" s="41"/>
      <c r="IO29" s="41"/>
      <c r="IP29" s="41"/>
      <c r="IQ29" s="41"/>
      <c r="IR29" s="41"/>
      <c r="IS29" s="41"/>
      <c r="IT29" s="41"/>
      <c r="IU29" s="41"/>
    </row>
    <row r="30" spans="1:255">
      <c r="A30" s="231">
        <v>27</v>
      </c>
      <c r="B30" s="201">
        <v>11405215</v>
      </c>
      <c r="C30" s="202">
        <v>3</v>
      </c>
      <c r="D30" s="29" t="s">
        <v>89</v>
      </c>
      <c r="E30" s="29" t="s">
        <v>26</v>
      </c>
      <c r="F30" s="29" t="s">
        <v>90</v>
      </c>
      <c r="G30" s="207">
        <v>29</v>
      </c>
      <c r="H30" s="195">
        <f>DATE(2017,6,19)</f>
        <v>42905</v>
      </c>
      <c r="I30" s="50">
        <f t="shared" si="1"/>
        <v>5</v>
      </c>
      <c r="J30" s="196">
        <v>15</v>
      </c>
      <c r="K30" s="197">
        <f>VLOOKUP(I30,'Формула рейтинга'!$A$3:$BJ$203,J30+2,FALSE)*10</f>
        <v>5.3129499004193645</v>
      </c>
      <c r="L30" s="233">
        <f t="shared" si="2"/>
        <v>45.454545454545453</v>
      </c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  <c r="CV30" s="41"/>
      <c r="CW30" s="41"/>
      <c r="CX30" s="41"/>
      <c r="CY30" s="41"/>
      <c r="CZ30" s="41"/>
      <c r="DA30" s="41"/>
      <c r="DB30" s="41"/>
      <c r="DC30" s="41"/>
      <c r="DD30" s="41"/>
      <c r="DE30" s="41"/>
      <c r="DF30" s="41"/>
      <c r="DG30" s="41"/>
      <c r="DH30" s="41"/>
      <c r="DI30" s="41"/>
      <c r="DJ30" s="41"/>
      <c r="DK30" s="41"/>
      <c r="DL30" s="41"/>
      <c r="DM30" s="41"/>
      <c r="DN30" s="41"/>
      <c r="DO30" s="41"/>
      <c r="DP30" s="41"/>
      <c r="DQ30" s="41"/>
      <c r="DR30" s="41"/>
      <c r="DS30" s="41"/>
      <c r="DT30" s="41"/>
      <c r="DU30" s="41"/>
      <c r="DV30" s="41"/>
      <c r="DW30" s="41"/>
      <c r="DX30" s="41"/>
      <c r="DY30" s="41"/>
      <c r="DZ30" s="41"/>
      <c r="EA30" s="41"/>
      <c r="EB30" s="41"/>
      <c r="EC30" s="41"/>
      <c r="ED30" s="41"/>
      <c r="EE30" s="41"/>
      <c r="EF30" s="41"/>
      <c r="EG30" s="41"/>
      <c r="EH30" s="41"/>
      <c r="EI30" s="41"/>
      <c r="EJ30" s="41"/>
      <c r="EK30" s="41"/>
      <c r="EL30" s="41"/>
      <c r="EM30" s="41"/>
      <c r="EN30" s="41"/>
      <c r="EO30" s="41"/>
      <c r="EP30" s="41"/>
      <c r="EQ30" s="41"/>
      <c r="ER30" s="41"/>
      <c r="ES30" s="41"/>
      <c r="ET30" s="41"/>
      <c r="EU30" s="41"/>
      <c r="EV30" s="41"/>
      <c r="EW30" s="41"/>
      <c r="EX30" s="41"/>
      <c r="EY30" s="41"/>
      <c r="EZ30" s="41"/>
      <c r="FA30" s="41"/>
      <c r="FB30" s="41"/>
      <c r="FC30" s="41"/>
      <c r="FD30" s="41"/>
      <c r="FE30" s="41"/>
      <c r="FF30" s="41"/>
      <c r="FG30" s="41"/>
      <c r="FH30" s="41"/>
      <c r="FI30" s="41"/>
      <c r="FJ30" s="41"/>
      <c r="FK30" s="41"/>
      <c r="FL30" s="41"/>
      <c r="FM30" s="41"/>
      <c r="FN30" s="41"/>
      <c r="FO30" s="41"/>
      <c r="FP30" s="41"/>
      <c r="FQ30" s="41"/>
      <c r="FR30" s="41"/>
      <c r="FS30" s="41"/>
      <c r="FT30" s="41"/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1"/>
      <c r="GT30" s="41"/>
      <c r="GU30" s="41"/>
      <c r="GV30" s="41"/>
      <c r="GW30" s="41"/>
      <c r="GX30" s="41"/>
      <c r="GY30" s="41"/>
      <c r="GZ30" s="41"/>
      <c r="HA30" s="41"/>
      <c r="HB30" s="41"/>
      <c r="HC30" s="41"/>
      <c r="HD30" s="41"/>
      <c r="HE30" s="41"/>
      <c r="HF30" s="41"/>
      <c r="HG30" s="41"/>
      <c r="HH30" s="41"/>
      <c r="HI30" s="41"/>
      <c r="HJ30" s="41"/>
      <c r="HK30" s="41"/>
      <c r="HL30" s="41"/>
      <c r="HM30" s="41"/>
      <c r="HN30" s="41"/>
      <c r="HO30" s="41"/>
      <c r="HP30" s="41"/>
      <c r="HQ30" s="41"/>
      <c r="HR30" s="41"/>
      <c r="HS30" s="41"/>
      <c r="HT30" s="41"/>
      <c r="HU30" s="41"/>
      <c r="HV30" s="41"/>
      <c r="HW30" s="41"/>
      <c r="HX30" s="41"/>
      <c r="HY30" s="41"/>
      <c r="HZ30" s="41"/>
      <c r="IA30" s="41"/>
      <c r="IB30" s="41"/>
      <c r="IC30" s="41"/>
      <c r="ID30" s="41"/>
      <c r="IE30" s="41"/>
      <c r="IF30" s="41"/>
      <c r="IG30" s="41"/>
      <c r="IH30" s="41"/>
      <c r="II30" s="41"/>
      <c r="IJ30" s="41"/>
      <c r="IK30" s="41"/>
      <c r="IL30" s="41"/>
      <c r="IM30" s="41"/>
      <c r="IN30" s="41"/>
      <c r="IO30" s="41"/>
      <c r="IP30" s="41"/>
      <c r="IQ30" s="41"/>
      <c r="IR30" s="41"/>
      <c r="IS30" s="41"/>
      <c r="IT30" s="41"/>
      <c r="IU30" s="41"/>
    </row>
    <row r="31" spans="1:255">
      <c r="A31" s="231">
        <v>28</v>
      </c>
      <c r="B31" s="201">
        <v>11405215</v>
      </c>
      <c r="C31" s="202">
        <v>3</v>
      </c>
      <c r="D31" s="29" t="s">
        <v>91</v>
      </c>
      <c r="E31" s="29" t="s">
        <v>15</v>
      </c>
      <c r="F31" s="29" t="s">
        <v>24</v>
      </c>
      <c r="G31" s="207">
        <v>30</v>
      </c>
      <c r="H31" s="195">
        <f t="shared" si="0"/>
        <v>42881</v>
      </c>
      <c r="I31" s="50">
        <f t="shared" si="1"/>
        <v>1</v>
      </c>
      <c r="J31" s="196">
        <v>0</v>
      </c>
      <c r="K31" s="197">
        <f>VLOOKUP(I31,'Формула рейтинга'!$A$3:$BJ$203,J31+2,FALSE)*10</f>
        <v>0</v>
      </c>
      <c r="L31" s="233">
        <f t="shared" si="2"/>
        <v>0</v>
      </c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  <c r="CV31" s="41"/>
      <c r="CW31" s="41"/>
      <c r="CX31" s="41"/>
      <c r="CY31" s="41"/>
      <c r="CZ31" s="41"/>
      <c r="DA31" s="41"/>
      <c r="DB31" s="41"/>
      <c r="DC31" s="41"/>
      <c r="DD31" s="41"/>
      <c r="DE31" s="41"/>
      <c r="DF31" s="41"/>
      <c r="DG31" s="41"/>
      <c r="DH31" s="41"/>
      <c r="DI31" s="41"/>
      <c r="DJ31" s="41"/>
      <c r="DK31" s="41"/>
      <c r="DL31" s="41"/>
      <c r="DM31" s="41"/>
      <c r="DN31" s="41"/>
      <c r="DO31" s="41"/>
      <c r="DP31" s="41"/>
      <c r="DQ31" s="41"/>
      <c r="DR31" s="41"/>
      <c r="DS31" s="41"/>
      <c r="DT31" s="41"/>
      <c r="DU31" s="41"/>
      <c r="DV31" s="41"/>
      <c r="DW31" s="41"/>
      <c r="DX31" s="41"/>
      <c r="DY31" s="41"/>
      <c r="DZ31" s="41"/>
      <c r="EA31" s="41"/>
      <c r="EB31" s="41"/>
      <c r="EC31" s="41"/>
      <c r="ED31" s="41"/>
      <c r="EE31" s="41"/>
      <c r="EF31" s="41"/>
      <c r="EG31" s="41"/>
      <c r="EH31" s="41"/>
      <c r="EI31" s="41"/>
      <c r="EJ31" s="41"/>
      <c r="EK31" s="41"/>
      <c r="EL31" s="41"/>
      <c r="EM31" s="41"/>
      <c r="EN31" s="41"/>
      <c r="EO31" s="41"/>
      <c r="EP31" s="41"/>
      <c r="EQ31" s="41"/>
      <c r="ER31" s="41"/>
      <c r="ES31" s="41"/>
      <c r="ET31" s="41"/>
      <c r="EU31" s="41"/>
      <c r="EV31" s="41"/>
      <c r="EW31" s="41"/>
      <c r="EX31" s="41"/>
      <c r="EY31" s="41"/>
      <c r="EZ31" s="41"/>
      <c r="FA31" s="41"/>
      <c r="FB31" s="41"/>
      <c r="FC31" s="41"/>
      <c r="FD31" s="41"/>
      <c r="FE31" s="41"/>
      <c r="FF31" s="41"/>
      <c r="FG31" s="41"/>
      <c r="FH31" s="41"/>
      <c r="FI31" s="41"/>
      <c r="FJ31" s="41"/>
      <c r="FK31" s="41"/>
      <c r="FL31" s="41"/>
      <c r="FM31" s="41"/>
      <c r="FN31" s="41"/>
      <c r="FO31" s="41"/>
      <c r="FP31" s="41"/>
      <c r="FQ31" s="41"/>
      <c r="FR31" s="41"/>
      <c r="FS31" s="41"/>
      <c r="FT31" s="41"/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1"/>
      <c r="GT31" s="41"/>
      <c r="GU31" s="41"/>
      <c r="GV31" s="41"/>
      <c r="GW31" s="41"/>
      <c r="GX31" s="41"/>
      <c r="GY31" s="41"/>
      <c r="GZ31" s="41"/>
      <c r="HA31" s="41"/>
      <c r="HB31" s="41"/>
      <c r="HC31" s="41"/>
      <c r="HD31" s="41"/>
      <c r="HE31" s="41"/>
      <c r="HF31" s="41"/>
      <c r="HG31" s="41"/>
      <c r="HH31" s="41"/>
      <c r="HI31" s="41"/>
      <c r="HJ31" s="41"/>
      <c r="HK31" s="41"/>
      <c r="HL31" s="41"/>
      <c r="HM31" s="41"/>
      <c r="HN31" s="41"/>
      <c r="HO31" s="41"/>
      <c r="HP31" s="41"/>
      <c r="HQ31" s="41"/>
      <c r="HR31" s="41"/>
      <c r="HS31" s="41"/>
      <c r="HT31" s="41"/>
      <c r="HU31" s="41"/>
      <c r="HV31" s="41"/>
      <c r="HW31" s="41"/>
      <c r="HX31" s="41"/>
      <c r="HY31" s="41"/>
      <c r="HZ31" s="41"/>
      <c r="IA31" s="41"/>
      <c r="IB31" s="41"/>
      <c r="IC31" s="41"/>
      <c r="ID31" s="41"/>
      <c r="IE31" s="41"/>
      <c r="IF31" s="41"/>
      <c r="IG31" s="41"/>
      <c r="IH31" s="41"/>
      <c r="II31" s="41"/>
      <c r="IJ31" s="41"/>
      <c r="IK31" s="41"/>
      <c r="IL31" s="41"/>
      <c r="IM31" s="41"/>
      <c r="IN31" s="41"/>
      <c r="IO31" s="41"/>
      <c r="IP31" s="41"/>
      <c r="IQ31" s="41"/>
      <c r="IR31" s="41"/>
      <c r="IS31" s="41"/>
      <c r="IT31" s="41"/>
      <c r="IU31" s="41"/>
    </row>
    <row r="32" spans="1:255">
      <c r="A32" s="231">
        <v>29</v>
      </c>
      <c r="B32" s="201">
        <v>11405215</v>
      </c>
      <c r="C32" s="202">
        <v>3</v>
      </c>
      <c r="D32" s="29" t="s">
        <v>92</v>
      </c>
      <c r="E32" s="29" t="s">
        <v>56</v>
      </c>
      <c r="F32" s="29" t="s">
        <v>23</v>
      </c>
      <c r="G32" s="207">
        <v>31</v>
      </c>
      <c r="H32" s="195">
        <f>DATE(2017,6,18)</f>
        <v>42904</v>
      </c>
      <c r="I32" s="50">
        <f t="shared" si="1"/>
        <v>5</v>
      </c>
      <c r="J32" s="196">
        <v>4</v>
      </c>
      <c r="K32" s="197">
        <f>VLOOKUP(I32,'Формула рейтинга'!$A$3:$BJ$203,J32+2,FALSE)*10</f>
        <v>1.8877542947191399</v>
      </c>
      <c r="L32" s="233">
        <f t="shared" si="2"/>
        <v>12.121212121212121</v>
      </c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  <c r="CV32" s="41"/>
      <c r="CW32" s="41"/>
      <c r="CX32" s="41"/>
      <c r="CY32" s="41"/>
      <c r="CZ32" s="41"/>
      <c r="DA32" s="41"/>
      <c r="DB32" s="41"/>
      <c r="DC32" s="41"/>
      <c r="DD32" s="41"/>
      <c r="DE32" s="41"/>
      <c r="DF32" s="41"/>
      <c r="DG32" s="41"/>
      <c r="DH32" s="41"/>
      <c r="DI32" s="41"/>
      <c r="DJ32" s="41"/>
      <c r="DK32" s="41"/>
      <c r="DL32" s="41"/>
      <c r="DM32" s="41"/>
      <c r="DN32" s="41"/>
      <c r="DO32" s="41"/>
      <c r="DP32" s="41"/>
      <c r="DQ32" s="41"/>
      <c r="DR32" s="41"/>
      <c r="DS32" s="41"/>
      <c r="DT32" s="41"/>
      <c r="DU32" s="41"/>
      <c r="DV32" s="41"/>
      <c r="DW32" s="41"/>
      <c r="DX32" s="41"/>
      <c r="DY32" s="41"/>
      <c r="DZ32" s="41"/>
      <c r="EA32" s="41"/>
      <c r="EB32" s="41"/>
      <c r="EC32" s="41"/>
      <c r="ED32" s="41"/>
      <c r="EE32" s="41"/>
      <c r="EF32" s="41"/>
      <c r="EG32" s="41"/>
      <c r="EH32" s="41"/>
      <c r="EI32" s="41"/>
      <c r="EJ32" s="41"/>
      <c r="EK32" s="41"/>
      <c r="EL32" s="41"/>
      <c r="EM32" s="41"/>
      <c r="EN32" s="41"/>
      <c r="EO32" s="41"/>
      <c r="EP32" s="41"/>
      <c r="EQ32" s="41"/>
      <c r="ER32" s="41"/>
      <c r="ES32" s="41"/>
      <c r="ET32" s="41"/>
      <c r="EU32" s="41"/>
      <c r="EV32" s="41"/>
      <c r="EW32" s="41"/>
      <c r="EX32" s="41"/>
      <c r="EY32" s="41"/>
      <c r="EZ32" s="41"/>
      <c r="FA32" s="41"/>
      <c r="FB32" s="41"/>
      <c r="FC32" s="41"/>
      <c r="FD32" s="41"/>
      <c r="FE32" s="41"/>
      <c r="FF32" s="41"/>
      <c r="FG32" s="41"/>
      <c r="FH32" s="41"/>
      <c r="FI32" s="41"/>
      <c r="FJ32" s="41"/>
      <c r="FK32" s="41"/>
      <c r="FL32" s="41"/>
      <c r="FM32" s="41"/>
      <c r="FN32" s="41"/>
      <c r="FO32" s="41"/>
      <c r="FP32" s="41"/>
      <c r="FQ32" s="41"/>
      <c r="FR32" s="41"/>
      <c r="FS32" s="41"/>
      <c r="FT32" s="41"/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1"/>
      <c r="GT32" s="41"/>
      <c r="GU32" s="41"/>
      <c r="GV32" s="41"/>
      <c r="GW32" s="41"/>
      <c r="GX32" s="41"/>
      <c r="GY32" s="41"/>
      <c r="GZ32" s="41"/>
      <c r="HA32" s="41"/>
      <c r="HB32" s="41"/>
      <c r="HC32" s="41"/>
      <c r="HD32" s="41"/>
      <c r="HE32" s="41"/>
      <c r="HF32" s="41"/>
      <c r="HG32" s="41"/>
      <c r="HH32" s="41"/>
      <c r="HI32" s="41"/>
      <c r="HJ32" s="41"/>
      <c r="HK32" s="41"/>
      <c r="HL32" s="41"/>
      <c r="HM32" s="41"/>
      <c r="HN32" s="41"/>
      <c r="HO32" s="41"/>
      <c r="HP32" s="41"/>
      <c r="HQ32" s="41"/>
      <c r="HR32" s="41"/>
      <c r="HS32" s="41"/>
      <c r="HT32" s="41"/>
      <c r="HU32" s="41"/>
      <c r="HV32" s="41"/>
      <c r="HW32" s="41"/>
      <c r="HX32" s="41"/>
      <c r="HY32" s="41"/>
      <c r="HZ32" s="41"/>
      <c r="IA32" s="41"/>
      <c r="IB32" s="41"/>
      <c r="IC32" s="41"/>
      <c r="ID32" s="41"/>
      <c r="IE32" s="41"/>
      <c r="IF32" s="41"/>
      <c r="IG32" s="41"/>
      <c r="IH32" s="41"/>
      <c r="II32" s="41"/>
      <c r="IJ32" s="41"/>
      <c r="IK32" s="41"/>
      <c r="IL32" s="41"/>
      <c r="IM32" s="41"/>
      <c r="IN32" s="41"/>
      <c r="IO32" s="41"/>
      <c r="IP32" s="41"/>
      <c r="IQ32" s="41"/>
      <c r="IR32" s="41"/>
      <c r="IS32" s="41"/>
      <c r="IT32" s="41"/>
      <c r="IU32" s="41"/>
    </row>
    <row r="33" spans="1:255">
      <c r="A33" s="231">
        <v>30</v>
      </c>
      <c r="B33" s="201">
        <v>11405215</v>
      </c>
      <c r="C33" s="203">
        <v>4</v>
      </c>
      <c r="D33" s="29" t="s">
        <v>93</v>
      </c>
      <c r="E33" s="29" t="s">
        <v>94</v>
      </c>
      <c r="F33" s="29" t="s">
        <v>23</v>
      </c>
      <c r="G33" s="207">
        <v>32</v>
      </c>
      <c r="H33" s="195">
        <f t="shared" si="0"/>
        <v>42881</v>
      </c>
      <c r="I33" s="50">
        <f t="shared" si="1"/>
        <v>1</v>
      </c>
      <c r="J33" s="196">
        <v>0</v>
      </c>
      <c r="K33" s="197">
        <f>VLOOKUP(I33,'Формула рейтинга'!$A$3:$BJ$203,J33+2,FALSE)*10</f>
        <v>0</v>
      </c>
      <c r="L33" s="233">
        <f t="shared" si="2"/>
        <v>0</v>
      </c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  <c r="CX33" s="41"/>
      <c r="CY33" s="41"/>
      <c r="CZ33" s="41"/>
      <c r="DA33" s="41"/>
      <c r="DB33" s="41"/>
      <c r="DC33" s="41"/>
      <c r="DD33" s="41"/>
      <c r="DE33" s="41"/>
      <c r="DF33" s="41"/>
      <c r="DG33" s="41"/>
      <c r="DH33" s="41"/>
      <c r="DI33" s="41"/>
      <c r="DJ33" s="41"/>
      <c r="DK33" s="41"/>
      <c r="DL33" s="41"/>
      <c r="DM33" s="41"/>
      <c r="DN33" s="41"/>
      <c r="DO33" s="41"/>
      <c r="DP33" s="41"/>
      <c r="DQ33" s="41"/>
      <c r="DR33" s="41"/>
      <c r="DS33" s="41"/>
      <c r="DT33" s="41"/>
      <c r="DU33" s="41"/>
      <c r="DV33" s="41"/>
      <c r="DW33" s="41"/>
      <c r="DX33" s="41"/>
      <c r="DY33" s="41"/>
      <c r="DZ33" s="41"/>
      <c r="EA33" s="41"/>
      <c r="EB33" s="41"/>
      <c r="EC33" s="41"/>
      <c r="ED33" s="41"/>
      <c r="EE33" s="41"/>
      <c r="EF33" s="41"/>
      <c r="EG33" s="41"/>
      <c r="EH33" s="41"/>
      <c r="EI33" s="41"/>
      <c r="EJ33" s="41"/>
      <c r="EK33" s="41"/>
      <c r="EL33" s="41"/>
      <c r="EM33" s="41"/>
      <c r="EN33" s="41"/>
      <c r="EO33" s="41"/>
      <c r="EP33" s="41"/>
      <c r="EQ33" s="41"/>
      <c r="ER33" s="41"/>
      <c r="ES33" s="41"/>
      <c r="ET33" s="41"/>
      <c r="EU33" s="41"/>
      <c r="EV33" s="41"/>
      <c r="EW33" s="41"/>
      <c r="EX33" s="41"/>
      <c r="EY33" s="41"/>
      <c r="EZ33" s="41"/>
      <c r="FA33" s="41"/>
      <c r="FB33" s="41"/>
      <c r="FC33" s="41"/>
      <c r="FD33" s="41"/>
      <c r="FE33" s="41"/>
      <c r="FF33" s="41"/>
      <c r="FG33" s="41"/>
      <c r="FH33" s="41"/>
      <c r="FI33" s="41"/>
      <c r="FJ33" s="41"/>
      <c r="FK33" s="41"/>
      <c r="FL33" s="41"/>
      <c r="FM33" s="41"/>
      <c r="FN33" s="41"/>
      <c r="FO33" s="41"/>
      <c r="FP33" s="41"/>
      <c r="FQ33" s="41"/>
      <c r="FR33" s="41"/>
      <c r="FS33" s="41"/>
      <c r="FT33" s="41"/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1"/>
      <c r="GT33" s="41"/>
      <c r="GU33" s="41"/>
      <c r="GV33" s="41"/>
      <c r="GW33" s="41"/>
      <c r="GX33" s="41"/>
      <c r="GY33" s="41"/>
      <c r="GZ33" s="41"/>
      <c r="HA33" s="41"/>
      <c r="HB33" s="41"/>
      <c r="HC33" s="41"/>
      <c r="HD33" s="41"/>
      <c r="HE33" s="41"/>
      <c r="HF33" s="41"/>
      <c r="HG33" s="41"/>
      <c r="HH33" s="41"/>
      <c r="HI33" s="41"/>
      <c r="HJ33" s="41"/>
      <c r="HK33" s="41"/>
      <c r="HL33" s="41"/>
      <c r="HM33" s="41"/>
      <c r="HN33" s="41"/>
      <c r="HO33" s="41"/>
      <c r="HP33" s="41"/>
      <c r="HQ33" s="41"/>
      <c r="HR33" s="41"/>
      <c r="HS33" s="41"/>
      <c r="HT33" s="41"/>
      <c r="HU33" s="41"/>
      <c r="HV33" s="41"/>
      <c r="HW33" s="41"/>
      <c r="HX33" s="41"/>
      <c r="HY33" s="41"/>
      <c r="HZ33" s="41"/>
      <c r="IA33" s="41"/>
      <c r="IB33" s="41"/>
      <c r="IC33" s="41"/>
      <c r="ID33" s="41"/>
      <c r="IE33" s="41"/>
      <c r="IF33" s="41"/>
      <c r="IG33" s="41"/>
      <c r="IH33" s="41"/>
      <c r="II33" s="41"/>
      <c r="IJ33" s="41"/>
      <c r="IK33" s="41"/>
      <c r="IL33" s="41"/>
      <c r="IM33" s="41"/>
      <c r="IN33" s="41"/>
      <c r="IO33" s="41"/>
      <c r="IP33" s="41"/>
      <c r="IQ33" s="41"/>
      <c r="IR33" s="41"/>
      <c r="IS33" s="41"/>
      <c r="IT33" s="41"/>
      <c r="IU33" s="41"/>
    </row>
    <row r="34" spans="1:255">
      <c r="A34" s="231">
        <v>31</v>
      </c>
      <c r="B34" s="201">
        <v>11405215</v>
      </c>
      <c r="C34" s="203">
        <v>4</v>
      </c>
      <c r="D34" s="29" t="s">
        <v>95</v>
      </c>
      <c r="E34" s="29" t="s">
        <v>41</v>
      </c>
      <c r="F34" s="29" t="s">
        <v>23</v>
      </c>
      <c r="G34" s="207">
        <v>33</v>
      </c>
      <c r="H34" s="195">
        <f>DATE(2017,6,18)</f>
        <v>42904</v>
      </c>
      <c r="I34" s="50">
        <f t="shared" si="1"/>
        <v>5</v>
      </c>
      <c r="J34" s="196">
        <v>0</v>
      </c>
      <c r="K34" s="197">
        <f>VLOOKUP(I34,'Формула рейтинга'!$A$3:$BJ$203,J34+2,FALSE)*10</f>
        <v>0</v>
      </c>
      <c r="L34" s="233">
        <f t="shared" si="2"/>
        <v>0</v>
      </c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  <c r="IO34" s="41"/>
      <c r="IP34" s="41"/>
      <c r="IQ34" s="41"/>
      <c r="IR34" s="41"/>
      <c r="IS34" s="41"/>
      <c r="IT34" s="41"/>
      <c r="IU34" s="41"/>
    </row>
    <row r="35" spans="1:255">
      <c r="A35" s="231">
        <v>32</v>
      </c>
      <c r="B35" s="201">
        <v>11405215</v>
      </c>
      <c r="C35" s="203">
        <v>4</v>
      </c>
      <c r="D35" s="29" t="s">
        <v>96</v>
      </c>
      <c r="E35" s="29" t="s">
        <v>97</v>
      </c>
      <c r="F35" s="29" t="s">
        <v>98</v>
      </c>
      <c r="G35" s="207">
        <v>34</v>
      </c>
      <c r="H35" s="195">
        <f>DATE(2017,6,17)</f>
        <v>42903</v>
      </c>
      <c r="I35" s="50">
        <f t="shared" si="1"/>
        <v>4</v>
      </c>
      <c r="J35" s="196">
        <v>4</v>
      </c>
      <c r="K35" s="197">
        <f>VLOOKUP(I35,'Формула рейтинга'!$A$3:$BJ$203,J35+2,FALSE)*10</f>
        <v>2.152125268244419</v>
      </c>
      <c r="L35" s="233">
        <f t="shared" si="2"/>
        <v>12.121212121212121</v>
      </c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  <c r="BW35" s="41"/>
      <c r="BX35" s="41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  <c r="CV35" s="41"/>
      <c r="CW35" s="41"/>
      <c r="CX35" s="41"/>
      <c r="CY35" s="41"/>
      <c r="CZ35" s="41"/>
      <c r="DA35" s="41"/>
      <c r="DB35" s="41"/>
      <c r="DC35" s="41"/>
      <c r="DD35" s="41"/>
      <c r="DE35" s="41"/>
      <c r="DF35" s="41"/>
      <c r="DG35" s="41"/>
      <c r="DH35" s="41"/>
      <c r="DI35" s="41"/>
      <c r="DJ35" s="41"/>
      <c r="DK35" s="41"/>
      <c r="DL35" s="41"/>
      <c r="DM35" s="41"/>
      <c r="DN35" s="41"/>
      <c r="DO35" s="41"/>
      <c r="DP35" s="41"/>
      <c r="DQ35" s="41"/>
      <c r="DR35" s="41"/>
      <c r="DS35" s="41"/>
      <c r="DT35" s="41"/>
      <c r="DU35" s="41"/>
      <c r="DV35" s="41"/>
      <c r="DW35" s="41"/>
      <c r="DX35" s="41"/>
      <c r="DY35" s="41"/>
      <c r="DZ35" s="41"/>
      <c r="EA35" s="41"/>
      <c r="EB35" s="41"/>
      <c r="EC35" s="41"/>
      <c r="ED35" s="41"/>
      <c r="EE35" s="41"/>
      <c r="EF35" s="41"/>
      <c r="EG35" s="41"/>
      <c r="EH35" s="41"/>
      <c r="EI35" s="41"/>
      <c r="EJ35" s="41"/>
      <c r="EK35" s="41"/>
      <c r="EL35" s="41"/>
      <c r="EM35" s="41"/>
      <c r="EN35" s="41"/>
      <c r="EO35" s="41"/>
      <c r="EP35" s="41"/>
      <c r="EQ35" s="41"/>
      <c r="ER35" s="41"/>
      <c r="ES35" s="41"/>
      <c r="ET35" s="41"/>
      <c r="EU35" s="41"/>
      <c r="EV35" s="41"/>
      <c r="EW35" s="41"/>
      <c r="EX35" s="41"/>
      <c r="EY35" s="41"/>
      <c r="EZ35" s="41"/>
      <c r="FA35" s="41"/>
      <c r="FB35" s="41"/>
      <c r="FC35" s="41"/>
      <c r="FD35" s="41"/>
      <c r="FE35" s="41"/>
      <c r="FF35" s="41"/>
      <c r="FG35" s="41"/>
      <c r="FH35" s="41"/>
      <c r="FI35" s="41"/>
      <c r="FJ35" s="41"/>
      <c r="FK35" s="41"/>
      <c r="FL35" s="41"/>
      <c r="FM35" s="41"/>
      <c r="FN35" s="41"/>
      <c r="FO35" s="41"/>
      <c r="FP35" s="41"/>
      <c r="FQ35" s="41"/>
      <c r="FR35" s="41"/>
      <c r="FS35" s="41"/>
      <c r="FT35" s="41"/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1"/>
      <c r="GT35" s="41"/>
      <c r="GU35" s="41"/>
      <c r="GV35" s="41"/>
      <c r="GW35" s="41"/>
      <c r="GX35" s="41"/>
      <c r="GY35" s="41"/>
      <c r="GZ35" s="41"/>
      <c r="HA35" s="41"/>
      <c r="HB35" s="41"/>
      <c r="HC35" s="41"/>
      <c r="HD35" s="41"/>
      <c r="HE35" s="41"/>
      <c r="HF35" s="41"/>
      <c r="HG35" s="41"/>
      <c r="HH35" s="41"/>
      <c r="HI35" s="41"/>
      <c r="HJ35" s="41"/>
      <c r="HK35" s="41"/>
      <c r="HL35" s="41"/>
      <c r="HM35" s="41"/>
      <c r="HN35" s="41"/>
      <c r="HO35" s="41"/>
      <c r="HP35" s="41"/>
      <c r="HQ35" s="41"/>
      <c r="HR35" s="41"/>
      <c r="HS35" s="41"/>
      <c r="HT35" s="41"/>
      <c r="HU35" s="41"/>
      <c r="HV35" s="41"/>
      <c r="HW35" s="41"/>
      <c r="HX35" s="41"/>
      <c r="HY35" s="41"/>
      <c r="HZ35" s="41"/>
      <c r="IA35" s="41"/>
      <c r="IB35" s="41"/>
      <c r="IC35" s="41"/>
      <c r="ID35" s="41"/>
      <c r="IE35" s="41"/>
      <c r="IF35" s="41"/>
      <c r="IG35" s="41"/>
      <c r="IH35" s="41"/>
      <c r="II35" s="41"/>
      <c r="IJ35" s="41"/>
      <c r="IK35" s="41"/>
      <c r="IL35" s="41"/>
      <c r="IM35" s="41"/>
      <c r="IN35" s="41"/>
      <c r="IO35" s="41"/>
      <c r="IP35" s="41"/>
      <c r="IQ35" s="41"/>
      <c r="IR35" s="41"/>
      <c r="IS35" s="41"/>
      <c r="IT35" s="41"/>
      <c r="IU35" s="41"/>
    </row>
    <row r="36" spans="1:255">
      <c r="A36" s="231">
        <v>33</v>
      </c>
      <c r="B36" s="201">
        <v>11405215</v>
      </c>
      <c r="C36" s="203">
        <v>4</v>
      </c>
      <c r="D36" s="29" t="s">
        <v>99</v>
      </c>
      <c r="E36" s="29" t="s">
        <v>13</v>
      </c>
      <c r="F36" s="29" t="s">
        <v>53</v>
      </c>
      <c r="G36" s="207">
        <v>35</v>
      </c>
      <c r="H36" s="195">
        <f t="shared" si="0"/>
        <v>42881</v>
      </c>
      <c r="I36" s="50">
        <f t="shared" si="1"/>
        <v>1</v>
      </c>
      <c r="J36" s="196">
        <v>0</v>
      </c>
      <c r="K36" s="197">
        <f>VLOOKUP(I36,'Формула рейтинга'!$A$3:$BJ$203,J36+2,FALSE)*10</f>
        <v>0</v>
      </c>
      <c r="L36" s="233">
        <f t="shared" si="2"/>
        <v>0</v>
      </c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  <c r="CV36" s="41"/>
      <c r="CW36" s="41"/>
      <c r="CX36" s="41"/>
      <c r="CY36" s="41"/>
      <c r="CZ36" s="41"/>
      <c r="DA36" s="41"/>
      <c r="DB36" s="41"/>
      <c r="DC36" s="41"/>
      <c r="DD36" s="41"/>
      <c r="DE36" s="41"/>
      <c r="DF36" s="41"/>
      <c r="DG36" s="41"/>
      <c r="DH36" s="41"/>
      <c r="DI36" s="41"/>
      <c r="DJ36" s="41"/>
      <c r="DK36" s="41"/>
      <c r="DL36" s="41"/>
      <c r="DM36" s="41"/>
      <c r="DN36" s="41"/>
      <c r="DO36" s="41"/>
      <c r="DP36" s="41"/>
      <c r="DQ36" s="41"/>
      <c r="DR36" s="41"/>
      <c r="DS36" s="41"/>
      <c r="DT36" s="41"/>
      <c r="DU36" s="41"/>
      <c r="DV36" s="41"/>
      <c r="DW36" s="41"/>
      <c r="DX36" s="41"/>
      <c r="DY36" s="41"/>
      <c r="DZ36" s="41"/>
      <c r="EA36" s="41"/>
      <c r="EB36" s="41"/>
      <c r="EC36" s="41"/>
      <c r="ED36" s="41"/>
      <c r="EE36" s="41"/>
      <c r="EF36" s="41"/>
      <c r="EG36" s="41"/>
      <c r="EH36" s="41"/>
      <c r="EI36" s="41"/>
      <c r="EJ36" s="41"/>
      <c r="EK36" s="41"/>
      <c r="EL36" s="41"/>
      <c r="EM36" s="41"/>
      <c r="EN36" s="41"/>
      <c r="EO36" s="41"/>
      <c r="EP36" s="41"/>
      <c r="EQ36" s="41"/>
      <c r="ER36" s="41"/>
      <c r="ES36" s="41"/>
      <c r="ET36" s="41"/>
      <c r="EU36" s="41"/>
      <c r="EV36" s="41"/>
      <c r="EW36" s="41"/>
      <c r="EX36" s="41"/>
      <c r="EY36" s="41"/>
      <c r="EZ36" s="41"/>
      <c r="FA36" s="41"/>
      <c r="FB36" s="41"/>
      <c r="FC36" s="41"/>
      <c r="FD36" s="41"/>
      <c r="FE36" s="41"/>
      <c r="FF36" s="41"/>
      <c r="FG36" s="41"/>
      <c r="FH36" s="41"/>
      <c r="FI36" s="41"/>
      <c r="FJ36" s="41"/>
      <c r="FK36" s="41"/>
      <c r="FL36" s="41"/>
      <c r="FM36" s="41"/>
      <c r="FN36" s="41"/>
      <c r="FO36" s="41"/>
      <c r="FP36" s="41"/>
      <c r="FQ36" s="41"/>
      <c r="FR36" s="41"/>
      <c r="FS36" s="41"/>
      <c r="FT36" s="41"/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1"/>
      <c r="GT36" s="41"/>
      <c r="GU36" s="41"/>
      <c r="GV36" s="41"/>
      <c r="GW36" s="41"/>
      <c r="GX36" s="41"/>
      <c r="GY36" s="41"/>
      <c r="GZ36" s="41"/>
      <c r="HA36" s="41"/>
      <c r="HB36" s="41"/>
      <c r="HC36" s="41"/>
      <c r="HD36" s="41"/>
      <c r="HE36" s="41"/>
      <c r="HF36" s="41"/>
      <c r="HG36" s="41"/>
      <c r="HH36" s="41"/>
      <c r="HI36" s="41"/>
      <c r="HJ36" s="41"/>
      <c r="HK36" s="41"/>
      <c r="HL36" s="41"/>
      <c r="HM36" s="41"/>
      <c r="HN36" s="41"/>
      <c r="HO36" s="41"/>
      <c r="HP36" s="41"/>
      <c r="HQ36" s="41"/>
      <c r="HR36" s="41"/>
      <c r="HS36" s="41"/>
      <c r="HT36" s="41"/>
      <c r="HU36" s="41"/>
      <c r="HV36" s="41"/>
      <c r="HW36" s="41"/>
      <c r="HX36" s="41"/>
      <c r="HY36" s="41"/>
      <c r="HZ36" s="41"/>
      <c r="IA36" s="41"/>
      <c r="IB36" s="41"/>
      <c r="IC36" s="41"/>
      <c r="ID36" s="41"/>
      <c r="IE36" s="41"/>
      <c r="IF36" s="41"/>
      <c r="IG36" s="41"/>
      <c r="IH36" s="41"/>
      <c r="II36" s="41"/>
      <c r="IJ36" s="41"/>
      <c r="IK36" s="41"/>
      <c r="IL36" s="41"/>
      <c r="IM36" s="41"/>
      <c r="IN36" s="41"/>
      <c r="IO36" s="41"/>
      <c r="IP36" s="41"/>
      <c r="IQ36" s="41"/>
      <c r="IR36" s="41"/>
      <c r="IS36" s="41"/>
      <c r="IT36" s="41"/>
      <c r="IU36" s="41"/>
    </row>
    <row r="37" spans="1:255">
      <c r="A37" s="231">
        <v>34</v>
      </c>
      <c r="B37" s="201">
        <v>11405215</v>
      </c>
      <c r="C37" s="203">
        <v>4</v>
      </c>
      <c r="D37" s="29" t="s">
        <v>100</v>
      </c>
      <c r="E37" s="29" t="s">
        <v>15</v>
      </c>
      <c r="F37" s="29" t="s">
        <v>20</v>
      </c>
      <c r="G37" s="207">
        <v>36</v>
      </c>
      <c r="H37" s="195">
        <f>DATE(2017,6,18)</f>
        <v>42904</v>
      </c>
      <c r="I37" s="50">
        <f t="shared" si="1"/>
        <v>5</v>
      </c>
      <c r="J37" s="196">
        <v>4</v>
      </c>
      <c r="K37" s="197">
        <f>VLOOKUP(I37,'Формула рейтинга'!$A$3:$BJ$203,J37+2,FALSE)*10</f>
        <v>1.8877542947191399</v>
      </c>
      <c r="L37" s="233">
        <f t="shared" si="2"/>
        <v>12.121212121212121</v>
      </c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  <c r="CV37" s="41"/>
      <c r="CW37" s="41"/>
      <c r="CX37" s="41"/>
      <c r="CY37" s="41"/>
      <c r="CZ37" s="41"/>
      <c r="DA37" s="41"/>
      <c r="DB37" s="41"/>
      <c r="DC37" s="41"/>
      <c r="DD37" s="41"/>
      <c r="DE37" s="41"/>
      <c r="DF37" s="41"/>
      <c r="DG37" s="41"/>
      <c r="DH37" s="41"/>
      <c r="DI37" s="41"/>
      <c r="DJ37" s="41"/>
      <c r="DK37" s="41"/>
      <c r="DL37" s="41"/>
      <c r="DM37" s="41"/>
      <c r="DN37" s="41"/>
      <c r="DO37" s="41"/>
      <c r="DP37" s="41"/>
      <c r="DQ37" s="41"/>
      <c r="DR37" s="41"/>
      <c r="DS37" s="41"/>
      <c r="DT37" s="41"/>
      <c r="DU37" s="41"/>
      <c r="DV37" s="41"/>
      <c r="DW37" s="41"/>
      <c r="DX37" s="41"/>
      <c r="DY37" s="41"/>
      <c r="DZ37" s="41"/>
      <c r="EA37" s="41"/>
      <c r="EB37" s="41"/>
      <c r="EC37" s="41"/>
      <c r="ED37" s="41"/>
      <c r="EE37" s="41"/>
      <c r="EF37" s="41"/>
      <c r="EG37" s="41"/>
      <c r="EH37" s="41"/>
      <c r="EI37" s="41"/>
      <c r="EJ37" s="41"/>
      <c r="EK37" s="41"/>
      <c r="EL37" s="41"/>
      <c r="EM37" s="41"/>
      <c r="EN37" s="41"/>
      <c r="EO37" s="41"/>
      <c r="EP37" s="41"/>
      <c r="EQ37" s="41"/>
      <c r="ER37" s="41"/>
      <c r="ES37" s="41"/>
      <c r="ET37" s="41"/>
      <c r="EU37" s="41"/>
      <c r="EV37" s="41"/>
      <c r="EW37" s="41"/>
      <c r="EX37" s="41"/>
      <c r="EY37" s="41"/>
      <c r="EZ37" s="41"/>
      <c r="FA37" s="41"/>
      <c r="FB37" s="41"/>
      <c r="FC37" s="41"/>
      <c r="FD37" s="41"/>
      <c r="FE37" s="41"/>
      <c r="FF37" s="41"/>
      <c r="FG37" s="41"/>
      <c r="FH37" s="41"/>
      <c r="FI37" s="41"/>
      <c r="FJ37" s="41"/>
      <c r="FK37" s="41"/>
      <c r="FL37" s="41"/>
      <c r="FM37" s="41"/>
      <c r="FN37" s="41"/>
      <c r="FO37" s="41"/>
      <c r="FP37" s="41"/>
      <c r="FQ37" s="41"/>
      <c r="FR37" s="41"/>
      <c r="FS37" s="41"/>
      <c r="FT37" s="41"/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1"/>
      <c r="GT37" s="41"/>
      <c r="GU37" s="41"/>
      <c r="GV37" s="41"/>
      <c r="GW37" s="41"/>
      <c r="GX37" s="41"/>
      <c r="GY37" s="41"/>
      <c r="GZ37" s="41"/>
      <c r="HA37" s="41"/>
      <c r="HB37" s="41"/>
      <c r="HC37" s="41"/>
      <c r="HD37" s="41"/>
      <c r="HE37" s="41"/>
      <c r="HF37" s="41"/>
      <c r="HG37" s="41"/>
      <c r="HH37" s="41"/>
      <c r="HI37" s="41"/>
      <c r="HJ37" s="41"/>
      <c r="HK37" s="41"/>
      <c r="HL37" s="41"/>
      <c r="HM37" s="41"/>
      <c r="HN37" s="41"/>
      <c r="HO37" s="41"/>
      <c r="HP37" s="41"/>
      <c r="HQ37" s="41"/>
      <c r="HR37" s="41"/>
      <c r="HS37" s="41"/>
      <c r="HT37" s="41"/>
      <c r="HU37" s="41"/>
      <c r="HV37" s="41"/>
      <c r="HW37" s="41"/>
      <c r="HX37" s="41"/>
      <c r="HY37" s="41"/>
      <c r="HZ37" s="41"/>
      <c r="IA37" s="41"/>
      <c r="IB37" s="41"/>
      <c r="IC37" s="41"/>
      <c r="ID37" s="41"/>
      <c r="IE37" s="41"/>
      <c r="IF37" s="41"/>
      <c r="IG37" s="41"/>
      <c r="IH37" s="41"/>
      <c r="II37" s="41"/>
      <c r="IJ37" s="41"/>
      <c r="IK37" s="41"/>
      <c r="IL37" s="41"/>
      <c r="IM37" s="41"/>
      <c r="IN37" s="41"/>
      <c r="IO37" s="41"/>
      <c r="IP37" s="41"/>
      <c r="IQ37" s="41"/>
      <c r="IR37" s="41"/>
      <c r="IS37" s="41"/>
      <c r="IT37" s="41"/>
      <c r="IU37" s="41"/>
    </row>
    <row r="38" spans="1:255">
      <c r="A38" s="231">
        <v>35</v>
      </c>
      <c r="B38" s="201">
        <v>11405215</v>
      </c>
      <c r="C38" s="203">
        <v>4</v>
      </c>
      <c r="D38" s="29" t="s">
        <v>101</v>
      </c>
      <c r="E38" s="29" t="s">
        <v>11</v>
      </c>
      <c r="F38" s="29" t="s">
        <v>12</v>
      </c>
      <c r="G38" s="207">
        <v>38</v>
      </c>
      <c r="H38" s="195">
        <f t="shared" si="0"/>
        <v>42881</v>
      </c>
      <c r="I38" s="50">
        <f t="shared" si="1"/>
        <v>1</v>
      </c>
      <c r="J38" s="196">
        <v>0</v>
      </c>
      <c r="K38" s="197">
        <f>VLOOKUP(I38,'Формула рейтинга'!$A$3:$BJ$203,J38+2,FALSE)*10</f>
        <v>0</v>
      </c>
      <c r="L38" s="233">
        <f t="shared" si="2"/>
        <v>0</v>
      </c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  <c r="AZ38" s="41"/>
      <c r="BA38" s="41"/>
      <c r="BB38" s="41"/>
      <c r="BC38" s="41"/>
      <c r="BD38" s="41"/>
      <c r="BE38" s="41"/>
      <c r="BF38" s="41"/>
      <c r="BG38" s="41"/>
      <c r="BH38" s="41"/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  <c r="CV38" s="41"/>
      <c r="CW38" s="41"/>
      <c r="CX38" s="41"/>
      <c r="CY38" s="41"/>
      <c r="CZ38" s="41"/>
      <c r="DA38" s="41"/>
      <c r="DB38" s="41"/>
      <c r="DC38" s="41"/>
      <c r="DD38" s="41"/>
      <c r="DE38" s="41"/>
      <c r="DF38" s="41"/>
      <c r="DG38" s="41"/>
      <c r="DH38" s="41"/>
      <c r="DI38" s="41"/>
      <c r="DJ38" s="41"/>
      <c r="DK38" s="41"/>
      <c r="DL38" s="41"/>
      <c r="DM38" s="41"/>
      <c r="DN38" s="41"/>
      <c r="DO38" s="41"/>
      <c r="DP38" s="41"/>
      <c r="DQ38" s="41"/>
      <c r="DR38" s="41"/>
      <c r="DS38" s="41"/>
      <c r="DT38" s="41"/>
      <c r="DU38" s="41"/>
      <c r="DV38" s="41"/>
      <c r="DW38" s="41"/>
      <c r="DX38" s="41"/>
      <c r="DY38" s="41"/>
      <c r="DZ38" s="41"/>
      <c r="EA38" s="41"/>
      <c r="EB38" s="41"/>
      <c r="EC38" s="41"/>
      <c r="ED38" s="41"/>
      <c r="EE38" s="41"/>
      <c r="EF38" s="41"/>
      <c r="EG38" s="41"/>
      <c r="EH38" s="41"/>
      <c r="EI38" s="41"/>
      <c r="EJ38" s="41"/>
      <c r="EK38" s="41"/>
      <c r="EL38" s="41"/>
      <c r="EM38" s="41"/>
      <c r="EN38" s="41"/>
      <c r="EO38" s="41"/>
      <c r="EP38" s="41"/>
      <c r="EQ38" s="41"/>
      <c r="ER38" s="41"/>
      <c r="ES38" s="41"/>
      <c r="ET38" s="41"/>
      <c r="EU38" s="41"/>
      <c r="EV38" s="41"/>
      <c r="EW38" s="41"/>
      <c r="EX38" s="41"/>
      <c r="EY38" s="41"/>
      <c r="EZ38" s="41"/>
      <c r="FA38" s="41"/>
      <c r="FB38" s="41"/>
      <c r="FC38" s="41"/>
      <c r="FD38" s="41"/>
      <c r="FE38" s="41"/>
      <c r="FF38" s="41"/>
      <c r="FG38" s="41"/>
      <c r="FH38" s="41"/>
      <c r="FI38" s="41"/>
      <c r="FJ38" s="41"/>
      <c r="FK38" s="41"/>
      <c r="FL38" s="41"/>
      <c r="FM38" s="41"/>
      <c r="FN38" s="41"/>
      <c r="FO38" s="41"/>
      <c r="FP38" s="41"/>
      <c r="FQ38" s="41"/>
      <c r="FR38" s="41"/>
      <c r="FS38" s="41"/>
      <c r="FT38" s="41"/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1"/>
      <c r="GT38" s="41"/>
      <c r="GU38" s="41"/>
      <c r="GV38" s="41"/>
      <c r="GW38" s="41"/>
      <c r="GX38" s="41"/>
      <c r="GY38" s="41"/>
      <c r="GZ38" s="41"/>
      <c r="HA38" s="41"/>
      <c r="HB38" s="41"/>
      <c r="HC38" s="41"/>
      <c r="HD38" s="41"/>
      <c r="HE38" s="41"/>
      <c r="HF38" s="41"/>
      <c r="HG38" s="41"/>
      <c r="HH38" s="41"/>
      <c r="HI38" s="41"/>
      <c r="HJ38" s="41"/>
      <c r="HK38" s="41"/>
      <c r="HL38" s="41"/>
      <c r="HM38" s="41"/>
      <c r="HN38" s="41"/>
      <c r="HO38" s="41"/>
      <c r="HP38" s="41"/>
      <c r="HQ38" s="41"/>
      <c r="HR38" s="41"/>
      <c r="HS38" s="41"/>
      <c r="HT38" s="41"/>
      <c r="HU38" s="41"/>
      <c r="HV38" s="41"/>
      <c r="HW38" s="41"/>
      <c r="HX38" s="41"/>
      <c r="HY38" s="41"/>
      <c r="HZ38" s="41"/>
      <c r="IA38" s="41"/>
      <c r="IB38" s="41"/>
      <c r="IC38" s="41"/>
      <c r="ID38" s="41"/>
      <c r="IE38" s="41"/>
      <c r="IF38" s="41"/>
      <c r="IG38" s="41"/>
      <c r="IH38" s="41"/>
      <c r="II38" s="41"/>
      <c r="IJ38" s="41"/>
      <c r="IK38" s="41"/>
      <c r="IL38" s="41"/>
      <c r="IM38" s="41"/>
      <c r="IN38" s="41"/>
      <c r="IO38" s="41"/>
      <c r="IP38" s="41"/>
      <c r="IQ38" s="41"/>
      <c r="IR38" s="41"/>
      <c r="IS38" s="41"/>
      <c r="IT38" s="41"/>
      <c r="IU38" s="41"/>
    </row>
    <row r="39" spans="1:255">
      <c r="A39" s="231">
        <v>36</v>
      </c>
      <c r="B39" s="201">
        <v>11405215</v>
      </c>
      <c r="C39" s="203">
        <v>4</v>
      </c>
      <c r="D39" s="29" t="s">
        <v>102</v>
      </c>
      <c r="E39" s="29" t="s">
        <v>41</v>
      </c>
      <c r="F39" s="29" t="s">
        <v>103</v>
      </c>
      <c r="G39" s="207">
        <v>39</v>
      </c>
      <c r="H39" s="195">
        <f>DATE(2017,6,19)</f>
        <v>42905</v>
      </c>
      <c r="I39" s="50">
        <f t="shared" si="1"/>
        <v>5</v>
      </c>
      <c r="J39" s="196">
        <v>14</v>
      </c>
      <c r="K39" s="197">
        <f>VLOOKUP(I39,'Формула рейтинга'!$A$3:$BJ$203,J39+2,FALSE)*10</f>
        <v>5.1208031558929346</v>
      </c>
      <c r="L39" s="233">
        <f t="shared" si="2"/>
        <v>42.424242424242422</v>
      </c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  <c r="CV39" s="41"/>
      <c r="CW39" s="41"/>
      <c r="CX39" s="41"/>
      <c r="CY39" s="41"/>
      <c r="CZ39" s="41"/>
      <c r="DA39" s="41"/>
      <c r="DB39" s="41"/>
      <c r="DC39" s="41"/>
      <c r="DD39" s="41"/>
      <c r="DE39" s="41"/>
      <c r="DF39" s="41"/>
      <c r="DG39" s="41"/>
      <c r="DH39" s="41"/>
      <c r="DI39" s="41"/>
      <c r="DJ39" s="41"/>
      <c r="DK39" s="41"/>
      <c r="DL39" s="41"/>
      <c r="DM39" s="41"/>
      <c r="DN39" s="41"/>
      <c r="DO39" s="41"/>
      <c r="DP39" s="41"/>
      <c r="DQ39" s="41"/>
      <c r="DR39" s="41"/>
      <c r="DS39" s="41"/>
      <c r="DT39" s="41"/>
      <c r="DU39" s="41"/>
      <c r="DV39" s="41"/>
      <c r="DW39" s="41"/>
      <c r="DX39" s="41"/>
      <c r="DY39" s="41"/>
      <c r="DZ39" s="41"/>
      <c r="EA39" s="41"/>
      <c r="EB39" s="41"/>
      <c r="EC39" s="41"/>
      <c r="ED39" s="41"/>
      <c r="EE39" s="41"/>
      <c r="EF39" s="41"/>
      <c r="EG39" s="41"/>
      <c r="EH39" s="41"/>
      <c r="EI39" s="41"/>
      <c r="EJ39" s="41"/>
      <c r="EK39" s="41"/>
      <c r="EL39" s="41"/>
      <c r="EM39" s="41"/>
      <c r="EN39" s="41"/>
      <c r="EO39" s="41"/>
      <c r="EP39" s="41"/>
      <c r="EQ39" s="41"/>
      <c r="ER39" s="41"/>
      <c r="ES39" s="41"/>
      <c r="ET39" s="41"/>
      <c r="EU39" s="41"/>
      <c r="EV39" s="41"/>
      <c r="EW39" s="41"/>
      <c r="EX39" s="41"/>
      <c r="EY39" s="41"/>
      <c r="EZ39" s="41"/>
      <c r="FA39" s="41"/>
      <c r="FB39" s="41"/>
      <c r="FC39" s="41"/>
      <c r="FD39" s="41"/>
      <c r="FE39" s="41"/>
      <c r="FF39" s="41"/>
      <c r="FG39" s="41"/>
      <c r="FH39" s="41"/>
      <c r="FI39" s="41"/>
      <c r="FJ39" s="41"/>
      <c r="FK39" s="41"/>
      <c r="FL39" s="41"/>
      <c r="FM39" s="41"/>
      <c r="FN39" s="41"/>
      <c r="FO39" s="41"/>
      <c r="FP39" s="41"/>
      <c r="FQ39" s="41"/>
      <c r="FR39" s="41"/>
      <c r="FS39" s="41"/>
      <c r="FT39" s="41"/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1"/>
      <c r="GT39" s="41"/>
      <c r="GU39" s="41"/>
      <c r="GV39" s="41"/>
      <c r="GW39" s="41"/>
      <c r="GX39" s="41"/>
      <c r="GY39" s="41"/>
      <c r="GZ39" s="41"/>
      <c r="HA39" s="41"/>
      <c r="HB39" s="41"/>
      <c r="HC39" s="41"/>
      <c r="HD39" s="41"/>
      <c r="HE39" s="41"/>
      <c r="HF39" s="41"/>
      <c r="HG39" s="41"/>
      <c r="HH39" s="41"/>
      <c r="HI39" s="41"/>
      <c r="HJ39" s="41"/>
      <c r="HK39" s="41"/>
      <c r="HL39" s="41"/>
      <c r="HM39" s="41"/>
      <c r="HN39" s="41"/>
      <c r="HO39" s="41"/>
      <c r="HP39" s="41"/>
      <c r="HQ39" s="41"/>
      <c r="HR39" s="41"/>
      <c r="HS39" s="41"/>
      <c r="HT39" s="41"/>
      <c r="HU39" s="41"/>
      <c r="HV39" s="41"/>
      <c r="HW39" s="41"/>
      <c r="HX39" s="41"/>
      <c r="HY39" s="41"/>
      <c r="HZ39" s="41"/>
      <c r="IA39" s="41"/>
      <c r="IB39" s="41"/>
      <c r="IC39" s="41"/>
      <c r="ID39" s="41"/>
      <c r="IE39" s="41"/>
      <c r="IF39" s="41"/>
      <c r="IG39" s="41"/>
      <c r="IH39" s="41"/>
      <c r="II39" s="41"/>
      <c r="IJ39" s="41"/>
      <c r="IK39" s="41"/>
      <c r="IL39" s="41"/>
      <c r="IM39" s="41"/>
      <c r="IN39" s="41"/>
      <c r="IO39" s="41"/>
      <c r="IP39" s="41"/>
      <c r="IQ39" s="41"/>
      <c r="IR39" s="41"/>
      <c r="IS39" s="41"/>
      <c r="IT39" s="41"/>
      <c r="IU39" s="41"/>
    </row>
    <row r="40" spans="1:255">
      <c r="A40" s="231">
        <v>37</v>
      </c>
      <c r="B40" s="201">
        <v>11405215</v>
      </c>
      <c r="C40" s="203">
        <v>4</v>
      </c>
      <c r="D40" s="29" t="s">
        <v>104</v>
      </c>
      <c r="E40" s="29" t="s">
        <v>105</v>
      </c>
      <c r="F40" s="29" t="s">
        <v>18</v>
      </c>
      <c r="G40" s="207">
        <v>40</v>
      </c>
      <c r="H40" s="195">
        <f t="shared" si="0"/>
        <v>42881</v>
      </c>
      <c r="I40" s="50">
        <f t="shared" si="1"/>
        <v>1</v>
      </c>
      <c r="J40" s="196">
        <v>0</v>
      </c>
      <c r="K40" s="197">
        <f>VLOOKUP(I40,'Формула рейтинга'!$A$3:$BJ$203,J40+2,FALSE)*10</f>
        <v>0</v>
      </c>
      <c r="L40" s="233">
        <f t="shared" si="2"/>
        <v>0</v>
      </c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  <c r="AZ40" s="41"/>
      <c r="BA40" s="41"/>
      <c r="BB40" s="41"/>
      <c r="BC40" s="41"/>
      <c r="BD40" s="41"/>
      <c r="BE40" s="41"/>
      <c r="BF40" s="41"/>
      <c r="BG40" s="41"/>
      <c r="BH40" s="41"/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  <c r="BW40" s="41"/>
      <c r="BX40" s="41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  <c r="CV40" s="41"/>
      <c r="CW40" s="41"/>
      <c r="CX40" s="41"/>
      <c r="CY40" s="41"/>
      <c r="CZ40" s="41"/>
      <c r="DA40" s="41"/>
      <c r="DB40" s="41"/>
      <c r="DC40" s="41"/>
      <c r="DD40" s="41"/>
      <c r="DE40" s="41"/>
      <c r="DF40" s="41"/>
      <c r="DG40" s="41"/>
      <c r="DH40" s="41"/>
      <c r="DI40" s="41"/>
      <c r="DJ40" s="41"/>
      <c r="DK40" s="41"/>
      <c r="DL40" s="41"/>
      <c r="DM40" s="41"/>
      <c r="DN40" s="41"/>
      <c r="DO40" s="41"/>
      <c r="DP40" s="41"/>
      <c r="DQ40" s="41"/>
      <c r="DR40" s="41"/>
      <c r="DS40" s="41"/>
      <c r="DT40" s="41"/>
      <c r="DU40" s="41"/>
      <c r="DV40" s="41"/>
      <c r="DW40" s="41"/>
      <c r="DX40" s="41"/>
      <c r="DY40" s="41"/>
      <c r="DZ40" s="41"/>
      <c r="EA40" s="41"/>
      <c r="EB40" s="41"/>
      <c r="EC40" s="41"/>
      <c r="ED40" s="41"/>
      <c r="EE40" s="41"/>
      <c r="EF40" s="41"/>
      <c r="EG40" s="41"/>
      <c r="EH40" s="41"/>
      <c r="EI40" s="41"/>
      <c r="EJ40" s="41"/>
      <c r="EK40" s="41"/>
      <c r="EL40" s="41"/>
      <c r="EM40" s="41"/>
      <c r="EN40" s="41"/>
      <c r="EO40" s="41"/>
      <c r="EP40" s="41"/>
      <c r="EQ40" s="41"/>
      <c r="ER40" s="41"/>
      <c r="ES40" s="41"/>
      <c r="ET40" s="41"/>
      <c r="EU40" s="41"/>
      <c r="EV40" s="41"/>
      <c r="EW40" s="41"/>
      <c r="EX40" s="41"/>
      <c r="EY40" s="41"/>
      <c r="EZ40" s="41"/>
      <c r="FA40" s="41"/>
      <c r="FB40" s="41"/>
      <c r="FC40" s="41"/>
      <c r="FD40" s="41"/>
      <c r="FE40" s="41"/>
      <c r="FF40" s="41"/>
      <c r="FG40" s="41"/>
      <c r="FH40" s="41"/>
      <c r="FI40" s="41"/>
      <c r="FJ40" s="41"/>
      <c r="FK40" s="41"/>
      <c r="FL40" s="41"/>
      <c r="FM40" s="41"/>
      <c r="FN40" s="41"/>
      <c r="FO40" s="41"/>
      <c r="FP40" s="41"/>
      <c r="FQ40" s="41"/>
      <c r="FR40" s="41"/>
      <c r="FS40" s="41"/>
      <c r="FT40" s="41"/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1"/>
      <c r="GT40" s="41"/>
      <c r="GU40" s="41"/>
      <c r="GV40" s="41"/>
      <c r="GW40" s="41"/>
      <c r="GX40" s="41"/>
      <c r="GY40" s="41"/>
      <c r="GZ40" s="41"/>
      <c r="HA40" s="41"/>
      <c r="HB40" s="41"/>
      <c r="HC40" s="41"/>
      <c r="HD40" s="41"/>
      <c r="HE40" s="41"/>
      <c r="HF40" s="41"/>
      <c r="HG40" s="41"/>
      <c r="HH40" s="41"/>
      <c r="HI40" s="41"/>
      <c r="HJ40" s="41"/>
      <c r="HK40" s="41"/>
      <c r="HL40" s="41"/>
      <c r="HM40" s="41"/>
      <c r="HN40" s="41"/>
      <c r="HO40" s="41"/>
      <c r="HP40" s="41"/>
      <c r="HQ40" s="41"/>
      <c r="HR40" s="41"/>
      <c r="HS40" s="41"/>
      <c r="HT40" s="41"/>
      <c r="HU40" s="41"/>
      <c r="HV40" s="41"/>
      <c r="HW40" s="41"/>
      <c r="HX40" s="41"/>
      <c r="HY40" s="41"/>
      <c r="HZ40" s="41"/>
      <c r="IA40" s="41"/>
      <c r="IB40" s="41"/>
      <c r="IC40" s="41"/>
      <c r="ID40" s="41"/>
      <c r="IE40" s="41"/>
      <c r="IF40" s="41"/>
      <c r="IG40" s="41"/>
      <c r="IH40" s="41"/>
      <c r="II40" s="41"/>
      <c r="IJ40" s="41"/>
      <c r="IK40" s="41"/>
      <c r="IL40" s="41"/>
      <c r="IM40" s="41"/>
      <c r="IN40" s="41"/>
      <c r="IO40" s="41"/>
      <c r="IP40" s="41"/>
      <c r="IQ40" s="41"/>
      <c r="IR40" s="41"/>
      <c r="IS40" s="41"/>
      <c r="IT40" s="41"/>
      <c r="IU40" s="41"/>
    </row>
    <row r="41" spans="1:255">
      <c r="A41" s="231">
        <v>38</v>
      </c>
      <c r="B41" s="201">
        <v>11405215</v>
      </c>
      <c r="C41" s="203">
        <v>4</v>
      </c>
      <c r="D41" s="29" t="s">
        <v>106</v>
      </c>
      <c r="E41" s="29" t="s">
        <v>107</v>
      </c>
      <c r="F41" s="29" t="s">
        <v>23</v>
      </c>
      <c r="G41" s="207">
        <v>41</v>
      </c>
      <c r="H41" s="195">
        <f t="shared" si="0"/>
        <v>42881</v>
      </c>
      <c r="I41" s="50">
        <f t="shared" si="1"/>
        <v>1</v>
      </c>
      <c r="J41" s="196">
        <v>0</v>
      </c>
      <c r="K41" s="197">
        <f>VLOOKUP(I41,'Формула рейтинга'!$A$3:$BJ$203,J41+2,FALSE)*10</f>
        <v>0</v>
      </c>
      <c r="L41" s="233">
        <f t="shared" si="2"/>
        <v>0</v>
      </c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1"/>
      <c r="BC41" s="41"/>
      <c r="BD41" s="41"/>
      <c r="BE41" s="41"/>
      <c r="BF41" s="41"/>
      <c r="BG41" s="41"/>
      <c r="BH41" s="41"/>
      <c r="BI41" s="41"/>
      <c r="BJ41" s="41"/>
      <c r="BK41" s="41"/>
      <c r="BL41" s="41"/>
      <c r="BM41" s="41"/>
      <c r="BN41" s="41"/>
      <c r="BO41" s="41"/>
      <c r="BP41" s="41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  <c r="CX41" s="41"/>
      <c r="CY41" s="41"/>
      <c r="CZ41" s="41"/>
      <c r="DA41" s="41"/>
      <c r="DB41" s="41"/>
      <c r="DC41" s="41"/>
      <c r="DD41" s="41"/>
      <c r="DE41" s="41"/>
      <c r="DF41" s="41"/>
      <c r="DG41" s="41"/>
      <c r="DH41" s="41"/>
      <c r="DI41" s="41"/>
      <c r="DJ41" s="41"/>
      <c r="DK41" s="41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41"/>
      <c r="EB41" s="41"/>
      <c r="EC41" s="41"/>
      <c r="ED41" s="41"/>
      <c r="EE41" s="41"/>
      <c r="EF41" s="41"/>
      <c r="EG41" s="41"/>
      <c r="EH41" s="41"/>
      <c r="EI41" s="41"/>
      <c r="EJ41" s="41"/>
      <c r="EK41" s="41"/>
      <c r="EL41" s="41"/>
      <c r="EM41" s="41"/>
      <c r="EN41" s="41"/>
      <c r="EO41" s="41"/>
      <c r="EP41" s="41"/>
      <c r="EQ41" s="41"/>
      <c r="ER41" s="41"/>
      <c r="ES41" s="41"/>
      <c r="ET41" s="41"/>
      <c r="EU41" s="41"/>
      <c r="EV41" s="41"/>
      <c r="EW41" s="41"/>
      <c r="EX41" s="41"/>
      <c r="EY41" s="41"/>
      <c r="EZ41" s="41"/>
      <c r="FA41" s="41"/>
      <c r="FB41" s="41"/>
      <c r="FC41" s="41"/>
      <c r="FD41" s="41"/>
      <c r="FE41" s="41"/>
      <c r="FF41" s="41"/>
      <c r="FG41" s="41"/>
      <c r="FH41" s="41"/>
      <c r="FI41" s="41"/>
      <c r="FJ41" s="41"/>
      <c r="FK41" s="41"/>
      <c r="FL41" s="41"/>
      <c r="FM41" s="41"/>
      <c r="FN41" s="41"/>
      <c r="FO41" s="41"/>
      <c r="FP41" s="41"/>
      <c r="FQ41" s="41"/>
      <c r="FR41" s="41"/>
      <c r="FS41" s="41"/>
      <c r="FT41" s="41"/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1"/>
      <c r="GT41" s="41"/>
      <c r="GU41" s="41"/>
      <c r="GV41" s="41"/>
      <c r="GW41" s="41"/>
      <c r="GX41" s="41"/>
      <c r="GY41" s="41"/>
      <c r="GZ41" s="41"/>
      <c r="HA41" s="41"/>
      <c r="HB41" s="41"/>
      <c r="HC41" s="41"/>
      <c r="HD41" s="41"/>
      <c r="HE41" s="41"/>
      <c r="HF41" s="41"/>
      <c r="HG41" s="41"/>
      <c r="HH41" s="41"/>
      <c r="HI41" s="41"/>
      <c r="HJ41" s="41"/>
      <c r="HK41" s="41"/>
      <c r="HL41" s="41"/>
      <c r="HM41" s="41"/>
      <c r="HN41" s="41"/>
      <c r="HO41" s="41"/>
      <c r="HP41" s="41"/>
      <c r="HQ41" s="41"/>
      <c r="HR41" s="41"/>
      <c r="HS41" s="41"/>
      <c r="HT41" s="41"/>
      <c r="HU41" s="41"/>
      <c r="HV41" s="41"/>
      <c r="HW41" s="41"/>
      <c r="HX41" s="41"/>
      <c r="HY41" s="41"/>
      <c r="HZ41" s="41"/>
      <c r="IA41" s="41"/>
      <c r="IB41" s="41"/>
      <c r="IC41" s="41"/>
      <c r="ID41" s="41"/>
      <c r="IE41" s="41"/>
      <c r="IF41" s="41"/>
      <c r="IG41" s="41"/>
      <c r="IH41" s="41"/>
      <c r="II41" s="41"/>
      <c r="IJ41" s="41"/>
      <c r="IK41" s="41"/>
      <c r="IL41" s="41"/>
      <c r="IM41" s="41"/>
      <c r="IN41" s="41"/>
      <c r="IO41" s="41"/>
      <c r="IP41" s="41"/>
      <c r="IQ41" s="41"/>
      <c r="IR41" s="41"/>
      <c r="IS41" s="41"/>
      <c r="IT41" s="41"/>
      <c r="IU41" s="41"/>
    </row>
    <row r="42" spans="1:255">
      <c r="A42" s="231">
        <v>39</v>
      </c>
      <c r="B42" s="201">
        <v>11405215</v>
      </c>
      <c r="C42" s="203">
        <v>4</v>
      </c>
      <c r="D42" s="29" t="s">
        <v>108</v>
      </c>
      <c r="E42" s="29" t="s">
        <v>109</v>
      </c>
      <c r="F42" s="29" t="s">
        <v>110</v>
      </c>
      <c r="G42" s="207">
        <v>42</v>
      </c>
      <c r="H42" s="195">
        <f t="shared" si="0"/>
        <v>42881</v>
      </c>
      <c r="I42" s="50">
        <f t="shared" si="1"/>
        <v>1</v>
      </c>
      <c r="J42" s="196">
        <v>0</v>
      </c>
      <c r="K42" s="197">
        <f>VLOOKUP(I42,'Формула рейтинга'!$A$3:$BJ$203,J42+2,FALSE)*10</f>
        <v>0</v>
      </c>
      <c r="L42" s="233">
        <f t="shared" si="2"/>
        <v>0</v>
      </c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1"/>
      <c r="BE42" s="41"/>
      <c r="BF42" s="41"/>
      <c r="BG42" s="41"/>
      <c r="BH42" s="41"/>
      <c r="BI42" s="41"/>
      <c r="BJ42" s="41"/>
      <c r="BK42" s="41"/>
      <c r="BL42" s="41"/>
      <c r="BM42" s="41"/>
      <c r="BN42" s="41"/>
      <c r="BO42" s="41"/>
      <c r="BP42" s="41"/>
      <c r="BQ42" s="41"/>
      <c r="BR42" s="41"/>
      <c r="BS42" s="41"/>
      <c r="BT42" s="41"/>
      <c r="BU42" s="41"/>
      <c r="BV42" s="41"/>
      <c r="BW42" s="41"/>
      <c r="BX42" s="41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  <c r="CV42" s="41"/>
      <c r="CW42" s="41"/>
      <c r="CX42" s="41"/>
      <c r="CY42" s="41"/>
      <c r="CZ42" s="41"/>
      <c r="DA42" s="41"/>
      <c r="DB42" s="41"/>
      <c r="DC42" s="41"/>
      <c r="DD42" s="41"/>
      <c r="DE42" s="41"/>
      <c r="DF42" s="41"/>
      <c r="DG42" s="41"/>
      <c r="DH42" s="41"/>
      <c r="DI42" s="41"/>
      <c r="DJ42" s="41"/>
      <c r="DK42" s="41"/>
      <c r="DL42" s="41"/>
      <c r="DM42" s="41"/>
      <c r="DN42" s="41"/>
      <c r="DO42" s="41"/>
      <c r="DP42" s="41"/>
      <c r="DQ42" s="41"/>
      <c r="DR42" s="41"/>
      <c r="DS42" s="41"/>
      <c r="DT42" s="41"/>
      <c r="DU42" s="41"/>
      <c r="DV42" s="41"/>
      <c r="DW42" s="41"/>
      <c r="DX42" s="41"/>
      <c r="DY42" s="41"/>
      <c r="DZ42" s="41"/>
      <c r="EA42" s="41"/>
      <c r="EB42" s="41"/>
      <c r="EC42" s="41"/>
      <c r="ED42" s="41"/>
      <c r="EE42" s="41"/>
      <c r="EF42" s="41"/>
      <c r="EG42" s="41"/>
      <c r="EH42" s="41"/>
      <c r="EI42" s="41"/>
      <c r="EJ42" s="41"/>
      <c r="EK42" s="41"/>
      <c r="EL42" s="41"/>
      <c r="EM42" s="41"/>
      <c r="EN42" s="41"/>
      <c r="EO42" s="41"/>
      <c r="EP42" s="41"/>
      <c r="EQ42" s="41"/>
      <c r="ER42" s="41"/>
      <c r="ES42" s="41"/>
      <c r="ET42" s="41"/>
      <c r="EU42" s="41"/>
      <c r="EV42" s="41"/>
      <c r="EW42" s="41"/>
      <c r="EX42" s="41"/>
      <c r="EY42" s="41"/>
      <c r="EZ42" s="41"/>
      <c r="FA42" s="41"/>
      <c r="FB42" s="41"/>
      <c r="FC42" s="41"/>
      <c r="FD42" s="41"/>
      <c r="FE42" s="41"/>
      <c r="FF42" s="41"/>
      <c r="FG42" s="41"/>
      <c r="FH42" s="41"/>
      <c r="FI42" s="41"/>
      <c r="FJ42" s="41"/>
      <c r="FK42" s="41"/>
      <c r="FL42" s="41"/>
      <c r="FM42" s="41"/>
      <c r="FN42" s="41"/>
      <c r="FO42" s="41"/>
      <c r="FP42" s="41"/>
      <c r="FQ42" s="41"/>
      <c r="FR42" s="41"/>
      <c r="FS42" s="41"/>
      <c r="FT42" s="41"/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1"/>
      <c r="GT42" s="41"/>
      <c r="GU42" s="41"/>
      <c r="GV42" s="41"/>
      <c r="GW42" s="41"/>
      <c r="GX42" s="41"/>
      <c r="GY42" s="41"/>
      <c r="GZ42" s="41"/>
      <c r="HA42" s="41"/>
      <c r="HB42" s="41"/>
      <c r="HC42" s="41"/>
      <c r="HD42" s="41"/>
      <c r="HE42" s="41"/>
      <c r="HF42" s="41"/>
      <c r="HG42" s="41"/>
      <c r="HH42" s="41"/>
      <c r="HI42" s="41"/>
      <c r="HJ42" s="41"/>
      <c r="HK42" s="41"/>
      <c r="HL42" s="41"/>
      <c r="HM42" s="41"/>
      <c r="HN42" s="41"/>
      <c r="HO42" s="41"/>
      <c r="HP42" s="41"/>
      <c r="HQ42" s="41"/>
      <c r="HR42" s="41"/>
      <c r="HS42" s="41"/>
      <c r="HT42" s="41"/>
      <c r="HU42" s="41"/>
      <c r="HV42" s="41"/>
      <c r="HW42" s="41"/>
      <c r="HX42" s="41"/>
      <c r="HY42" s="41"/>
      <c r="HZ42" s="41"/>
      <c r="IA42" s="41"/>
      <c r="IB42" s="41"/>
      <c r="IC42" s="41"/>
      <c r="ID42" s="41"/>
      <c r="IE42" s="41"/>
      <c r="IF42" s="41"/>
      <c r="IG42" s="41"/>
      <c r="IH42" s="41"/>
      <c r="II42" s="41"/>
      <c r="IJ42" s="41"/>
      <c r="IK42" s="41"/>
      <c r="IL42" s="41"/>
      <c r="IM42" s="41"/>
      <c r="IN42" s="41"/>
      <c r="IO42" s="41"/>
      <c r="IP42" s="41"/>
      <c r="IQ42" s="41"/>
      <c r="IR42" s="41"/>
      <c r="IS42" s="41"/>
      <c r="IT42" s="41"/>
      <c r="IU42" s="41"/>
    </row>
  </sheetData>
  <mergeCells count="14"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L5">
    <cfRule type="expression" dxfId="80" priority="4">
      <formula>L5&gt;=50</formula>
    </cfRule>
    <cfRule type="expression" dxfId="79" priority="5">
      <formula>L5&lt;50</formula>
    </cfRule>
  </conditionalFormatting>
  <conditionalFormatting sqref="L6:L42">
    <cfRule type="expression" dxfId="78" priority="3">
      <formula>L6&lt;50</formula>
    </cfRule>
  </conditionalFormatting>
  <conditionalFormatting sqref="L6:L42">
    <cfRule type="expression" dxfId="77" priority="1">
      <formula>L6&gt;=50</formula>
    </cfRule>
    <cfRule type="expression" dxfId="76" priority="2">
      <formula>L6&lt;50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1</vt:i4>
      </vt:variant>
    </vt:vector>
  </HeadingPairs>
  <TitlesOfParts>
    <vt:vector size="13" baseType="lpstr">
      <vt:lpstr>Сводная таблица</vt:lpstr>
      <vt:lpstr>Формула рейтинга</vt:lpstr>
      <vt:lpstr>Лр4</vt:lpstr>
      <vt:lpstr>Лр1(ч1)</vt:lpstr>
      <vt:lpstr>Лр1(ч2)</vt:lpstr>
      <vt:lpstr>Лр1(ч3)</vt:lpstr>
      <vt:lpstr>Лр1(ч4)</vt:lpstr>
      <vt:lpstr>Лр2(ч1)</vt:lpstr>
      <vt:lpstr>Лр3(ч1)</vt:lpstr>
      <vt:lpstr>Лист1</vt:lpstr>
      <vt:lpstr>Лист2</vt:lpstr>
      <vt:lpstr>Лист3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2017-06-19T13:54:35Z</dcterms:modified>
</cp:coreProperties>
</file>