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9"/>
  <workbookPr/>
  <mc:AlternateContent xmlns:mc="http://schemas.openxmlformats.org/markup-compatibility/2006">
    <mc:Choice Requires="x15">
      <x15ac:absPath xmlns:x15ac="http://schemas.microsoft.com/office/spreadsheetml/2010/11/ac" url="https://bridge4digital1-my.sharepoint.com/personal/k_villagomez_bridge4digital_com/Documents/FINANZAS/CLIENTES/SOFIA/facturas/"/>
    </mc:Choice>
  </mc:AlternateContent>
  <xr:revisionPtr revIDLastSave="1028" documentId="1_{6CDB56EC-17E1-4A6A-9AEB-33DF742E8D5A}" xr6:coauthVersionLast="47" xr6:coauthVersionMax="47" xr10:uidLastSave="{7DF62E96-5CC8-4269-80CD-6529CF560CCE}"/>
  <bookViews>
    <workbookView xWindow="30150" yWindow="795" windowWidth="25395" windowHeight="14505" firstSheet="5" activeTab="5" xr2:uid="{51E59169-00E2-4463-A863-14FB2C686980}"/>
  </bookViews>
  <sheets>
    <sheet name="consolidado" sheetId="2" state="hidden" r:id="rId1"/>
    <sheet name="QR" sheetId="7" state="hidden" r:id="rId2"/>
    <sheet name="SAC" sheetId="8" r:id="rId3"/>
    <sheet name="BUSINESS" sheetId="9" r:id="rId4"/>
    <sheet name="MARKETING" sheetId="10" r:id="rId5"/>
    <sheet name="WHATSAPP" sheetId="12" r:id="rId6"/>
  </sheets>
  <definedNames>
    <definedName name="_xlnm._FilterDatabase" localSheetId="0" hidden="1">consolidado!$A$11:$P$11</definedName>
    <definedName name="_xlnm._FilterDatabase" localSheetId="1" hidden="1">QR!$A$11:$P$11</definedName>
    <definedName name="_xlnm._FilterDatabase" localSheetId="5" hidden="1">WHATSAPP!$B$26:$R$26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5" i="12" l="1"/>
  <c r="J23" i="12"/>
  <c r="M31" i="9"/>
  <c r="M30" i="9"/>
  <c r="M29" i="9"/>
  <c r="M28" i="9"/>
  <c r="M27" i="9"/>
  <c r="M26" i="9"/>
  <c r="M25" i="9"/>
  <c r="M20" i="9"/>
  <c r="M16" i="9"/>
  <c r="L32" i="9"/>
  <c r="M25" i="10"/>
  <c r="M33" i="12"/>
  <c r="P31" i="12"/>
  <c r="M28" i="10"/>
  <c r="M29" i="10"/>
  <c r="M30" i="10"/>
  <c r="M31" i="10"/>
  <c r="M32" i="10"/>
  <c r="M33" i="10"/>
  <c r="M34" i="10"/>
  <c r="M20" i="8"/>
  <c r="P33" i="12"/>
  <c r="P35" i="12"/>
  <c r="P36" i="12"/>
  <c r="P37" i="12"/>
  <c r="P38" i="12"/>
  <c r="P39" i="12"/>
  <c r="P40" i="12"/>
  <c r="P41" i="12"/>
  <c r="P42" i="12"/>
  <c r="P43" i="12"/>
  <c r="P44" i="12"/>
  <c r="P29" i="12"/>
  <c r="J25" i="10"/>
  <c r="J24" i="10"/>
  <c r="J21" i="9"/>
  <c r="M21" i="9" s="1"/>
  <c r="M24" i="10"/>
  <c r="N29" i="8"/>
  <c r="E29" i="8"/>
  <c r="E30" i="9"/>
  <c r="J30" i="9"/>
  <c r="N30" i="9"/>
  <c r="E33" i="10"/>
  <c r="J33" i="10"/>
  <c r="N33" i="10"/>
  <c r="N23" i="10"/>
  <c r="J20" i="8"/>
  <c r="J23" i="8"/>
  <c r="J24" i="8"/>
  <c r="J25" i="8"/>
  <c r="J26" i="8"/>
  <c r="J27" i="8"/>
  <c r="J28" i="8"/>
  <c r="J30" i="8"/>
  <c r="J19" i="8"/>
  <c r="J20" i="9"/>
  <c r="P27" i="12"/>
  <c r="J23" i="10"/>
  <c r="Q42" i="12"/>
  <c r="Q43" i="12"/>
  <c r="Q44" i="12"/>
  <c r="M15" i="12"/>
  <c r="L17" i="9"/>
  <c r="K17" i="9"/>
  <c r="E44" i="12"/>
  <c r="O43" i="12"/>
  <c r="O45" i="12" s="1"/>
  <c r="E43" i="12"/>
  <c r="E42" i="12"/>
  <c r="Q41" i="12"/>
  <c r="P45" i="12"/>
  <c r="E41" i="12"/>
  <c r="Q40" i="12"/>
  <c r="E40" i="12"/>
  <c r="Q39" i="12"/>
  <c r="E39" i="12"/>
  <c r="Q38" i="12"/>
  <c r="E38" i="12"/>
  <c r="Q37" i="12"/>
  <c r="E37" i="12"/>
  <c r="Q36" i="12"/>
  <c r="E36" i="12"/>
  <c r="Q35" i="12"/>
  <c r="E35" i="12"/>
  <c r="Q33" i="12"/>
  <c r="E33" i="12"/>
  <c r="Q32" i="12"/>
  <c r="E32" i="12"/>
  <c r="Q31" i="12"/>
  <c r="E31" i="12"/>
  <c r="Q30" i="12"/>
  <c r="E30" i="12"/>
  <c r="Q29" i="12"/>
  <c r="E29" i="12"/>
  <c r="Q28" i="12"/>
  <c r="E28" i="12"/>
  <c r="Q27" i="12"/>
  <c r="E27" i="12"/>
  <c r="M21" i="12"/>
  <c r="P21" i="12" s="1"/>
  <c r="E22" i="12"/>
  <c r="E21" i="12"/>
  <c r="E20" i="12"/>
  <c r="N9" i="9"/>
  <c r="M19" i="12"/>
  <c r="M17" i="12"/>
  <c r="M13" i="12"/>
  <c r="Q21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E8" i="12"/>
  <c r="E7" i="12"/>
  <c r="E6" i="12"/>
  <c r="E19" i="12"/>
  <c r="E18" i="12"/>
  <c r="E17" i="12"/>
  <c r="E16" i="12"/>
  <c r="E15" i="12"/>
  <c r="E14" i="12"/>
  <c r="E13" i="12"/>
  <c r="E12" i="12"/>
  <c r="E11" i="12"/>
  <c r="E10" i="12"/>
  <c r="E9" i="12"/>
  <c r="E5" i="12"/>
  <c r="E5" i="10"/>
  <c r="E19" i="10"/>
  <c r="J19" i="10"/>
  <c r="M19" i="10" s="1"/>
  <c r="N19" i="10"/>
  <c r="E18" i="10"/>
  <c r="J18" i="10"/>
  <c r="M18" i="10" s="1"/>
  <c r="N18" i="10"/>
  <c r="E17" i="10"/>
  <c r="J17" i="10"/>
  <c r="N17" i="10"/>
  <c r="L35" i="10"/>
  <c r="K35" i="10"/>
  <c r="N34" i="10"/>
  <c r="J34" i="10"/>
  <c r="E34" i="10"/>
  <c r="N32" i="10"/>
  <c r="J32" i="10"/>
  <c r="E32" i="10"/>
  <c r="N31" i="10"/>
  <c r="J31" i="10"/>
  <c r="E31" i="10"/>
  <c r="N30" i="10"/>
  <c r="J30" i="10"/>
  <c r="E30" i="10"/>
  <c r="N29" i="10"/>
  <c r="J29" i="10"/>
  <c r="E29" i="10"/>
  <c r="N28" i="10"/>
  <c r="J28" i="10"/>
  <c r="E28" i="10"/>
  <c r="N27" i="10"/>
  <c r="J27" i="10"/>
  <c r="M27" i="10" s="1"/>
  <c r="E27" i="10"/>
  <c r="N26" i="10"/>
  <c r="J26" i="10"/>
  <c r="M26" i="10" s="1"/>
  <c r="E26" i="10"/>
  <c r="N25" i="10"/>
  <c r="E25" i="10"/>
  <c r="N24" i="10"/>
  <c r="E24" i="10"/>
  <c r="M23" i="10"/>
  <c r="E23" i="10"/>
  <c r="M20" i="10"/>
  <c r="L20" i="10"/>
  <c r="K20" i="10"/>
  <c r="N16" i="10"/>
  <c r="J16" i="10"/>
  <c r="E16" i="10"/>
  <c r="N15" i="10"/>
  <c r="J15" i="10"/>
  <c r="E15" i="10"/>
  <c r="N14" i="10"/>
  <c r="J14" i="10"/>
  <c r="E14" i="10"/>
  <c r="N13" i="10"/>
  <c r="J13" i="10"/>
  <c r="E13" i="10"/>
  <c r="N12" i="10"/>
  <c r="J12" i="10"/>
  <c r="E12" i="10"/>
  <c r="N11" i="10"/>
  <c r="J11" i="10"/>
  <c r="E11" i="10"/>
  <c r="N10" i="10"/>
  <c r="J10" i="10"/>
  <c r="E10" i="10"/>
  <c r="N9" i="10"/>
  <c r="J9" i="10"/>
  <c r="E9" i="10"/>
  <c r="N8" i="10"/>
  <c r="J8" i="10"/>
  <c r="E8" i="10"/>
  <c r="N7" i="10"/>
  <c r="J7" i="10"/>
  <c r="E7" i="10"/>
  <c r="N6" i="10"/>
  <c r="J6" i="10"/>
  <c r="E6" i="10"/>
  <c r="N5" i="10"/>
  <c r="J5" i="10"/>
  <c r="J20" i="10" s="1"/>
  <c r="J5" i="9"/>
  <c r="J16" i="9"/>
  <c r="K32" i="9"/>
  <c r="N31" i="9"/>
  <c r="J31" i="9"/>
  <c r="E31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E25" i="9"/>
  <c r="J24" i="9"/>
  <c r="M24" i="9" s="1"/>
  <c r="J23" i="9"/>
  <c r="M23" i="9" s="1"/>
  <c r="J22" i="9"/>
  <c r="M22" i="9" s="1"/>
  <c r="N20" i="9"/>
  <c r="E20" i="9"/>
  <c r="J15" i="9"/>
  <c r="M15" i="9" s="1"/>
  <c r="J14" i="9"/>
  <c r="M14" i="9" s="1"/>
  <c r="N13" i="9"/>
  <c r="J13" i="9"/>
  <c r="M13" i="9" s="1"/>
  <c r="E13" i="9"/>
  <c r="N12" i="9"/>
  <c r="J12" i="9"/>
  <c r="M12" i="9" s="1"/>
  <c r="E12" i="9"/>
  <c r="N11" i="9"/>
  <c r="J11" i="9"/>
  <c r="E11" i="9"/>
  <c r="N10" i="9"/>
  <c r="J10" i="9"/>
  <c r="M10" i="9" s="1"/>
  <c r="E10" i="9"/>
  <c r="J9" i="9"/>
  <c r="E9" i="9"/>
  <c r="N8" i="9"/>
  <c r="J8" i="9"/>
  <c r="E8" i="9"/>
  <c r="N7" i="9"/>
  <c r="J7" i="9"/>
  <c r="E7" i="9"/>
  <c r="N6" i="9"/>
  <c r="J6" i="9"/>
  <c r="E6" i="9"/>
  <c r="N5" i="9"/>
  <c r="E5" i="9"/>
  <c r="L31" i="8"/>
  <c r="K31" i="8"/>
  <c r="N30" i="8"/>
  <c r="E30" i="8"/>
  <c r="N28" i="8"/>
  <c r="M28" i="8"/>
  <c r="E28" i="8"/>
  <c r="N27" i="8"/>
  <c r="M27" i="8"/>
  <c r="E27" i="8"/>
  <c r="N26" i="8"/>
  <c r="M26" i="8"/>
  <c r="E26" i="8"/>
  <c r="N25" i="8"/>
  <c r="M25" i="8"/>
  <c r="E25" i="8"/>
  <c r="N24" i="8"/>
  <c r="M24" i="8"/>
  <c r="E24" i="8"/>
  <c r="N23" i="8"/>
  <c r="M23" i="8"/>
  <c r="E23" i="8"/>
  <c r="N22" i="8"/>
  <c r="M22" i="8"/>
  <c r="E22" i="8"/>
  <c r="N21" i="8"/>
  <c r="M21" i="8"/>
  <c r="E21" i="8"/>
  <c r="N20" i="8"/>
  <c r="E20" i="8"/>
  <c r="N19" i="8"/>
  <c r="E19" i="8"/>
  <c r="L16" i="8"/>
  <c r="N5" i="8"/>
  <c r="K16" i="8"/>
  <c r="J5" i="8"/>
  <c r="J6" i="8"/>
  <c r="M6" i="8" s="1"/>
  <c r="J7" i="8"/>
  <c r="M7" i="8" s="1"/>
  <c r="J8" i="8"/>
  <c r="M8" i="8" s="1"/>
  <c r="J9" i="8"/>
  <c r="M9" i="8" s="1"/>
  <c r="J10" i="8"/>
  <c r="M10" i="8" s="1"/>
  <c r="J11" i="8"/>
  <c r="M11" i="8" s="1"/>
  <c r="J12" i="8"/>
  <c r="M12" i="8" s="1"/>
  <c r="J13" i="8"/>
  <c r="M13" i="8" s="1"/>
  <c r="J14" i="8"/>
  <c r="M14" i="8" s="1"/>
  <c r="J15" i="8"/>
  <c r="N6" i="8"/>
  <c r="N7" i="8"/>
  <c r="N8" i="8"/>
  <c r="N9" i="8"/>
  <c r="N10" i="8"/>
  <c r="N11" i="8"/>
  <c r="N12" i="8"/>
  <c r="N13" i="8"/>
  <c r="N14" i="8"/>
  <c r="N15" i="8"/>
  <c r="E15" i="8"/>
  <c r="E14" i="8"/>
  <c r="E13" i="8"/>
  <c r="E12" i="8"/>
  <c r="E11" i="8"/>
  <c r="E10" i="8"/>
  <c r="E9" i="8"/>
  <c r="E8" i="8"/>
  <c r="E7" i="8"/>
  <c r="E6" i="8"/>
  <c r="E5" i="8"/>
  <c r="G27" i="7"/>
  <c r="G26" i="7"/>
  <c r="G16" i="7"/>
  <c r="G15" i="7"/>
  <c r="G14" i="7"/>
  <c r="G13" i="7"/>
  <c r="G12" i="7"/>
  <c r="G51" i="2"/>
  <c r="G50" i="2"/>
  <c r="G49" i="2"/>
  <c r="G42" i="2"/>
  <c r="G43" i="2"/>
  <c r="G39" i="2"/>
  <c r="G40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41" i="2"/>
  <c r="G12" i="2"/>
  <c r="J17" i="9" l="1"/>
  <c r="M45" i="12"/>
  <c r="N45" i="12"/>
  <c r="N15" i="12"/>
  <c r="N17" i="12"/>
  <c r="P19" i="12"/>
  <c r="P23" i="12"/>
  <c r="N13" i="12"/>
  <c r="N23" i="12" s="1"/>
  <c r="M23" i="12"/>
  <c r="J35" i="10"/>
  <c r="M35" i="10"/>
  <c r="M17" i="9"/>
  <c r="J32" i="9"/>
  <c r="M32" i="9"/>
  <c r="J31" i="8"/>
  <c r="M19" i="8"/>
  <c r="M31" i="8" s="1"/>
  <c r="M5" i="8"/>
  <c r="M16" i="8" s="1"/>
  <c r="J16" i="8"/>
  <c r="O23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tc={0590A350-A93E-4E3F-B57F-64C2AC492514}</author>
    <author>tc={05468260-5CDE-459F-9B30-080529EED5CE}</author>
    <author>tc={531FE829-5D31-4FF9-8EEE-54FDAB1A49A2}</author>
    <author>tc={8794A6D2-F7F1-4C6C-85A5-21730A510A76}</author>
    <author>tc={E3EBE833-D31F-4B27-83DF-4AF5C6473097}</author>
    <author>tc={FDF179CE-A3EF-49C9-85A2-A6A7F304C872}</author>
    <author>tc={91B268CB-33C3-484F-AADF-05BFBD0639DF}</author>
    <author>tc={EB504E9A-D5CF-443F-A175-82FE5026E83E}</author>
    <author>tc={2955777E-9AF5-401F-85A1-C57BC0052C3B}</author>
    <author>tc={F7D6609D-EDCC-47B8-A5D1-915603BC37D8}</author>
    <author>tc={DB8598B0-6824-4944-B375-17D687442F9B}</author>
    <author>tc={B43FDD2F-0A7F-497C-A4DA-B15D3B93E1F6}</author>
  </authors>
  <commentList>
    <comment ref="I12" authorId="0" shapeId="0" xr:uid="{0590A350-A93E-4E3F-B57F-64C2AC492514}">
      <text>
        <t>[Threaded comment]
Your version of Excel allows you to read this threaded comment; however, any edits to it will get removed if the file is opened in a newer version of Excel. Learn more: https://go.microsoft.com/fwlink/?linkid=870924
Comment:
    fact 24 y 23</t>
      </text>
    </comment>
    <comment ref="I15" authorId="1" shapeId="0" xr:uid="{05468260-5CDE-459F-9B30-080529EED5CE}">
      <text>
        <t>[Threaded comment]
Your version of Excel allows you to read this threaded comment; however, any edits to it will get removed if the file is opened in a newer version of Excel. Learn more: https://go.microsoft.com/fwlink/?linkid=870924
Comment:
    fact 11, 2 y 1</t>
      </text>
    </comment>
    <comment ref="I18" authorId="2" shapeId="0" xr:uid="{531FE829-5D31-4FF9-8EEE-54FDAB1A49A2}">
      <text>
        <t>[Threaded comment]
Your version of Excel allows you to read this threaded comment; however, any edits to it will get removed if the file is opened in a newer version of Excel. Learn more: https://go.microsoft.com/fwlink/?linkid=870924
Comment:
    fact 45 y 44</t>
      </text>
    </comment>
    <comment ref="I20" authorId="3" shapeId="0" xr:uid="{8794A6D2-F7F1-4C6C-85A5-21730A510A76}">
      <text>
        <t>[Threaded comment]
Your version of Excel allows you to read this threaded comment; however, any edits to it will get removed if the file is opened in a newer version of Excel. Learn more: https://go.microsoft.com/fwlink/?linkid=870924
Comment:
    fact 43, 42 y 28</t>
      </text>
    </comment>
    <comment ref="I21" authorId="4" shapeId="0" xr:uid="{E3EBE833-D31F-4B27-83DF-4AF5C6473097}">
      <text>
        <t>[Threaded comment]
Your version of Excel allows you to read this threaded comment; however, any edits to it will get removed if the file is opened in a newer version of Excel. Learn more: https://go.microsoft.com/fwlink/?linkid=870924
Comment:
    fact 43, 42 y 28</t>
      </text>
    </comment>
    <comment ref="I22" authorId="5" shapeId="0" xr:uid="{FDF179CE-A3EF-49C9-85A2-A6A7F304C872}">
      <text>
        <t>[Threaded comment]
Your version of Excel allows you to read this threaded comment; however, any edits to it will get removed if the file is opened in a newer version of Excel. Learn more: https://go.microsoft.com/fwlink/?linkid=870924
Comment:
    fact 43, 42 y 28</t>
      </text>
    </comment>
    <comment ref="I23" authorId="6" shapeId="0" xr:uid="{91B268CB-33C3-484F-AADF-05BFBD0639DF}">
      <text>
        <t>[Threaded comment]
Your version of Excel allows you to read this threaded comment; however, any edits to it will get removed if the file is opened in a newer version of Excel. Learn more: https://go.microsoft.com/fwlink/?linkid=870924
Comment:
    fact 19 y 20</t>
      </text>
    </comment>
    <comment ref="I25" authorId="7" shapeId="0" xr:uid="{EB504E9A-D5CF-443F-A175-82FE5026E83E}">
      <text>
        <t>[Threaded comment]
Your version of Excel allows you to read this threaded comment; however, any edits to it will get removed if the file is opened in a newer version of Excel. Learn more: https://go.microsoft.com/fwlink/?linkid=870924
Comment:
    fact 17, 16, 15,13 y 12</t>
      </text>
    </comment>
    <comment ref="I30" authorId="8" shapeId="0" xr:uid="{2955777E-9AF5-401F-85A1-C57BC0052C3B}">
      <text>
        <t>[Threaded comment]
Your version of Excel allows you to read this threaded comment; however, any edits to it will get removed if the file is opened in a newer version of Excel. Learn more: https://go.microsoft.com/fwlink/?linkid=870924
Comment:
    fact 28, 26 y 22</t>
      </text>
    </comment>
    <comment ref="I35" authorId="9" shapeId="0" xr:uid="{F7D6609D-EDCC-47B8-A5D1-915603BC37D8}">
      <text>
        <t>[Threaded comment]
Your version of Excel allows you to read this threaded comment; however, any edits to it will get removed if the file is opened in a newer version of Excel. Learn more: https://go.microsoft.com/fwlink/?linkid=870924
Comment:
    fact 70 y 71</t>
      </text>
    </comment>
    <comment ref="I37" authorId="10" shapeId="0" xr:uid="{DB8598B0-6824-4944-B375-17D687442F9B}">
      <text>
        <t>[Threaded comment]
Your version of Excel allows you to read this threaded comment; however, any edits to it will get removed if the file is opened in a newer version of Excel. Learn more: https://go.microsoft.com/fwlink/?linkid=870924
Comment:
    fact 67 y 68</t>
      </text>
    </comment>
    <comment ref="I39" authorId="11" shapeId="0" xr:uid="{B43FDD2F-0A7F-497C-A4DA-B15D3B93E1F6}">
      <text>
        <t>[Threaded comment]
Your version of Excel allows you to read this threaded comment; however, any edits to it will get removed if the file is opened in a newer version of Excel. Learn more: https://go.microsoft.com/fwlink/?linkid=870924
Comment:
    fact 90 y 91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tc={17729302-7E1E-488D-9AD8-D8F8938FA67D}</author>
  </authors>
  <commentList>
    <comment ref="I12" authorId="0" shapeId="0" xr:uid="{17729302-7E1E-488D-9AD8-D8F8938FA67D}">
      <text>
        <t>[Threaded comment]
Your version of Excel allows you to read this threaded comment; however, any edits to it will get removed if the file is opened in a newer version of Excel. Learn more: https://go.microsoft.com/fwlink/?linkid=870924
Comment:
    fact 24 y 23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tc={51504574-2B61-405A-93AF-5E9D2C82CC9E}</author>
  </authors>
  <commentList>
    <comment ref="P10" authorId="0" shapeId="0" xr:uid="{51504574-2B61-405A-93AF-5E9D2C82CC9E}">
      <text>
        <t>[Threaded comment]
Your version of Excel allows you to read this threaded comment; however, any edits to it will get removed if the file is opened in a newer version of Excel. Learn more: https://go.microsoft.com/fwlink/?linkid=870924
Comment:
    el depósito fue realizado por $ 90,154.79 incluyendo las facturas 186 y 194 de tigo business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tc={64A1ADC1-9ECF-4C5D-A766-0C5399D10265}</author>
  </authors>
  <commentList>
    <comment ref="P10" authorId="0" shapeId="0" xr:uid="{64A1ADC1-9ECF-4C5D-A766-0C5399D10265}">
      <text>
        <t>[Threaded comment]
Your version of Excel allows you to read this threaded comment; however, any edits to it will get removed if the file is opened in a newer version of Excel. Learn more: https://go.microsoft.com/fwlink/?linkid=870924
Comment:
    se cancelaron las facturas 186 y 194 junto con la fact 200 de tigo sac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tc={BFDCF54E-2D15-451B-996E-6872DC5A1933}</author>
  </authors>
  <commentList>
    <comment ref="P18" authorId="0" shapeId="0" xr:uid="{BFDCF54E-2D15-451B-996E-6872DC5A1933}">
      <text>
        <t>[Threaded comment]
Your version of Excel allows you to read this threaded comment; however, any edits to it will get removed if the file is opened in a newer version of Excel. Learn more: https://go.microsoft.com/fwlink/?linkid=870924
Comment:
    cancelado junto con las fac 197 y 196 de whatsapp, monto bs. 199,479.02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tc={5025177F-1FE8-459E-8958-6DA50C56B6EA}</author>
    <author>tc={752C6997-48C2-4717-9E27-E3B9AD09E1FB}</author>
    <author>tc={F5ACBB56-C614-428F-8BDF-72972F4E441C}</author>
    <author>tc={0A38ECB4-94E2-4059-871A-B9430D62F45C}</author>
    <author>tc={FED1CCB6-7814-4920-A148-3E4C076DF319}</author>
    <author>tc={80EA25D5-4242-4A77-8881-46513D88D6DF}</author>
  </authors>
  <commentList>
    <comment ref="S19" authorId="0" shapeId="0" xr:uid="{5025177F-1FE8-459E-8958-6DA50C56B6EA}">
      <text>
        <t>[Threaded comment]
Your version of Excel allows you to read this threaded comment; however, any edits to it will get removed if the file is opened in a newer version of Excel. Learn more: https://go.microsoft.com/fwlink/?linkid=870924
Comment:
    cancelado junto con las fac 202 y 201 de marketing, deposito por bs. 199,479.02</t>
      </text>
    </comment>
    <comment ref="L21" authorId="1" shapeId="0" xr:uid="{752C6997-48C2-4717-9E27-E3B9AD09E1FB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incluyen el ajuste de julio</t>
      </text>
    </comment>
    <comment ref="L27" authorId="2" shapeId="0" xr:uid="{F5ACBB56-C614-428F-8BDF-72972F4E441C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incluyen la cuota 2 del ajuste de julio</t>
      </text>
    </comment>
    <comment ref="M27" authorId="3" shapeId="0" xr:uid="{0A38ECB4-94E2-4059-871A-B9430D62F45C}">
      <text>
        <t>[Threaded comment]
Your version of Excel allows you to read this threaded comment; however, any edits to it will get removed if the file is opened in a newer version of Excel. Learn more: https://go.microsoft.com/fwlink/?linkid=870924
Comment:
    se facturo por: DTH bs 42,215.93 y GDV bs. 393,812.89 nos liberaron demás bs 56,683.75</t>
      </text>
    </comment>
    <comment ref="L29" authorId="4" shapeId="0" xr:uid="{FED1CCB6-7814-4920-A148-3E4C076DF319}">
      <text>
        <t>[Threaded comment]
Your version of Excel allows you to read this threaded comment; however, any edits to it will get removed if the file is opened in a newer version of Excel. Learn more: https://go.microsoft.com/fwlink/?linkid=870924
Comment:
    se está cobrando la última cuota del ajuste de julio</t>
      </text>
    </comment>
    <comment ref="L35" authorId="5" shapeId="0" xr:uid="{80EA25D5-4242-4A77-8881-46513D88D6DF}">
      <text>
        <t>[Threaded comment]
Your version of Excel allows you to read this threaded comment; however, any edits to it will get removed if the file is opened in a newer version of Excel. Learn more: https://go.microsoft.com/fwlink/?linkid=870924
Comment:
    LIBERARON 60.529.23</t>
      </text>
    </comment>
  </commentList>
</comments>
</file>

<file path=xl/sharedStrings.xml><?xml version="1.0" encoding="utf-8"?>
<sst xmlns="http://schemas.openxmlformats.org/spreadsheetml/2006/main" count="781" uniqueCount="158">
  <si>
    <t>TECNOLOGIA DE LA INFORMACION BRIDGE4 DIGITAL S.A.</t>
  </si>
  <si>
    <t>FACTURAS EMITIDAS GESTION -2024</t>
  </si>
  <si>
    <t>EMPRESA: TELEFONICA CELULAR DE BOLIVIA S.A.</t>
  </si>
  <si>
    <t>NIT: 1020255020</t>
  </si>
  <si>
    <t>ANULADA</t>
  </si>
  <si>
    <t>CUENTA POR COBRAR</t>
  </si>
  <si>
    <t>(EXPRESADO EN BOLIVIANOS)</t>
  </si>
  <si>
    <t>MORA</t>
  </si>
  <si>
    <t>COBRADA</t>
  </si>
  <si>
    <t>TIGO</t>
  </si>
  <si>
    <t>ITEM</t>
  </si>
  <si>
    <t>FECHA</t>
  </si>
  <si>
    <t>FACTURA</t>
  </si>
  <si>
    <t>MES SERV.</t>
  </si>
  <si>
    <t>SERVICIO</t>
  </si>
  <si>
    <t>MONTO</t>
  </si>
  <si>
    <t>TOTAL FACTURA</t>
  </si>
  <si>
    <t>ESTADO</t>
  </si>
  <si>
    <t>CONCILIA</t>
  </si>
  <si>
    <t xml:space="preserve">OBS </t>
  </si>
  <si>
    <t>PROVEEDOR</t>
  </si>
  <si>
    <t>MONTO $</t>
  </si>
  <si>
    <t>25/01/2024</t>
  </si>
  <si>
    <t>Servicio QR</t>
  </si>
  <si>
    <t>28/02/2024</t>
  </si>
  <si>
    <t>CONECTLY</t>
  </si>
  <si>
    <t>FEBRERO</t>
  </si>
  <si>
    <t>SAC - Portal Cautivo</t>
  </si>
  <si>
    <t>OK</t>
  </si>
  <si>
    <t>08/01/2024</t>
  </si>
  <si>
    <t>29/01/2024</t>
  </si>
  <si>
    <t>06/01/2024</t>
  </si>
  <si>
    <t>DICIEMBRE</t>
  </si>
  <si>
    <t>Whatsapp</t>
  </si>
  <si>
    <t>02/01/2024</t>
  </si>
  <si>
    <t>Marketing</t>
  </si>
  <si>
    <t>16/02/2024</t>
  </si>
  <si>
    <t>MARZO</t>
  </si>
  <si>
    <t>15/03/2024</t>
  </si>
  <si>
    <t>08/02/2024</t>
  </si>
  <si>
    <t>Tigo Business</t>
  </si>
  <si>
    <t>06/02/2024</t>
  </si>
  <si>
    <t>ENERO</t>
  </si>
  <si>
    <t>02/02/2024</t>
  </si>
  <si>
    <t>21/03/2024</t>
  </si>
  <si>
    <t/>
  </si>
  <si>
    <t>19/04/2024</t>
  </si>
  <si>
    <t>14/03/2024</t>
  </si>
  <si>
    <t>12/03/2024</t>
  </si>
  <si>
    <t>04/04/2024</t>
  </si>
  <si>
    <t>29/04/2024</t>
  </si>
  <si>
    <t>ABRIL</t>
  </si>
  <si>
    <t>01/04/2024</t>
  </si>
  <si>
    <t>06/05/2024</t>
  </si>
  <si>
    <t>X</t>
  </si>
  <si>
    <t>El monto según concilia de Abril es de bs. 93,171.38.- / fact. 98,612.84.-  dif. de 5,441.46</t>
  </si>
  <si>
    <t>20/06/2024</t>
  </si>
  <si>
    <t>MAYO</t>
  </si>
  <si>
    <t>19/07/2024</t>
  </si>
  <si>
    <t>13/06/2024</t>
  </si>
  <si>
    <t>diferencia de 0.04 con respecto a la conciliación.</t>
  </si>
  <si>
    <t>11/07/2024</t>
  </si>
  <si>
    <t>JUNIO</t>
  </si>
  <si>
    <t>19/08/2024</t>
  </si>
  <si>
    <t>el monto según conciliación corrrespondiente a JUNIO es de bs. 218.897,68.- Cantidad de mensajes concilia Junio: 313.321, cantidad de mensajes invoice: 302.191; dif. de 11.130 a favor de B4D.</t>
  </si>
  <si>
    <t>BIRDGE8</t>
  </si>
  <si>
    <t>PENDIENTE</t>
  </si>
  <si>
    <t>el monto de la factura no es igual al de la conciliación Mayo bs. 141,708.63.-</t>
  </si>
  <si>
    <t>07/08/2024</t>
  </si>
  <si>
    <t>JULIO</t>
  </si>
  <si>
    <t>Cantidad de mensajes concilia Julio: 717.399, cantidad de mensajes invoice: 671.604; dif. de: 45,795 a favor de B4D</t>
  </si>
  <si>
    <t>BRIDGE9</t>
  </si>
  <si>
    <t>21/08/2024</t>
  </si>
  <si>
    <t>verificar en el extracto y conciliación</t>
  </si>
  <si>
    <t>TOTAL FACT.</t>
  </si>
  <si>
    <t>COBRADO:</t>
  </si>
  <si>
    <t>POR COBRAR:</t>
  </si>
  <si>
    <t>LIBERACION:</t>
  </si>
  <si>
    <t>Ok</t>
  </si>
  <si>
    <t>Alerta</t>
  </si>
  <si>
    <t>GESTION 2024</t>
  </si>
  <si>
    <t>Conciliación</t>
  </si>
  <si>
    <t>Factura</t>
  </si>
  <si>
    <t>Fecha emisión</t>
  </si>
  <si>
    <t>Plazo días</t>
  </si>
  <si>
    <t>Fecha Vencimiento</t>
  </si>
  <si>
    <t>Mes servicio</t>
  </si>
  <si>
    <t>Servicio</t>
  </si>
  <si>
    <t>Detalle</t>
  </si>
  <si>
    <t>Importe</t>
  </si>
  <si>
    <t>Total fact</t>
  </si>
  <si>
    <t>Cobrado</t>
  </si>
  <si>
    <t>Pendiente liberación</t>
  </si>
  <si>
    <t>Importe pendiente</t>
  </si>
  <si>
    <t>Cancelado</t>
  </si>
  <si>
    <t>Fecha</t>
  </si>
  <si>
    <t>Obs.</t>
  </si>
  <si>
    <t>Enero</t>
  </si>
  <si>
    <t>Bridge servicio smart wifi c4w / webfiltering oc 49432</t>
  </si>
  <si>
    <t>Marzo</t>
  </si>
  <si>
    <t>Abril</t>
  </si>
  <si>
    <t>Mayo</t>
  </si>
  <si>
    <t>Junio</t>
  </si>
  <si>
    <t>Bridge servicio smart wifi c4w / mrc de junio a noviembre OC 54360 waybill 49521</t>
  </si>
  <si>
    <t>Julio</t>
  </si>
  <si>
    <t>Agosto</t>
  </si>
  <si>
    <t>Septiembre</t>
  </si>
  <si>
    <t>Octubre</t>
  </si>
  <si>
    <t>Noviembre</t>
  </si>
  <si>
    <t>Diciembre</t>
  </si>
  <si>
    <t>Bridge servicio smart wifi c4w / mrc de junio a diciembre OC 54360 waybill 49522</t>
  </si>
  <si>
    <t>Totales</t>
  </si>
  <si>
    <t>GESTION 2025</t>
  </si>
  <si>
    <t>Bridge servicio smart wifi c4w / mrc enero2025 OC 54360 waybill 49946</t>
  </si>
  <si>
    <t>deposito por bs 390,759.56 incluye la fact 236 de tigo bu</t>
  </si>
  <si>
    <t>18/3/2025</t>
  </si>
  <si>
    <t>Febrero</t>
  </si>
  <si>
    <t>Bridge servicio smart wifi c4w / mrc febrero2025 OC 54360 waybill 50422</t>
  </si>
  <si>
    <t>28/03/25</t>
  </si>
  <si>
    <t>Bridge servicio smart wifi c4w / mrc marzo2025 OC 54360 waybill 50864</t>
  </si>
  <si>
    <t>Bridge servicio smart wifi c4w / mrc abril2025 OC 54360 waybill 51335</t>
  </si>
  <si>
    <t>13/06/2025</t>
  </si>
  <si>
    <t>Pendiente</t>
  </si>
  <si>
    <t>Tigo Business smart wifi según oc 52034</t>
  </si>
  <si>
    <t>Tigo Business smart wifi según oc 52925</t>
  </si>
  <si>
    <t>Tigo Business smart wifi según oc 52926</t>
  </si>
  <si>
    <t>Tigo Business smart wifi según oc 53471</t>
  </si>
  <si>
    <t>Tigo Business smart wifi según oc 53472</t>
  </si>
  <si>
    <t>Tigo Business smart wifi según oc 54191</t>
  </si>
  <si>
    <t>Tigo Business smart wifi según oc 53663</t>
  </si>
  <si>
    <t>Tigo Business smart wifi según oc 54203</t>
  </si>
  <si>
    <t>Tigo Business smart wifi según oc 50390</t>
  </si>
  <si>
    <t>se facturó bs 382.937,51 por error tigo libero un monto más elevado que el de la conciliacion dif. 49.781,83</t>
  </si>
  <si>
    <t>Han liberado demás, concilias bs 344834,60.- se facturó bs 396,361,60.- diferencia bs 51,527.- /n cobrado extracto 1.063.250,33 incluye la fact 286 de tigo wpp</t>
  </si>
  <si>
    <t>OC</t>
  </si>
  <si>
    <t>15/03/2025</t>
  </si>
  <si>
    <t>extracto 15/03 también se pagaron las fact 239 y 240 de wpp</t>
  </si>
  <si>
    <t>extracto 104,126.60, esto incluyen las fact 270-271 de wpp</t>
  </si>
  <si>
    <t>20/03/25</t>
  </si>
  <si>
    <t>21/04/25</t>
  </si>
  <si>
    <t>Cantidad</t>
  </si>
  <si>
    <t>Precio U.</t>
  </si>
  <si>
    <t>Monto</t>
  </si>
  <si>
    <t>Pendiente Liberación</t>
  </si>
  <si>
    <t>AGOSTO</t>
  </si>
  <si>
    <t>DTH</t>
  </si>
  <si>
    <t>GDV</t>
  </si>
  <si>
    <t>SEPTIEMBRE</t>
  </si>
  <si>
    <t>OCTUBRE</t>
  </si>
  <si>
    <t>NOVIEMBRE</t>
  </si>
  <si>
    <t>18/01/2025</t>
  </si>
  <si>
    <t>13/02/2025</t>
  </si>
  <si>
    <t>Nos liberaron demás bs 56.683,75.- / extracto 15/03 también se pago la fact 221 de marketing</t>
  </si>
  <si>
    <t>Nos liberaron demás bs 28369.55.- se facturo tanto DTH como GDV. Sin embargo, las solicitudes sólo fueron GDV concilia bs. 189.857,78</t>
  </si>
  <si>
    <t>Nos liberaron demás bs 9.877,49.-  total factura + saldo de febrero bs 75,980.61 - concilia bs 66.103,12</t>
  </si>
  <si>
    <t>extracto 104,126.60, esto incluyen las fact 268-269 de marketing</t>
  </si>
  <si>
    <t>20/06/2025</t>
  </si>
  <si>
    <t>cobrado extracto 1.063.250,33 incluye la fact 302 de tigo 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</si>
</sst>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[$Bs-400A]* #,##0.00_-;\-[$Bs-400A]* #,##0.00_-;_-[$Bs-400A]* &quot;-&quot;??_-;_-@_-"/>
    <numFmt numFmtId="165" formatCode="_([$$-409]* #,##0.00_);_([$$-409]* \(#,##0.00\);_([$$-409]* &quot;-&quot;??_);_(@_)"/>
    <numFmt numFmtId="166" formatCode="0.00000"/>
    <numFmt numFmtId="167" formatCode="dd/mm/yy;@"/>
  </numFmts>
  <fonts count="17">
    <font>
      <sz val="11"/>
      <color theme="1"/>
      <name val="Aptos Narrow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2"/>
      <name val="Arial"/>
      <family val="2"/>
    </font>
    <font>
      <u/>
      <sz val="12"/>
      <color theme="1"/>
      <name val="Arial"/>
      <family val="2"/>
    </font>
    <font>
      <b/>
      <sz val="11"/>
      <color theme="3" tint="9.9978637043366805E-2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3" tint="9.9978637043366805E-2"/>
      <name val="Arial"/>
      <family val="2"/>
    </font>
    <font>
      <b/>
      <sz val="16"/>
      <color theme="0"/>
      <name val="Aptos Narrow"/>
      <scheme val="minor"/>
    </font>
    <font>
      <b/>
      <sz val="11"/>
      <color theme="3" tint="9.9978637043366805E-2"/>
      <name val="Aptos Narrow"/>
      <scheme val="minor"/>
    </font>
    <font>
      <sz val="11"/>
      <color theme="1"/>
      <name val="Aptos Narrow"/>
      <scheme val="minor"/>
    </font>
    <font>
      <sz val="11"/>
      <color rgb="FF000000"/>
      <name val="Calibri"/>
      <charset val="134"/>
    </font>
    <font>
      <sz val="11"/>
      <color theme="0"/>
      <name val="Calibri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F8B"/>
        <bgColor indexed="64"/>
      </patternFill>
    </fill>
    <fill>
      <patternFill patternType="solid">
        <fgColor theme="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2" fillId="7" borderId="0" applyNumberFormat="0" applyBorder="0" applyAlignment="0" applyProtection="0"/>
  </cellStyleXfs>
  <cellXfs count="15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4" fontId="4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4" fontId="9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4" fontId="0" fillId="0" borderId="0" xfId="0" applyNumberForma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11" fillId="3" borderId="2" xfId="0" applyFont="1" applyFill="1" applyBorder="1" applyAlignment="1">
      <alignment horizontal="center" vertical="center"/>
    </xf>
    <xf numFmtId="14" fontId="11" fillId="3" borderId="2" xfId="0" applyNumberFormat="1" applyFont="1" applyFill="1" applyBorder="1" applyAlignment="1">
      <alignment horizontal="center" vertical="center"/>
    </xf>
    <xf numFmtId="0" fontId="12" fillId="0" borderId="0" xfId="0" applyFont="1"/>
    <xf numFmtId="0" fontId="0" fillId="4" borderId="0" xfId="0" applyFill="1" applyAlignment="1">
      <alignment horizontal="center"/>
    </xf>
    <xf numFmtId="0" fontId="12" fillId="4" borderId="0" xfId="0" applyFont="1" applyFill="1"/>
    <xf numFmtId="0" fontId="7" fillId="0" borderId="0" xfId="0" applyFont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4" fontId="0" fillId="0" borderId="0" xfId="0" applyNumberFormat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12" fillId="4" borderId="0" xfId="0" applyFont="1" applyFill="1" applyAlignment="1">
      <alignment vertical="center" wrapText="1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4" fontId="8" fillId="0" borderId="0" xfId="1" applyNumberFormat="1" applyAlignment="1">
      <alignment vertical="center"/>
    </xf>
    <xf numFmtId="164" fontId="0" fillId="4" borderId="0" xfId="0" applyNumberFormat="1" applyFill="1" applyAlignment="1">
      <alignment vertical="center"/>
    </xf>
    <xf numFmtId="4" fontId="0" fillId="4" borderId="0" xfId="0" applyNumberFormat="1" applyFill="1" applyAlignment="1">
      <alignment vertical="center"/>
    </xf>
    <xf numFmtId="164" fontId="7" fillId="0" borderId="0" xfId="0" applyNumberFormat="1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8" fillId="5" borderId="0" xfId="1" applyFill="1" applyAlignment="1">
      <alignment horizontal="center" vertical="center"/>
    </xf>
    <xf numFmtId="0" fontId="8" fillId="5" borderId="0" xfId="1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4" fillId="6" borderId="5" xfId="2" applyBorder="1" applyAlignment="1">
      <alignment horizontal="right" vertical="center"/>
    </xf>
    <xf numFmtId="0" fontId="2" fillId="7" borderId="5" xfId="3" applyBorder="1" applyAlignment="1">
      <alignment horizontal="center" vertical="center"/>
    </xf>
    <xf numFmtId="0" fontId="0" fillId="0" borderId="0" xfId="0" applyAlignment="1">
      <alignment vertical="center"/>
    </xf>
    <xf numFmtId="0" fontId="14" fillId="6" borderId="6" xfId="2" applyBorder="1" applyAlignment="1">
      <alignment horizontal="right" vertical="center"/>
    </xf>
    <xf numFmtId="0" fontId="2" fillId="7" borderId="6" xfId="3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167" fontId="0" fillId="9" borderId="7" xfId="0" applyNumberFormat="1" applyFill="1" applyBorder="1" applyAlignment="1">
      <alignment horizontal="center" vertical="center"/>
    </xf>
    <xf numFmtId="167" fontId="0" fillId="9" borderId="7" xfId="0" applyNumberFormat="1" applyFill="1" applyBorder="1" applyAlignment="1">
      <alignment vertical="center" wrapText="1"/>
    </xf>
    <xf numFmtId="164" fontId="0" fillId="9" borderId="7" xfId="0" applyNumberFormat="1" applyFill="1" applyBorder="1" applyAlignment="1">
      <alignment vertical="center"/>
    </xf>
    <xf numFmtId="1" fontId="0" fillId="9" borderId="7" xfId="0" applyNumberFormat="1" applyFill="1" applyBorder="1" applyAlignment="1">
      <alignment vertical="center"/>
    </xf>
    <xf numFmtId="0" fontId="0" fillId="9" borderId="7" xfId="0" applyFill="1" applyBorder="1" applyAlignment="1">
      <alignment horizontal="center"/>
    </xf>
    <xf numFmtId="167" fontId="0" fillId="9" borderId="7" xfId="0" applyNumberFormat="1" applyFill="1" applyBorder="1" applyAlignment="1">
      <alignment horizontal="center"/>
    </xf>
    <xf numFmtId="167" fontId="0" fillId="9" borderId="7" xfId="0" applyNumberFormat="1" applyFill="1" applyBorder="1"/>
    <xf numFmtId="167" fontId="0" fillId="9" borderId="7" xfId="0" applyNumberFormat="1" applyFill="1" applyBorder="1" applyAlignment="1">
      <alignment horizontal="center" vertical="center" wrapText="1"/>
    </xf>
    <xf numFmtId="167" fontId="0" fillId="9" borderId="11" xfId="0" applyNumberFormat="1" applyFill="1" applyBorder="1" applyAlignment="1">
      <alignment horizontal="center"/>
    </xf>
    <xf numFmtId="167" fontId="0" fillId="9" borderId="12" xfId="0" applyNumberFormat="1" applyFill="1" applyBorder="1"/>
    <xf numFmtId="0" fontId="16" fillId="10" borderId="12" xfId="0" applyFont="1" applyFill="1" applyBorder="1" applyAlignment="1">
      <alignment horizontal="center" vertical="center" wrapText="1"/>
    </xf>
    <xf numFmtId="0" fontId="16" fillId="10" borderId="8" xfId="0" applyFont="1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/>
    </xf>
    <xf numFmtId="167" fontId="0" fillId="9" borderId="12" xfId="0" applyNumberFormat="1" applyFill="1" applyBorder="1" applyAlignment="1">
      <alignment horizontal="center" vertical="center"/>
    </xf>
    <xf numFmtId="167" fontId="0" fillId="9" borderId="12" xfId="0" applyNumberFormat="1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 wrapText="1"/>
    </xf>
    <xf numFmtId="167" fontId="0" fillId="9" borderId="12" xfId="0" applyNumberFormat="1" applyFill="1" applyBorder="1" applyAlignment="1">
      <alignment vertical="center" wrapText="1"/>
    </xf>
    <xf numFmtId="164" fontId="0" fillId="9" borderId="12" xfId="0" applyNumberFormat="1" applyFill="1" applyBorder="1" applyAlignment="1">
      <alignment vertical="center"/>
    </xf>
    <xf numFmtId="1" fontId="0" fillId="9" borderId="12" xfId="0" applyNumberFormat="1" applyFill="1" applyBorder="1" applyAlignment="1">
      <alignment vertical="center"/>
    </xf>
    <xf numFmtId="0" fontId="0" fillId="9" borderId="8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/>
    </xf>
    <xf numFmtId="167" fontId="0" fillId="9" borderId="12" xfId="0" applyNumberFormat="1" applyFill="1" applyBorder="1" applyAlignment="1">
      <alignment horizontal="center"/>
    </xf>
    <xf numFmtId="0" fontId="0" fillId="9" borderId="12" xfId="0" applyFill="1" applyBorder="1"/>
    <xf numFmtId="166" fontId="0" fillId="9" borderId="12" xfId="0" applyNumberFormat="1" applyFill="1" applyBorder="1"/>
    <xf numFmtId="0" fontId="15" fillId="9" borderId="11" xfId="0" applyFont="1" applyFill="1" applyBorder="1" applyAlignment="1">
      <alignment horizontal="center"/>
    </xf>
    <xf numFmtId="167" fontId="15" fillId="9" borderId="11" xfId="0" applyNumberFormat="1" applyFont="1" applyFill="1" applyBorder="1" applyAlignment="1">
      <alignment horizontal="center"/>
    </xf>
    <xf numFmtId="167" fontId="15" fillId="9" borderId="11" xfId="0" applyNumberFormat="1" applyFont="1" applyFill="1" applyBorder="1"/>
    <xf numFmtId="164" fontId="15" fillId="9" borderId="11" xfId="0" applyNumberFormat="1" applyFont="1" applyFill="1" applyBorder="1" applyAlignment="1">
      <alignment vertical="center"/>
    </xf>
    <xf numFmtId="1" fontId="15" fillId="9" borderId="11" xfId="0" applyNumberFormat="1" applyFont="1" applyFill="1" applyBorder="1"/>
    <xf numFmtId="0" fontId="15" fillId="9" borderId="7" xfId="0" applyFont="1" applyFill="1" applyBorder="1" applyAlignment="1">
      <alignment horizontal="center"/>
    </xf>
    <xf numFmtId="14" fontId="0" fillId="9" borderId="12" xfId="0" applyNumberFormat="1" applyFill="1" applyBorder="1" applyAlignment="1">
      <alignment vertical="center"/>
    </xf>
    <xf numFmtId="0" fontId="0" fillId="9" borderId="12" xfId="0" applyFill="1" applyBorder="1" applyAlignment="1">
      <alignment vertical="center" wrapText="1"/>
    </xf>
    <xf numFmtId="0" fontId="15" fillId="9" borderId="11" xfId="0" applyFont="1" applyFill="1" applyBorder="1"/>
    <xf numFmtId="14" fontId="0" fillId="9" borderId="12" xfId="0" applyNumberFormat="1" applyFill="1" applyBorder="1" applyAlignment="1">
      <alignment horizontal="center" vertical="center"/>
    </xf>
    <xf numFmtId="167" fontId="15" fillId="9" borderId="11" xfId="0" applyNumberFormat="1" applyFont="1" applyFill="1" applyBorder="1" applyAlignment="1">
      <alignment vertical="center"/>
    </xf>
    <xf numFmtId="0" fontId="16" fillId="10" borderId="7" xfId="0" applyFont="1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167" fontId="15" fillId="9" borderId="7" xfId="0" applyNumberFormat="1" applyFont="1" applyFill="1" applyBorder="1" applyAlignment="1">
      <alignment horizontal="center" vertical="center"/>
    </xf>
    <xf numFmtId="167" fontId="15" fillId="9" borderId="7" xfId="0" applyNumberFormat="1" applyFont="1" applyFill="1" applyBorder="1" applyAlignment="1">
      <alignment horizontal="center"/>
    </xf>
    <xf numFmtId="167" fontId="15" fillId="9" borderId="7" xfId="0" applyNumberFormat="1" applyFont="1" applyFill="1" applyBorder="1"/>
    <xf numFmtId="167" fontId="15" fillId="9" borderId="7" xfId="0" applyNumberFormat="1" applyFont="1" applyFill="1" applyBorder="1" applyAlignment="1">
      <alignment vertical="center"/>
    </xf>
    <xf numFmtId="164" fontId="15" fillId="9" borderId="7" xfId="0" applyNumberFormat="1" applyFont="1" applyFill="1" applyBorder="1" applyAlignment="1">
      <alignment vertical="center"/>
    </xf>
    <xf numFmtId="1" fontId="15" fillId="9" borderId="7" xfId="0" applyNumberFormat="1" applyFont="1" applyFill="1" applyBorder="1"/>
    <xf numFmtId="14" fontId="0" fillId="9" borderId="7" xfId="0" applyNumberFormat="1" applyFill="1" applyBorder="1" applyAlignment="1">
      <alignment horizontal="center" vertical="center"/>
    </xf>
    <xf numFmtId="14" fontId="0" fillId="9" borderId="7" xfId="0" applyNumberFormat="1" applyFill="1" applyBorder="1" applyAlignment="1">
      <alignment horizontal="center"/>
    </xf>
    <xf numFmtId="0" fontId="0" fillId="9" borderId="12" xfId="0" applyFill="1" applyBorder="1" applyAlignment="1">
      <alignment vertical="center"/>
    </xf>
    <xf numFmtId="0" fontId="0" fillId="9" borderId="7" xfId="0" applyFill="1" applyBorder="1" applyAlignment="1">
      <alignment horizontal="left"/>
    </xf>
    <xf numFmtId="166" fontId="0" fillId="9" borderId="12" xfId="0" applyNumberFormat="1" applyFill="1" applyBorder="1" applyAlignment="1">
      <alignment vertical="center"/>
    </xf>
    <xf numFmtId="0" fontId="0" fillId="9" borderId="7" xfId="0" applyFill="1" applyBorder="1" applyAlignment="1">
      <alignment horizontal="left" vertical="center" wrapText="1"/>
    </xf>
    <xf numFmtId="0" fontId="15" fillId="9" borderId="7" xfId="0" applyFont="1" applyFill="1" applyBorder="1"/>
    <xf numFmtId="0" fontId="0" fillId="9" borderId="10" xfId="0" applyFill="1" applyBorder="1" applyAlignment="1">
      <alignment vertical="center" wrapText="1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15" fillId="8" borderId="7" xfId="0" applyFont="1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1" fontId="0" fillId="9" borderId="8" xfId="0" applyNumberFormat="1" applyFill="1" applyBorder="1" applyAlignment="1">
      <alignment horizontal="right" vertical="center"/>
    </xf>
    <xf numFmtId="1" fontId="0" fillId="9" borderId="15" xfId="0" applyNumberFormat="1" applyFill="1" applyBorder="1" applyAlignment="1">
      <alignment horizontal="right" vertical="center"/>
    </xf>
    <xf numFmtId="1" fontId="0" fillId="9" borderId="9" xfId="0" applyNumberFormat="1" applyFill="1" applyBorder="1" applyAlignment="1">
      <alignment horizontal="right" vertical="center"/>
    </xf>
    <xf numFmtId="0" fontId="0" fillId="9" borderId="8" xfId="0" applyFill="1" applyBorder="1" applyAlignment="1">
      <alignment horizontal="left" vertical="center" wrapText="1"/>
    </xf>
    <xf numFmtId="0" fontId="0" fillId="9" borderId="15" xfId="0" applyFill="1" applyBorder="1" applyAlignment="1">
      <alignment horizontal="left" vertical="center" wrapText="1"/>
    </xf>
    <xf numFmtId="0" fontId="0" fillId="9" borderId="9" xfId="0" applyFill="1" applyBorder="1" applyAlignment="1">
      <alignment horizontal="left" vertical="center" wrapText="1"/>
    </xf>
    <xf numFmtId="167" fontId="0" fillId="9" borderId="8" xfId="0" applyNumberFormat="1" applyFill="1" applyBorder="1" applyAlignment="1">
      <alignment horizontal="center" vertical="center"/>
    </xf>
    <xf numFmtId="167" fontId="0" fillId="9" borderId="15" xfId="0" applyNumberFormat="1" applyFill="1" applyBorder="1" applyAlignment="1">
      <alignment horizontal="center" vertical="center"/>
    </xf>
    <xf numFmtId="167" fontId="0" fillId="9" borderId="9" xfId="0" applyNumberFormat="1" applyFill="1" applyBorder="1" applyAlignment="1">
      <alignment horizontal="center" vertical="center"/>
    </xf>
    <xf numFmtId="14" fontId="0" fillId="9" borderId="7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15" fillId="8" borderId="8" xfId="0" applyFont="1" applyFill="1" applyBorder="1" applyAlignment="1">
      <alignment horizontal="center"/>
    </xf>
    <xf numFmtId="0" fontId="15" fillId="5" borderId="0" xfId="0" applyFont="1" applyFill="1" applyAlignment="1">
      <alignment horizontal="center"/>
    </xf>
    <xf numFmtId="167" fontId="0" fillId="9" borderId="7" xfId="0" applyNumberFormat="1" applyFill="1" applyBorder="1" applyAlignment="1">
      <alignment horizontal="center" vertical="center"/>
    </xf>
    <xf numFmtId="167" fontId="0" fillId="9" borderId="7" xfId="0" applyNumberFormat="1" applyFill="1" applyBorder="1" applyAlignment="1">
      <alignment horizontal="center" vertical="center" wrapText="1"/>
    </xf>
    <xf numFmtId="1" fontId="0" fillId="9" borderId="8" xfId="0" applyNumberFormat="1" applyFill="1" applyBorder="1" applyAlignment="1">
      <alignment horizontal="center" vertical="center"/>
    </xf>
    <xf numFmtId="1" fontId="0" fillId="9" borderId="15" xfId="0" applyNumberFormat="1" applyFill="1" applyBorder="1" applyAlignment="1">
      <alignment horizontal="center" vertical="center"/>
    </xf>
    <xf numFmtId="1" fontId="0" fillId="9" borderId="9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left" vertical="center" wrapText="1"/>
    </xf>
    <xf numFmtId="0" fontId="15" fillId="5" borderId="13" xfId="0" applyFont="1" applyFill="1" applyBorder="1" applyAlignment="1">
      <alignment horizontal="center" vertical="center"/>
    </xf>
    <xf numFmtId="0" fontId="15" fillId="8" borderId="14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left" vertical="center" wrapText="1"/>
    </xf>
    <xf numFmtId="0" fontId="0" fillId="9" borderId="10" xfId="0" applyFill="1" applyBorder="1" applyAlignment="1">
      <alignment horizontal="left" vertical="center" wrapText="1"/>
    </xf>
    <xf numFmtId="0" fontId="0" fillId="9" borderId="12" xfId="0" applyFill="1" applyBorder="1" applyAlignment="1">
      <alignment horizontal="left" vertical="center"/>
    </xf>
    <xf numFmtId="0" fontId="0" fillId="9" borderId="10" xfId="0" applyFill="1" applyBorder="1" applyAlignment="1">
      <alignment horizontal="left" vertical="center"/>
    </xf>
    <xf numFmtId="14" fontId="0" fillId="9" borderId="8" xfId="0" applyNumberFormat="1" applyFill="1" applyBorder="1" applyAlignment="1">
      <alignment horizontal="center" vertical="center"/>
    </xf>
    <xf numFmtId="14" fontId="0" fillId="9" borderId="9" xfId="0" applyNumberFormat="1" applyFill="1" applyBorder="1" applyAlignment="1">
      <alignment horizontal="center" vertical="center"/>
    </xf>
    <xf numFmtId="164" fontId="0" fillId="9" borderId="8" xfId="0" applyNumberFormat="1" applyFill="1" applyBorder="1" applyAlignment="1">
      <alignment horizontal="center" vertical="center"/>
    </xf>
    <xf numFmtId="164" fontId="0" fillId="9" borderId="9" xfId="0" applyNumberForma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15" fillId="8" borderId="13" xfId="0" applyFont="1" applyFill="1" applyBorder="1" applyAlignment="1">
      <alignment horizontal="center" vertical="center"/>
    </xf>
    <xf numFmtId="14" fontId="0" fillId="9" borderId="12" xfId="0" applyNumberFormat="1" applyFill="1" applyBorder="1" applyAlignment="1">
      <alignment horizontal="center" vertical="center"/>
    </xf>
    <xf numFmtId="14" fontId="0" fillId="9" borderId="10" xfId="0" applyNumberForma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64" fontId="1" fillId="4" borderId="0" xfId="0" applyNumberFormat="1" applyFont="1" applyFill="1" applyAlignment="1">
      <alignment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164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">
    <cellStyle name="40% - Énfasis5" xfId="3" builtinId="47"/>
    <cellStyle name="Énfasis2" xfId="2" builtinId="33"/>
    <cellStyle name="Hipervínculo" xfId="1" builtinId="8"/>
    <cellStyle name="Normal" xfId="0" builtinId="0"/>
  </cellStyles>
  <dxfs count="17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CEF8B"/>
      <color rgb="FFFAC8C8"/>
      <color rgb="FFFF603B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elly Mery Villagomez" id="{D15F56F4-18EA-4CA9-BC5A-9C715C5CC0F2}" userId="S::k.villagomez@bridge4digital.com::0f511301-d191-40d5-a0bc-3c3c9834ccb2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2" dT="2024-08-26T13:07:15.45" personId="{D15F56F4-18EA-4CA9-BC5A-9C715C5CC0F2}" id="{0590A350-A93E-4E3F-B57F-64C2AC492514}">
    <text>fact 24 y 23</text>
  </threadedComment>
  <threadedComment ref="I15" dT="2024-08-26T13:06:27.22" personId="{D15F56F4-18EA-4CA9-BC5A-9C715C5CC0F2}" id="{05468260-5CDE-459F-9B30-080529EED5CE}">
    <text>fact 11, 2 y 1</text>
  </threadedComment>
  <threadedComment ref="I18" dT="2024-08-26T13:05:16.34" personId="{D15F56F4-18EA-4CA9-BC5A-9C715C5CC0F2}" id="{531FE829-5D31-4FF9-8EEE-54FDAB1A49A2}">
    <text>fact 45 y 44</text>
  </threadedComment>
  <threadedComment ref="I20" dT="2024-08-26T13:04:13.92" personId="{D15F56F4-18EA-4CA9-BC5A-9C715C5CC0F2}" id="{8794A6D2-F7F1-4C6C-85A5-21730A510A76}">
    <text>fact 43, 42 y 28</text>
  </threadedComment>
  <threadedComment ref="I21" dT="2024-08-26T13:04:13.92" personId="{D15F56F4-18EA-4CA9-BC5A-9C715C5CC0F2}" id="{E3EBE833-D31F-4B27-83DF-4AF5C6473097}">
    <text>fact 43, 42 y 28</text>
  </threadedComment>
  <threadedComment ref="I22" dT="2024-08-26T13:04:13.92" personId="{D15F56F4-18EA-4CA9-BC5A-9C715C5CC0F2}" id="{FDF179CE-A3EF-49C9-85A2-A6A7F304C872}">
    <text>fact 43, 42 y 28</text>
  </threadedComment>
  <threadedComment ref="I23" dT="2024-08-26T13:02:42.34" personId="{D15F56F4-18EA-4CA9-BC5A-9C715C5CC0F2}" id="{91B268CB-33C3-484F-AADF-05BFBD0639DF}">
    <text>fact 19 y 20</text>
  </threadedComment>
  <threadedComment ref="I25" dT="2024-08-26T13:00:52.21" personId="{D15F56F4-18EA-4CA9-BC5A-9C715C5CC0F2}" id="{EB504E9A-D5CF-443F-A175-82FE5026E83E}">
    <text>fact 17, 16, 15,13 y 12</text>
  </threadedComment>
  <threadedComment ref="I30" dT="2024-08-26T13:14:16.88" personId="{D15F56F4-18EA-4CA9-BC5A-9C715C5CC0F2}" id="{2955777E-9AF5-401F-85A1-C57BC0052C3B}">
    <text>fact 28, 26 y 22</text>
  </threadedComment>
  <threadedComment ref="I35" dT="2024-08-26T12:50:21.69" personId="{D15F56F4-18EA-4CA9-BC5A-9C715C5CC0F2}" id="{F7D6609D-EDCC-47B8-A5D1-915603BC37D8}">
    <text>fact 70 y 71</text>
  </threadedComment>
  <threadedComment ref="I37" dT="2024-08-26T12:48:23.33" personId="{D15F56F4-18EA-4CA9-BC5A-9C715C5CC0F2}" id="{DB8598B0-6824-4944-B375-17D687442F9B}">
    <text>fact 67 y 68</text>
  </threadedComment>
  <threadedComment ref="I39" dT="2024-08-26T12:46:42.05" personId="{D15F56F4-18EA-4CA9-BC5A-9C715C5CC0F2}" id="{B43FDD2F-0A7F-497C-A4DA-B15D3B93E1F6}">
    <text>fact 90 y 91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12" dT="2024-08-26T13:07:15.45" personId="{D15F56F4-18EA-4CA9-BC5A-9C715C5CC0F2}" id="{17729302-7E1E-488D-9AD8-D8F8938FA67D}">
    <text>fact 24 y 23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P10" dT="2025-01-21T17:44:02.60" personId="{D15F56F4-18EA-4CA9-BC5A-9C715C5CC0F2}" id="{51504574-2B61-405A-93AF-5E9D2C82CC9E}">
    <text>el depósito fue realizado por $ 90,154.79 incluyendo las facturas 186 y 194 de tigo business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P10" dT="2025-01-21T17:46:03.70" personId="{D15F56F4-18EA-4CA9-BC5A-9C715C5CC0F2}" id="{64A1ADC1-9ECF-4C5D-A766-0C5399D10265}">
    <text>se cancelaron las facturas 186 y 194 junto con la fact 200 de tigo sac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P18" dT="2025-01-21T20:18:04.63" personId="{D15F56F4-18EA-4CA9-BC5A-9C715C5CC0F2}" id="{BFDCF54E-2D15-451B-996E-6872DC5A1933}">
    <text>cancelado junto con las fac 197 y 196 de whatsapp, monto bs. 199,479.02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S19" dT="2025-01-21T20:17:16.66" personId="{D15F56F4-18EA-4CA9-BC5A-9C715C5CC0F2}" id="{5025177F-1FE8-459E-8958-6DA50C56B6EA}">
    <text>cancelado junto con las fac 202 y 201 de marketing, deposito por bs. 199,479.02</text>
  </threadedComment>
  <threadedComment ref="L21" dT="2025-01-21T17:52:18.90" personId="{D15F56F4-18EA-4CA9-BC5A-9C715C5CC0F2}" id="{752C6997-48C2-4717-9E27-E3B9AD09E1FB}">
    <text>incluyen el ajuste de julio</text>
  </threadedComment>
  <threadedComment ref="L27" dT="2025-02-05T20:47:12.36" personId="{D15F56F4-18EA-4CA9-BC5A-9C715C5CC0F2}" id="{F5ACBB56-C614-428F-8BDF-72972F4E441C}">
    <text>incluyen la cuota 2 del ajuste de julio</text>
  </threadedComment>
  <threadedComment ref="M27" dT="2025-02-12T20:01:12.34" personId="{D15F56F4-18EA-4CA9-BC5A-9C715C5CC0F2}" id="{0A38ECB4-94E2-4059-871A-B9430D62F45C}">
    <text>se facturo por: DTH bs 42,215.93 y GDV bs. 393,812.89 nos liberaron demás bs 56,683.75</text>
  </threadedComment>
  <threadedComment ref="L29" dT="2025-04-08T14:02:50.35" personId="{D15F56F4-18EA-4CA9-BC5A-9C715C5CC0F2}" id="{FED1CCB6-7814-4920-A148-3E4C076DF319}">
    <text>se está cobrando la última cuota del ajuste de julio</text>
  </threadedComment>
  <threadedComment ref="L35" dT="2025-06-05T15:52:24.13" personId="{D15F56F4-18EA-4CA9-BC5A-9C715C5CC0F2}" id="{80EA25D5-4242-4A77-8881-46513D88D6DF}">
    <text>LIBERARON 60.529.23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rRR1P0TT8J8md1CO-MA_p3-11BFO9Wsl/view" TargetMode="External"/><Relationship Id="rId3" Type="http://schemas.openxmlformats.org/officeDocument/2006/relationships/hyperlink" Target="https://bridge4digital1-my.sharepoint.com/my?id=%2Fpersonal%2Fk%5Fvillagomez%5Fbridge4digital%5Fcom%2FDocuments%2FFINANZAS%2FCLIENTES%2FFACTURAS%2FFACT%20VENTAS%20JUNIO%202024%2FF%2D68%20TELEFONICA%20CELULAR%20DE%20BOLIVIA%20S%2EA%2E%20TIGO%20BUSSINES%20MARZO%2D2024%2Epdf&amp;parent=%2Fpersonal%2Fk%5Fvillagomez%5Fbridge4digital%5Fcom%2FDocuments%2FFINANZAS%2FCLIENTES%2FFACTURAS%2FFACT%20VENTAS%20JUNIO%202024" TargetMode="External"/><Relationship Id="rId7" Type="http://schemas.openxmlformats.org/officeDocument/2006/relationships/hyperlink" Target="https://bridge4digital1-my.sharepoint.com/my?id=%2Fpersonal%2Fk%5Fvillagomez%5Fbridge4digital%5Fcom%2FDocuments%2FFINANZAS%2FCLIENTES%2FCXP%2F2%2E%20CONECTLY%2FFACTURAS%2FBRIDGE9%20%281%29%2Epdf&amp;parent=%2Fpersonal%2Fk%5Fvillagomez%5Fbridge4digital%5Fcom%2FDocuments%2FFINANZAS%2FCLIENTES%2FCXP%2F2%2E%20CONECTLY%2FFACTURAS" TargetMode="External"/><Relationship Id="rId12" Type="http://schemas.microsoft.com/office/2017/10/relationships/threadedComment" Target="../threadedComments/threadedComment1.xml"/><Relationship Id="rId2" Type="http://schemas.openxmlformats.org/officeDocument/2006/relationships/hyperlink" Target="https://bridge4digital1-my.sharepoint.com/my?id=%2Fpersonal%2Fk%5Fvillagomez%5Fbridge4digital%5Fcom%2FDocuments%2FFINANZAS%2FCLIENTES%2FFACTURAS%2FFACT%20VENTAS%20JUNIO%202024%2FF%2D70%20TELEFONICA%20CELULAR%20DE%20BOLIVIA%20S%2EA%2E%20SERVICIO%20QR%20MAYO%2D2024%2Epdf&amp;parent=%2Fpersonal%2Fk%5Fvillagomez%5Fbridge4digital%5Fcom%2FDocuments%2FFINANZAS%2FCLIENTES%2FFACTURAS%2FFACT%20VENTAS%20JUNIO%202024" TargetMode="External"/><Relationship Id="rId1" Type="http://schemas.openxmlformats.org/officeDocument/2006/relationships/hyperlink" Target="https://bridge4digital1-my.sharepoint.com/my?id=%2Fpersonal%2Fk%5Fvillagomez%5Fbridge4digital%5Fcom%2FDocuments%2FFINANZAS%2FCLIENTES%2FFACTURAS%2FFACT%20VENTAS%20JUNIO%202024%2FF%2D71%20TELEFONICA%20CELULAR%20DE%20BOLIVIA%20S%2EA%2E%20SERVICIO%20PORTAL%20CAUTIVO%20MAYO%2D2024%2Epdf&amp;parent=%2Fpersonal%2Fk%5Fvillagomez%5Fbridge4digital%5Fcom%2FDocuments%2FFINANZAS%2FCLIENTES%2FFACTURAS%2FFACT%20VENTAS%20JUNIO%202024" TargetMode="External"/><Relationship Id="rId6" Type="http://schemas.openxmlformats.org/officeDocument/2006/relationships/hyperlink" Target="https://bridge4digital1-my.sharepoint.com/my?id=%2Fpersonal%2Fk%5Fvillagomez%5Fbridge4digital%5Fcom%2FDocuments%2FFINANZAS%2FCLIENTES%2FFACTURAS%2FFACTURAS%20VENTAS%20JULIO%2FF%2D90%2011072024%20TELEFONICA%20CELULAR%20DE%20BOLIVIA%20S%2EA%2E%2Epdf&amp;parent=%2Fpersonal%2Fk%5Fvillagomez%5Fbridge4digital%5Fcom%2FDocuments%2FFINANZAS%2FCLIENTES%2FFACTURAS%2FFACTURAS%20VENTAS%20JULIO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bridge4digital1-my.sharepoint.com/my?id=%2Fpersonal%2Fk%5Fvillagomez%5Fbridge4digital%5Fcom%2FDocuments%2FFINANZAS%2FCLIENTES%2FFACTURAS%2FFACTURAS%20VENTAS%20JULIO%2FF%2D91%2011072024%20TELEFONICA%20CELULAR%20DE%20BOLIVIA%20S%2EA%2ESERVICIO%20ENVIOS%20JUNIO%2Epdf&amp;parent=%2Fpersonal%2Fk%5Fvillagomez%5Fbridge4digital%5Fcom%2FDocuments%2FFINANZAS%2FCLIENTES%2FFACTURAS%2FFACTURAS%20VENTAS%20JULIO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bridge4digital1-my.sharepoint.com/my?id=%2Fpersonal%2Fk%5Fvillagomez%5Fbridge4digital%5Fcom%2FDocuments%2FFINANZAS%2FCLIENTES%2FFACTURAS%2FFACT%20VENTAS%20JUNIO%202024%2FF%2D67%20TELEFONICA%20CELULAR%20DE%20BOLIVIA%20S%2EA%2E%20TIGO%20BUSSINES%20FEBRERO%2D2024%2Epdf&amp;parent=%2Fpersonal%2Fk%5Fvillagomez%5Fbridge4digital%5Fcom%2FDocuments%2FFINANZAS%2FCLIENTES%2FFACTURAS%2FFACT%20VENTAS%20JUNIO%202024" TargetMode="External"/><Relationship Id="rId9" Type="http://schemas.openxmlformats.org/officeDocument/2006/relationships/hyperlink" Target="https://bridge4digital1-my.sharepoint.com/my?id=%2Fpersonal%2Fk%5Fvillagomez%5Fbridge4digital%5Fcom%2FDocuments%2FFINANZAS%2FCLIENTES%2FCXC%2F1%2E%20FACTURAS%2FFACTURAS%20VENTAS%20MAYO%202024%2FF%2D44%2006%2D05%2D2024%20TELEFONICA%20CELULAR%20DE%20BOLIVIA%20S%2EA%20SERVICIO%20ENVIOS%20MASIVOS%20ABRIL%2Epdf&amp;parent=%2Fpersonal%2Fk%5Fvillagomez%5Fbridge4digital%5Fcom%2FDocuments%2FFINANZAS%2FCLIENTES%2FCXC%2F1%2E%20FACTURAS%2FFACTURAS%20VENTAS%20MAYO%20202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F459E-A678-4140-80A5-3B4CC162DAF9}">
  <dimension ref="A1:P65"/>
  <sheetViews>
    <sheetView zoomScale="80" zoomScaleNormal="80" workbookViewId="0">
      <pane ySplit="11" topLeftCell="C12" activePane="bottomLeft" state="frozen"/>
      <selection pane="bottomLeft" activeCell="C47" sqref="C47"/>
    </sheetView>
  </sheetViews>
  <sheetFormatPr defaultColWidth="11.42578125" defaultRowHeight="15.75"/>
  <cols>
    <col min="1" max="1" width="8.28515625" style="1" customWidth="1"/>
    <col min="2" max="2" width="14.85546875" style="2" customWidth="1"/>
    <col min="3" max="3" width="13.5703125" style="2" customWidth="1"/>
    <col min="4" max="4" width="18.85546875" style="2" customWidth="1"/>
    <col min="5" max="5" width="36.28515625" style="2" customWidth="1"/>
    <col min="6" max="6" width="17.28515625" style="2" customWidth="1"/>
    <col min="7" max="7" width="20.140625" style="2" bestFit="1" customWidth="1"/>
    <col min="8" max="8" width="20.7109375" style="2" customWidth="1"/>
    <col min="9" max="9" width="13.140625" style="2" bestFit="1" customWidth="1"/>
    <col min="10" max="10" width="11.42578125" style="2"/>
    <col min="11" max="11" width="73.140625" style="2" customWidth="1"/>
    <col min="12" max="13" width="11.42578125" style="2" hidden="1" customWidth="1"/>
    <col min="14" max="14" width="14.140625" style="2" hidden="1" customWidth="1"/>
    <col min="15" max="16" width="11.42578125" style="2" hidden="1" customWidth="1"/>
    <col min="17" max="17" width="0" style="2" hidden="1" customWidth="1"/>
    <col min="18" max="16384" width="11.42578125" style="2"/>
  </cols>
  <sheetData>
    <row r="1" spans="1:16" ht="15" hidden="1" customHeight="1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spans="1:16" ht="15" hidden="1" customHeight="1">
      <c r="A2" s="5" t="s">
        <v>1</v>
      </c>
      <c r="B2" s="5"/>
      <c r="C2" s="5"/>
      <c r="D2" s="5"/>
      <c r="E2" s="5"/>
      <c r="F2" s="5"/>
      <c r="G2" s="5"/>
      <c r="H2" s="5"/>
      <c r="I2" s="5"/>
    </row>
    <row r="3" spans="1:16" ht="15" hidden="1" customHeight="1">
      <c r="A3" s="5"/>
      <c r="B3" s="5"/>
      <c r="C3" s="5"/>
      <c r="D3" s="5"/>
      <c r="E3" s="5"/>
      <c r="F3" s="5"/>
      <c r="G3" s="5"/>
    </row>
    <row r="4" spans="1:16" ht="15" hidden="1" customHeight="1">
      <c r="A4" s="12" t="s">
        <v>2</v>
      </c>
      <c r="B4" s="12"/>
      <c r="C4" s="12"/>
      <c r="D4" s="12"/>
      <c r="E4" s="12"/>
    </row>
    <row r="5" spans="1:16" ht="15" hidden="1" customHeight="1">
      <c r="A5" s="2" t="s">
        <v>3</v>
      </c>
    </row>
    <row r="6" spans="1:16" ht="15" hidden="1" customHeight="1">
      <c r="A6" s="9"/>
      <c r="B6" s="9"/>
      <c r="C6" s="9"/>
      <c r="D6" s="9"/>
      <c r="E6" s="9"/>
      <c r="F6" s="9"/>
      <c r="L6" s="3" t="s">
        <v>4</v>
      </c>
      <c r="M6" s="3"/>
    </row>
    <row r="7" spans="1:16" ht="15" hidden="1" customHeight="1">
      <c r="A7" s="2"/>
      <c r="L7" s="3" t="s">
        <v>5</v>
      </c>
      <c r="M7" s="3"/>
    </row>
    <row r="8" spans="1:16" ht="16.5" hidden="1" customHeight="1">
      <c r="A8" s="10" t="s">
        <v>6</v>
      </c>
      <c r="B8" s="10"/>
      <c r="C8" s="10"/>
      <c r="D8" s="10"/>
      <c r="E8" s="10"/>
      <c r="F8" s="10"/>
      <c r="G8" s="10"/>
      <c r="H8" s="10"/>
      <c r="I8" s="10"/>
      <c r="L8" s="3" t="s">
        <v>7</v>
      </c>
      <c r="M8" s="3"/>
    </row>
    <row r="9" spans="1:16" ht="15.75" hidden="1" customHeight="1">
      <c r="L9" s="3" t="s">
        <v>8</v>
      </c>
      <c r="M9" s="3"/>
    </row>
    <row r="10" spans="1:16" ht="21">
      <c r="A10" s="105" t="s">
        <v>9</v>
      </c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</row>
    <row r="11" spans="1:16" ht="15">
      <c r="A11" s="17" t="s">
        <v>10</v>
      </c>
      <c r="B11" s="18" t="s">
        <v>11</v>
      </c>
      <c r="C11" s="17" t="s">
        <v>12</v>
      </c>
      <c r="D11" s="17" t="s">
        <v>13</v>
      </c>
      <c r="E11" s="17" t="s">
        <v>14</v>
      </c>
      <c r="F11" s="17" t="s">
        <v>15</v>
      </c>
      <c r="G11" s="17" t="s">
        <v>16</v>
      </c>
      <c r="H11" s="17" t="s">
        <v>17</v>
      </c>
      <c r="I11" s="17" t="s">
        <v>11</v>
      </c>
      <c r="J11" s="17" t="s">
        <v>18</v>
      </c>
      <c r="K11" s="17" t="s">
        <v>19</v>
      </c>
      <c r="L11" s="17" t="s">
        <v>20</v>
      </c>
      <c r="M11" s="17" t="s">
        <v>12</v>
      </c>
      <c r="N11" s="17" t="s">
        <v>21</v>
      </c>
      <c r="O11" s="17" t="s">
        <v>17</v>
      </c>
      <c r="P11" s="17" t="s">
        <v>11</v>
      </c>
    </row>
    <row r="12" spans="1:16">
      <c r="A12" s="13">
        <v>1</v>
      </c>
      <c r="B12" s="13" t="s">
        <v>22</v>
      </c>
      <c r="C12" s="40">
        <v>24</v>
      </c>
      <c r="D12" s="13"/>
      <c r="E12" s="13" t="s">
        <v>23</v>
      </c>
      <c r="F12" s="23">
        <v>5600</v>
      </c>
      <c r="G12" s="23">
        <f>+F12</f>
        <v>5600</v>
      </c>
      <c r="H12" s="25" t="s">
        <v>8</v>
      </c>
      <c r="I12" s="27" t="s">
        <v>24</v>
      </c>
      <c r="J12" s="25"/>
      <c r="K12" s="19"/>
      <c r="L12" s="14" t="s">
        <v>25</v>
      </c>
      <c r="M12" s="14"/>
      <c r="N12" s="24"/>
      <c r="O12" s="25"/>
    </row>
    <row r="13" spans="1:16">
      <c r="A13" s="13">
        <v>2</v>
      </c>
      <c r="B13" s="13" t="s">
        <v>22</v>
      </c>
      <c r="C13" s="40">
        <v>23</v>
      </c>
      <c r="D13" s="13" t="s">
        <v>26</v>
      </c>
      <c r="E13" s="13" t="s">
        <v>27</v>
      </c>
      <c r="F13" s="23">
        <v>8622</v>
      </c>
      <c r="G13" s="23">
        <f t="shared" ref="G13:G43" si="0">+F13</f>
        <v>8622</v>
      </c>
      <c r="H13" s="25" t="s">
        <v>8</v>
      </c>
      <c r="I13" s="27" t="s">
        <v>24</v>
      </c>
      <c r="J13" s="25" t="s">
        <v>28</v>
      </c>
      <c r="K13" s="19"/>
      <c r="L13" s="14" t="s">
        <v>25</v>
      </c>
      <c r="M13" s="14"/>
      <c r="N13" s="24"/>
      <c r="O13" s="25"/>
    </row>
    <row r="14" spans="1:16">
      <c r="A14" s="13">
        <v>3</v>
      </c>
      <c r="B14" s="13" t="s">
        <v>29</v>
      </c>
      <c r="C14" s="13">
        <v>14</v>
      </c>
      <c r="D14" s="13"/>
      <c r="E14" s="13"/>
      <c r="F14" s="23">
        <v>100118.54</v>
      </c>
      <c r="G14" s="23">
        <f t="shared" si="0"/>
        <v>100118.54</v>
      </c>
      <c r="H14" s="25" t="s">
        <v>8</v>
      </c>
      <c r="I14" s="27" t="s">
        <v>30</v>
      </c>
      <c r="J14" s="25"/>
      <c r="K14" s="19"/>
      <c r="L14" s="14" t="s">
        <v>25</v>
      </c>
      <c r="M14" s="14"/>
      <c r="N14" s="24"/>
      <c r="O14" s="25"/>
    </row>
    <row r="15" spans="1:16">
      <c r="A15" s="13">
        <v>4</v>
      </c>
      <c r="B15" s="13" t="s">
        <v>31</v>
      </c>
      <c r="C15" s="40">
        <v>11</v>
      </c>
      <c r="D15" s="13" t="s">
        <v>32</v>
      </c>
      <c r="E15" s="13" t="s">
        <v>33</v>
      </c>
      <c r="F15" s="23">
        <v>10384.82</v>
      </c>
      <c r="G15" s="23">
        <f t="shared" si="0"/>
        <v>10384.82</v>
      </c>
      <c r="H15" s="25" t="s">
        <v>8</v>
      </c>
      <c r="I15" s="27">
        <v>45537</v>
      </c>
      <c r="J15" s="25"/>
      <c r="K15" s="19"/>
      <c r="L15" s="14" t="s">
        <v>25</v>
      </c>
      <c r="M15" s="14"/>
      <c r="N15" s="24"/>
      <c r="O15" s="25"/>
    </row>
    <row r="16" spans="1:16">
      <c r="A16" s="13">
        <v>5</v>
      </c>
      <c r="B16" s="13" t="s">
        <v>34</v>
      </c>
      <c r="C16" s="40">
        <v>2</v>
      </c>
      <c r="D16" s="13"/>
      <c r="E16" s="13" t="s">
        <v>35</v>
      </c>
      <c r="F16" s="23">
        <v>18792</v>
      </c>
      <c r="G16" s="23">
        <f t="shared" si="0"/>
        <v>18792</v>
      </c>
      <c r="H16" s="25" t="s">
        <v>8</v>
      </c>
      <c r="I16" s="27">
        <v>45537</v>
      </c>
      <c r="J16" s="25"/>
      <c r="K16" s="19"/>
      <c r="L16" s="14" t="s">
        <v>25</v>
      </c>
      <c r="M16" s="14"/>
      <c r="N16" s="24"/>
      <c r="O16" s="25"/>
    </row>
    <row r="17" spans="1:15">
      <c r="A17" s="13">
        <v>6</v>
      </c>
      <c r="B17" s="13" t="s">
        <v>34</v>
      </c>
      <c r="C17" s="40">
        <v>1</v>
      </c>
      <c r="D17" s="13"/>
      <c r="E17" s="13" t="s">
        <v>35</v>
      </c>
      <c r="F17" s="23">
        <v>13123</v>
      </c>
      <c r="G17" s="23">
        <f t="shared" si="0"/>
        <v>13123</v>
      </c>
      <c r="H17" s="25" t="s">
        <v>8</v>
      </c>
      <c r="I17" s="27">
        <v>45537</v>
      </c>
      <c r="J17" s="25" t="s">
        <v>28</v>
      </c>
      <c r="K17" s="19"/>
      <c r="L17" s="14" t="s">
        <v>25</v>
      </c>
      <c r="M17" s="14"/>
      <c r="N17" s="24"/>
      <c r="O17" s="25"/>
    </row>
    <row r="18" spans="1:15">
      <c r="A18" s="13">
        <v>7</v>
      </c>
      <c r="B18" s="13" t="s">
        <v>36</v>
      </c>
      <c r="C18" s="40">
        <v>45</v>
      </c>
      <c r="D18" s="13" t="s">
        <v>37</v>
      </c>
      <c r="E18" s="13" t="s">
        <v>27</v>
      </c>
      <c r="F18" s="23">
        <v>8622</v>
      </c>
      <c r="G18" s="23">
        <f t="shared" si="0"/>
        <v>8622</v>
      </c>
      <c r="H18" s="25" t="s">
        <v>8</v>
      </c>
      <c r="I18" s="27" t="s">
        <v>38</v>
      </c>
      <c r="J18" s="25" t="s">
        <v>28</v>
      </c>
      <c r="K18" s="19"/>
      <c r="L18" s="14" t="s">
        <v>25</v>
      </c>
      <c r="M18" s="14"/>
      <c r="N18" s="24"/>
      <c r="O18" s="25"/>
    </row>
    <row r="19" spans="1:15">
      <c r="A19" s="13">
        <v>8</v>
      </c>
      <c r="B19" s="13" t="s">
        <v>36</v>
      </c>
      <c r="C19" s="40">
        <v>44</v>
      </c>
      <c r="D19" s="13"/>
      <c r="E19" s="13" t="s">
        <v>23</v>
      </c>
      <c r="F19" s="23">
        <v>5600</v>
      </c>
      <c r="G19" s="23">
        <f t="shared" si="0"/>
        <v>5600</v>
      </c>
      <c r="H19" s="25" t="s">
        <v>8</v>
      </c>
      <c r="I19" s="27" t="s">
        <v>38</v>
      </c>
      <c r="J19" s="25"/>
      <c r="K19" s="19"/>
      <c r="L19" s="14" t="s">
        <v>25</v>
      </c>
      <c r="M19" s="14"/>
      <c r="N19" s="24"/>
      <c r="O19" s="25"/>
    </row>
    <row r="20" spans="1:15">
      <c r="A20" s="13">
        <v>9</v>
      </c>
      <c r="B20" s="13" t="s">
        <v>39</v>
      </c>
      <c r="C20" s="40">
        <v>43</v>
      </c>
      <c r="D20" s="13"/>
      <c r="E20" s="13" t="s">
        <v>40</v>
      </c>
      <c r="F20" s="23">
        <v>99609.12</v>
      </c>
      <c r="G20" s="23">
        <f t="shared" si="0"/>
        <v>99609.12</v>
      </c>
      <c r="H20" s="25" t="s">
        <v>8</v>
      </c>
      <c r="I20" s="27">
        <v>45599</v>
      </c>
      <c r="J20" s="25"/>
      <c r="K20" s="19"/>
      <c r="L20" s="14" t="s">
        <v>25</v>
      </c>
      <c r="M20" s="14"/>
      <c r="N20" s="24"/>
      <c r="O20" s="25"/>
    </row>
    <row r="21" spans="1:15">
      <c r="A21" s="13">
        <v>10</v>
      </c>
      <c r="B21" s="13" t="s">
        <v>41</v>
      </c>
      <c r="C21" s="40">
        <v>42</v>
      </c>
      <c r="D21" s="13" t="s">
        <v>42</v>
      </c>
      <c r="E21" s="13" t="s">
        <v>33</v>
      </c>
      <c r="F21" s="23">
        <v>10030.59</v>
      </c>
      <c r="G21" s="23">
        <f t="shared" si="0"/>
        <v>10030.59</v>
      </c>
      <c r="H21" s="25" t="s">
        <v>8</v>
      </c>
      <c r="I21" s="27">
        <v>45599</v>
      </c>
      <c r="J21" s="25" t="s">
        <v>28</v>
      </c>
      <c r="K21" s="19"/>
      <c r="L21" s="14" t="s">
        <v>25</v>
      </c>
      <c r="M21" s="14"/>
      <c r="N21" s="24"/>
      <c r="O21" s="25"/>
    </row>
    <row r="22" spans="1:15">
      <c r="A22" s="13">
        <v>11</v>
      </c>
      <c r="B22" s="13" t="s">
        <v>43</v>
      </c>
      <c r="C22" s="40">
        <v>28</v>
      </c>
      <c r="D22" s="13"/>
      <c r="E22" s="13" t="s">
        <v>35</v>
      </c>
      <c r="F22" s="23">
        <v>18792</v>
      </c>
      <c r="G22" s="23">
        <f t="shared" si="0"/>
        <v>18792</v>
      </c>
      <c r="H22" s="25" t="s">
        <v>8</v>
      </c>
      <c r="I22" s="27">
        <v>45599</v>
      </c>
      <c r="J22" s="25"/>
      <c r="K22" s="19"/>
      <c r="L22" s="14" t="s">
        <v>25</v>
      </c>
      <c r="M22" s="14"/>
      <c r="N22" s="24"/>
      <c r="O22" s="25"/>
    </row>
    <row r="23" spans="1:15">
      <c r="A23" s="13">
        <v>12</v>
      </c>
      <c r="B23" s="13" t="s">
        <v>44</v>
      </c>
      <c r="C23" s="13">
        <v>20</v>
      </c>
      <c r="D23" s="13" t="s">
        <v>45</v>
      </c>
      <c r="E23" s="13"/>
      <c r="F23" s="23">
        <v>104142.42</v>
      </c>
      <c r="G23" s="23">
        <f t="shared" si="0"/>
        <v>104142.42</v>
      </c>
      <c r="H23" s="25" t="s">
        <v>8</v>
      </c>
      <c r="I23" s="27" t="s">
        <v>46</v>
      </c>
      <c r="J23" s="25"/>
      <c r="K23" s="19"/>
      <c r="L23" s="14" t="s">
        <v>25</v>
      </c>
      <c r="M23" s="14"/>
      <c r="N23" s="24"/>
      <c r="O23" s="25"/>
    </row>
    <row r="24" spans="1:15">
      <c r="A24" s="13">
        <v>13</v>
      </c>
      <c r="B24" s="13" t="s">
        <v>44</v>
      </c>
      <c r="C24" s="13">
        <v>19</v>
      </c>
      <c r="D24" s="13" t="s">
        <v>45</v>
      </c>
      <c r="E24" s="13"/>
      <c r="F24" s="23">
        <v>108948.92</v>
      </c>
      <c r="G24" s="23">
        <f t="shared" si="0"/>
        <v>108948.92</v>
      </c>
      <c r="H24" s="25" t="s">
        <v>8</v>
      </c>
      <c r="I24" s="27" t="s">
        <v>46</v>
      </c>
      <c r="J24" s="25"/>
      <c r="K24" s="19"/>
      <c r="L24" s="14" t="s">
        <v>25</v>
      </c>
      <c r="M24" s="14"/>
      <c r="N24" s="24"/>
      <c r="O24" s="25"/>
    </row>
    <row r="25" spans="1:15">
      <c r="A25" s="13">
        <v>14</v>
      </c>
      <c r="B25" s="13" t="s">
        <v>47</v>
      </c>
      <c r="C25" s="40">
        <v>17</v>
      </c>
      <c r="D25" s="13" t="s">
        <v>26</v>
      </c>
      <c r="E25" s="13" t="s">
        <v>33</v>
      </c>
      <c r="F25" s="23">
        <v>110236.57</v>
      </c>
      <c r="G25" s="23">
        <f t="shared" si="0"/>
        <v>110236.57</v>
      </c>
      <c r="H25" s="25" t="s">
        <v>8</v>
      </c>
      <c r="I25" s="27">
        <v>45630</v>
      </c>
      <c r="J25" s="25" t="s">
        <v>28</v>
      </c>
      <c r="K25" s="19"/>
      <c r="L25" s="14" t="s">
        <v>25</v>
      </c>
      <c r="M25" s="14"/>
      <c r="N25" s="24"/>
      <c r="O25" s="25"/>
    </row>
    <row r="26" spans="1:15">
      <c r="A26" s="13">
        <v>15</v>
      </c>
      <c r="B26" s="13" t="s">
        <v>48</v>
      </c>
      <c r="C26" s="13">
        <v>16</v>
      </c>
      <c r="D26" s="13" t="s">
        <v>45</v>
      </c>
      <c r="E26" s="13"/>
      <c r="F26" s="23">
        <v>9422</v>
      </c>
      <c r="G26" s="23">
        <f t="shared" si="0"/>
        <v>9422</v>
      </c>
      <c r="H26" s="25" t="s">
        <v>8</v>
      </c>
      <c r="I26" s="27">
        <v>45630</v>
      </c>
      <c r="J26" s="25"/>
      <c r="K26" s="19"/>
      <c r="L26" s="14" t="s">
        <v>25</v>
      </c>
      <c r="M26" s="14"/>
      <c r="N26" s="24"/>
      <c r="O26" s="25"/>
    </row>
    <row r="27" spans="1:15">
      <c r="A27" s="13">
        <v>16</v>
      </c>
      <c r="B27" s="13" t="s">
        <v>48</v>
      </c>
      <c r="C27" s="40">
        <v>15</v>
      </c>
      <c r="D27" s="13" t="s">
        <v>45</v>
      </c>
      <c r="E27" s="13" t="s">
        <v>23</v>
      </c>
      <c r="F27" s="23">
        <v>5600</v>
      </c>
      <c r="G27" s="23">
        <f t="shared" si="0"/>
        <v>5600</v>
      </c>
      <c r="H27" s="25" t="s">
        <v>8</v>
      </c>
      <c r="I27" s="27">
        <v>45630</v>
      </c>
      <c r="J27" s="25"/>
      <c r="K27" s="19"/>
      <c r="L27" s="14" t="s">
        <v>25</v>
      </c>
      <c r="M27" s="14"/>
      <c r="N27" s="24"/>
      <c r="O27" s="25"/>
    </row>
    <row r="28" spans="1:15">
      <c r="A28" s="13">
        <v>17</v>
      </c>
      <c r="B28" s="13" t="s">
        <v>48</v>
      </c>
      <c r="C28" s="40">
        <v>13</v>
      </c>
      <c r="D28" s="13" t="s">
        <v>45</v>
      </c>
      <c r="E28" s="13" t="s">
        <v>35</v>
      </c>
      <c r="F28" s="23">
        <v>13123</v>
      </c>
      <c r="G28" s="23">
        <f t="shared" si="0"/>
        <v>13123</v>
      </c>
      <c r="H28" s="25" t="s">
        <v>8</v>
      </c>
      <c r="I28" s="27">
        <v>45630</v>
      </c>
      <c r="J28" s="25" t="s">
        <v>28</v>
      </c>
      <c r="K28" s="19"/>
      <c r="L28" s="14" t="s">
        <v>25</v>
      </c>
      <c r="M28" s="14"/>
      <c r="N28" s="24"/>
      <c r="O28" s="25"/>
    </row>
    <row r="29" spans="1:15">
      <c r="A29" s="13">
        <v>18</v>
      </c>
      <c r="B29" s="13" t="s">
        <v>48</v>
      </c>
      <c r="C29" s="40">
        <v>12</v>
      </c>
      <c r="D29" s="13" t="s">
        <v>45</v>
      </c>
      <c r="E29" s="13" t="s">
        <v>35</v>
      </c>
      <c r="F29" s="23">
        <v>13123</v>
      </c>
      <c r="G29" s="23">
        <f t="shared" si="0"/>
        <v>13123</v>
      </c>
      <c r="H29" s="25" t="s">
        <v>8</v>
      </c>
      <c r="I29" s="27">
        <v>45630</v>
      </c>
      <c r="J29" s="25" t="s">
        <v>28</v>
      </c>
      <c r="K29" s="19"/>
      <c r="L29" s="14" t="s">
        <v>25</v>
      </c>
      <c r="M29" s="14"/>
      <c r="N29" s="24"/>
      <c r="O29" s="25"/>
    </row>
    <row r="30" spans="1:15">
      <c r="A30" s="13">
        <v>19</v>
      </c>
      <c r="B30" s="13" t="s">
        <v>49</v>
      </c>
      <c r="C30" s="40">
        <v>28</v>
      </c>
      <c r="D30" s="13" t="s">
        <v>37</v>
      </c>
      <c r="E30" s="13" t="s">
        <v>33</v>
      </c>
      <c r="F30" s="23">
        <v>144691.47</v>
      </c>
      <c r="G30" s="23">
        <f t="shared" si="0"/>
        <v>144691.47</v>
      </c>
      <c r="H30" s="25" t="s">
        <v>8</v>
      </c>
      <c r="I30" s="27" t="s">
        <v>50</v>
      </c>
      <c r="J30" s="25" t="s">
        <v>28</v>
      </c>
      <c r="K30" s="19"/>
      <c r="L30" s="14" t="s">
        <v>25</v>
      </c>
      <c r="M30" s="14"/>
      <c r="N30" s="24"/>
      <c r="O30" s="25"/>
    </row>
    <row r="31" spans="1:15">
      <c r="A31" s="13">
        <v>20</v>
      </c>
      <c r="B31" s="13" t="s">
        <v>49</v>
      </c>
      <c r="C31" s="40">
        <v>27</v>
      </c>
      <c r="D31" s="13" t="s">
        <v>45</v>
      </c>
      <c r="E31" s="13" t="s">
        <v>23</v>
      </c>
      <c r="F31" s="23">
        <v>5600</v>
      </c>
      <c r="G31" s="23">
        <f t="shared" si="0"/>
        <v>5600</v>
      </c>
      <c r="H31" s="25" t="s">
        <v>8</v>
      </c>
      <c r="I31" s="27">
        <v>45601</v>
      </c>
      <c r="J31" s="25"/>
      <c r="K31" s="19"/>
      <c r="L31" s="14" t="s">
        <v>25</v>
      </c>
      <c r="M31" s="14"/>
      <c r="N31" s="24"/>
      <c r="O31" s="25"/>
    </row>
    <row r="32" spans="1:15">
      <c r="A32" s="13">
        <v>21</v>
      </c>
      <c r="B32" s="13" t="s">
        <v>49</v>
      </c>
      <c r="C32" s="40">
        <v>26</v>
      </c>
      <c r="D32" s="13" t="s">
        <v>51</v>
      </c>
      <c r="E32" s="13" t="s">
        <v>27</v>
      </c>
      <c r="F32" s="23">
        <v>8622</v>
      </c>
      <c r="G32" s="23">
        <f t="shared" si="0"/>
        <v>8622</v>
      </c>
      <c r="H32" s="25" t="s">
        <v>8</v>
      </c>
      <c r="I32" s="27" t="s">
        <v>50</v>
      </c>
      <c r="J32" s="25" t="s">
        <v>28</v>
      </c>
      <c r="K32" s="19"/>
      <c r="L32" s="14" t="s">
        <v>25</v>
      </c>
      <c r="M32" s="14"/>
      <c r="N32" s="24"/>
      <c r="O32" s="25"/>
    </row>
    <row r="33" spans="1:16">
      <c r="A33" s="13">
        <v>22</v>
      </c>
      <c r="B33" s="13" t="s">
        <v>52</v>
      </c>
      <c r="C33" s="40">
        <v>22</v>
      </c>
      <c r="D33" s="13" t="s">
        <v>37</v>
      </c>
      <c r="E33" s="13" t="s">
        <v>35</v>
      </c>
      <c r="F33" s="23">
        <v>13123</v>
      </c>
      <c r="G33" s="23">
        <f t="shared" si="0"/>
        <v>13123</v>
      </c>
      <c r="H33" s="25" t="s">
        <v>8</v>
      </c>
      <c r="I33" s="27" t="s">
        <v>50</v>
      </c>
      <c r="J33" s="25" t="s">
        <v>28</v>
      </c>
      <c r="K33" s="19"/>
      <c r="L33" s="14" t="s">
        <v>25</v>
      </c>
      <c r="M33" s="14"/>
      <c r="N33" s="24"/>
      <c r="O33" s="25"/>
    </row>
    <row r="34" spans="1:16" s="34" customFormat="1" ht="29.25">
      <c r="A34" s="29">
        <v>23</v>
      </c>
      <c r="B34" s="146" t="s">
        <v>53</v>
      </c>
      <c r="C34" s="44">
        <v>44</v>
      </c>
      <c r="D34" s="146" t="s">
        <v>51</v>
      </c>
      <c r="E34" s="29" t="s">
        <v>33</v>
      </c>
      <c r="F34" s="147">
        <v>98612.84</v>
      </c>
      <c r="G34" s="36">
        <f t="shared" si="0"/>
        <v>98612.84</v>
      </c>
      <c r="H34" s="26" t="s">
        <v>8</v>
      </c>
      <c r="I34" s="30">
        <v>45479</v>
      </c>
      <c r="J34" s="26" t="s">
        <v>54</v>
      </c>
      <c r="K34" s="31" t="s">
        <v>55</v>
      </c>
      <c r="L34" s="32" t="s">
        <v>25</v>
      </c>
      <c r="M34" s="32"/>
      <c r="N34" s="33"/>
      <c r="O34" s="25"/>
    </row>
    <row r="35" spans="1:16">
      <c r="A35" s="13">
        <v>24</v>
      </c>
      <c r="B35" s="148" t="s">
        <v>56</v>
      </c>
      <c r="C35" s="45">
        <v>71</v>
      </c>
      <c r="D35" s="148" t="s">
        <v>57</v>
      </c>
      <c r="E35" s="13" t="s">
        <v>27</v>
      </c>
      <c r="F35" s="149">
        <v>8622</v>
      </c>
      <c r="G35" s="23">
        <f t="shared" si="0"/>
        <v>8622</v>
      </c>
      <c r="H35" s="25" t="s">
        <v>8</v>
      </c>
      <c r="I35" s="27" t="s">
        <v>58</v>
      </c>
      <c r="J35" s="25" t="s">
        <v>28</v>
      </c>
      <c r="K35" s="19"/>
      <c r="L35" s="14" t="s">
        <v>25</v>
      </c>
      <c r="M35" s="14"/>
      <c r="N35" s="24"/>
      <c r="O35" s="25"/>
    </row>
    <row r="36" spans="1:16">
      <c r="A36" s="13">
        <v>25</v>
      </c>
      <c r="B36" s="148" t="s">
        <v>56</v>
      </c>
      <c r="C36" s="45">
        <v>70</v>
      </c>
      <c r="D36" s="148" t="s">
        <v>57</v>
      </c>
      <c r="E36" s="13" t="s">
        <v>23</v>
      </c>
      <c r="F36" s="149">
        <v>5600</v>
      </c>
      <c r="G36" s="23">
        <f t="shared" si="0"/>
        <v>5600</v>
      </c>
      <c r="H36" s="25" t="s">
        <v>8</v>
      </c>
      <c r="I36" s="27" t="s">
        <v>58</v>
      </c>
      <c r="J36" s="25"/>
      <c r="K36" s="19"/>
      <c r="L36" s="14" t="s">
        <v>25</v>
      </c>
      <c r="M36" s="14"/>
      <c r="N36" s="24"/>
      <c r="O36" s="25"/>
    </row>
    <row r="37" spans="1:16">
      <c r="A37" s="13">
        <v>26</v>
      </c>
      <c r="B37" s="148" t="s">
        <v>59</v>
      </c>
      <c r="C37" s="45">
        <v>68</v>
      </c>
      <c r="D37" s="148"/>
      <c r="E37" s="13" t="s">
        <v>40</v>
      </c>
      <c r="F37" s="149">
        <v>101013.92</v>
      </c>
      <c r="G37" s="23">
        <f t="shared" si="0"/>
        <v>101013.92</v>
      </c>
      <c r="H37" s="25" t="s">
        <v>8</v>
      </c>
      <c r="I37" s="27">
        <v>45603</v>
      </c>
      <c r="J37" s="25" t="s">
        <v>28</v>
      </c>
      <c r="K37" s="19"/>
      <c r="L37" s="14" t="s">
        <v>25</v>
      </c>
      <c r="M37" s="14"/>
      <c r="N37" s="24"/>
      <c r="O37" s="25"/>
    </row>
    <row r="38" spans="1:16">
      <c r="A38" s="13">
        <v>27</v>
      </c>
      <c r="B38" s="148" t="s">
        <v>59</v>
      </c>
      <c r="C38" s="45">
        <v>67</v>
      </c>
      <c r="D38" s="148"/>
      <c r="E38" s="13" t="s">
        <v>40</v>
      </c>
      <c r="F38" s="149">
        <v>101013.96</v>
      </c>
      <c r="G38" s="23">
        <f t="shared" si="0"/>
        <v>101013.96</v>
      </c>
      <c r="H38" s="25" t="s">
        <v>8</v>
      </c>
      <c r="I38" s="27">
        <v>45603</v>
      </c>
      <c r="J38" s="25" t="s">
        <v>28</v>
      </c>
      <c r="K38" s="19" t="s">
        <v>60</v>
      </c>
      <c r="L38" s="14" t="s">
        <v>25</v>
      </c>
      <c r="M38" s="14"/>
      <c r="N38" s="24"/>
      <c r="O38" s="25"/>
    </row>
    <row r="39" spans="1:16" s="34" customFormat="1" ht="43.5">
      <c r="A39" s="29">
        <v>28</v>
      </c>
      <c r="B39" s="146" t="s">
        <v>61</v>
      </c>
      <c r="C39" s="44">
        <v>91</v>
      </c>
      <c r="D39" s="146" t="s">
        <v>62</v>
      </c>
      <c r="E39" s="29" t="s">
        <v>33</v>
      </c>
      <c r="F39" s="150">
        <v>217299.74</v>
      </c>
      <c r="G39" s="150">
        <f t="shared" si="0"/>
        <v>217299.74</v>
      </c>
      <c r="H39" s="26" t="s">
        <v>8</v>
      </c>
      <c r="I39" s="30" t="s">
        <v>63</v>
      </c>
      <c r="J39" s="26" t="s">
        <v>54</v>
      </c>
      <c r="K39" s="31" t="s">
        <v>64</v>
      </c>
      <c r="L39" s="32" t="s">
        <v>25</v>
      </c>
      <c r="M39" s="35" t="s">
        <v>65</v>
      </c>
      <c r="N39" s="33">
        <v>25866.15</v>
      </c>
      <c r="O39" s="25" t="s">
        <v>66</v>
      </c>
    </row>
    <row r="40" spans="1:16">
      <c r="A40" s="20">
        <v>29</v>
      </c>
      <c r="B40" s="151" t="s">
        <v>61</v>
      </c>
      <c r="C40" s="45">
        <v>90</v>
      </c>
      <c r="D40" s="151" t="s">
        <v>57</v>
      </c>
      <c r="E40" s="20" t="s">
        <v>33</v>
      </c>
      <c r="F40" s="150">
        <v>141718.07</v>
      </c>
      <c r="G40" s="150">
        <f t="shared" si="0"/>
        <v>141718.07</v>
      </c>
      <c r="H40" s="26" t="s">
        <v>8</v>
      </c>
      <c r="I40" s="28" t="s">
        <v>63</v>
      </c>
      <c r="J40" s="26" t="s">
        <v>54</v>
      </c>
      <c r="K40" s="21" t="s">
        <v>67</v>
      </c>
      <c r="L40" s="14" t="s">
        <v>25</v>
      </c>
      <c r="M40" s="14"/>
      <c r="N40" s="24"/>
      <c r="O40" s="25"/>
    </row>
    <row r="41" spans="1:16" s="34" customFormat="1" ht="29.25">
      <c r="A41" s="29">
        <v>30</v>
      </c>
      <c r="B41" s="29" t="s">
        <v>68</v>
      </c>
      <c r="C41" s="46">
        <v>107</v>
      </c>
      <c r="D41" s="29" t="s">
        <v>69</v>
      </c>
      <c r="E41" s="29" t="s">
        <v>33</v>
      </c>
      <c r="F41" s="150">
        <v>479835.5</v>
      </c>
      <c r="G41" s="150">
        <f t="shared" si="0"/>
        <v>479835.5</v>
      </c>
      <c r="H41" s="26" t="s">
        <v>5</v>
      </c>
      <c r="I41" s="37"/>
      <c r="J41" s="26" t="s">
        <v>54</v>
      </c>
      <c r="K41" s="31" t="s">
        <v>70</v>
      </c>
      <c r="L41" s="32" t="s">
        <v>25</v>
      </c>
      <c r="M41" s="35" t="s">
        <v>71</v>
      </c>
      <c r="N41" s="33">
        <v>57303.5</v>
      </c>
      <c r="O41" s="25" t="s">
        <v>66</v>
      </c>
      <c r="P41" s="2"/>
    </row>
    <row r="42" spans="1:16">
      <c r="A42" s="13">
        <v>31</v>
      </c>
      <c r="B42" s="39" t="s">
        <v>72</v>
      </c>
      <c r="C42" s="47">
        <v>112</v>
      </c>
      <c r="D42" s="148" t="s">
        <v>57</v>
      </c>
      <c r="E42" s="148" t="s">
        <v>40</v>
      </c>
      <c r="F42" s="149">
        <v>91353.919999999998</v>
      </c>
      <c r="G42" s="152">
        <f t="shared" si="0"/>
        <v>91353.919999999998</v>
      </c>
      <c r="H42" s="25" t="s">
        <v>5</v>
      </c>
      <c r="I42" s="6"/>
      <c r="K42" s="19" t="s">
        <v>73</v>
      </c>
    </row>
    <row r="43" spans="1:16">
      <c r="A43" s="13">
        <v>32</v>
      </c>
      <c r="B43" s="39" t="s">
        <v>72</v>
      </c>
      <c r="C43" s="47">
        <v>111</v>
      </c>
      <c r="D43" s="148" t="s">
        <v>51</v>
      </c>
      <c r="E43" s="148" t="s">
        <v>40</v>
      </c>
      <c r="F43" s="149">
        <v>101013.92</v>
      </c>
      <c r="G43" s="152">
        <f t="shared" si="0"/>
        <v>101013.92</v>
      </c>
      <c r="H43" s="25" t="s">
        <v>5</v>
      </c>
      <c r="I43" s="6"/>
      <c r="K43" s="19" t="s">
        <v>73</v>
      </c>
    </row>
    <row r="44" spans="1:16" ht="15">
      <c r="A44" s="6"/>
      <c r="B44" s="7"/>
      <c r="C44" s="6"/>
      <c r="D44" s="6"/>
      <c r="E44" s="6"/>
      <c r="F44" s="8"/>
      <c r="G44" s="8"/>
      <c r="H44" s="6"/>
      <c r="I44" s="6"/>
    </row>
    <row r="45" spans="1:16" ht="15">
      <c r="A45" s="6"/>
      <c r="B45" s="7"/>
      <c r="C45" s="6"/>
      <c r="D45" s="6"/>
      <c r="E45" s="6"/>
      <c r="F45" s="8"/>
      <c r="G45" s="8"/>
      <c r="H45" s="6"/>
      <c r="I45" s="6"/>
    </row>
    <row r="46" spans="1:16" ht="15">
      <c r="A46" s="6"/>
      <c r="B46" s="7"/>
      <c r="C46" s="6"/>
      <c r="D46" s="6"/>
      <c r="E46" s="6"/>
      <c r="F46" s="8"/>
      <c r="G46" s="8"/>
      <c r="H46" s="6"/>
      <c r="I46" s="6"/>
    </row>
    <row r="47" spans="1:16" ht="15">
      <c r="A47" s="6"/>
      <c r="B47" s="7"/>
      <c r="C47" s="6"/>
      <c r="D47" s="6"/>
      <c r="E47" s="6"/>
      <c r="F47" s="8"/>
      <c r="G47" s="8"/>
      <c r="H47" s="6"/>
      <c r="I47" s="6"/>
    </row>
    <row r="48" spans="1:16" ht="15">
      <c r="A48" s="6"/>
      <c r="B48" s="7"/>
      <c r="C48" s="6"/>
      <c r="D48" s="6"/>
      <c r="E48" s="6"/>
      <c r="F48" s="8"/>
      <c r="G48" s="8"/>
      <c r="H48" s="6"/>
      <c r="I48" s="6"/>
    </row>
    <row r="49" spans="1:9" ht="15">
      <c r="A49" s="6"/>
      <c r="B49" s="7"/>
      <c r="C49" s="6"/>
      <c r="D49" s="6"/>
      <c r="E49" s="6"/>
      <c r="F49" s="22" t="s">
        <v>74</v>
      </c>
      <c r="G49" s="38">
        <f>SUM(G12:G43)</f>
        <v>2182010.3199999998</v>
      </c>
      <c r="H49" s="6"/>
      <c r="I49" s="6"/>
    </row>
    <row r="50" spans="1:9" ht="15">
      <c r="A50" s="6"/>
      <c r="B50" s="7"/>
      <c r="C50" s="6"/>
      <c r="D50" s="6"/>
      <c r="E50" s="6"/>
      <c r="F50" s="22" t="s">
        <v>75</v>
      </c>
      <c r="G50" s="38">
        <f>SUM(G12:G40)</f>
        <v>1509806.98</v>
      </c>
      <c r="H50" s="6"/>
      <c r="I50" s="6"/>
    </row>
    <row r="51" spans="1:9" ht="15">
      <c r="A51" s="22"/>
      <c r="B51" s="7"/>
      <c r="D51" s="6"/>
      <c r="E51" s="6"/>
      <c r="F51" s="22" t="s">
        <v>76</v>
      </c>
      <c r="G51" s="38">
        <f>+G42+G43+G41</f>
        <v>672203.34</v>
      </c>
      <c r="H51" s="6"/>
      <c r="I51" s="6"/>
    </row>
    <row r="52" spans="1:9" ht="15">
      <c r="A52" s="6"/>
      <c r="B52" s="7"/>
      <c r="C52" s="6"/>
      <c r="D52" s="6"/>
      <c r="E52" s="6"/>
      <c r="F52" s="22"/>
      <c r="G52" s="6"/>
      <c r="H52" s="6"/>
      <c r="I52" s="6"/>
    </row>
    <row r="53" spans="1:9" ht="15">
      <c r="A53" s="6"/>
      <c r="B53" s="7"/>
      <c r="C53" s="6"/>
      <c r="D53" s="6"/>
      <c r="E53" s="6"/>
      <c r="F53" s="6"/>
      <c r="G53" s="6"/>
      <c r="H53" s="6"/>
      <c r="I53" s="6"/>
    </row>
    <row r="54" spans="1:9">
      <c r="G54" s="4"/>
    </row>
    <row r="59" spans="1:9">
      <c r="A59" s="15"/>
      <c r="B59" s="15"/>
      <c r="C59" s="15"/>
      <c r="D59" s="15"/>
      <c r="E59" s="15"/>
      <c r="F59" s="15"/>
      <c r="G59" s="15"/>
    </row>
    <row r="60" spans="1:9">
      <c r="A60" s="15"/>
      <c r="B60" s="15"/>
      <c r="C60" s="15"/>
      <c r="D60" s="15"/>
      <c r="E60" s="15"/>
      <c r="F60" s="15"/>
      <c r="G60" s="15"/>
    </row>
    <row r="61" spans="1:9">
      <c r="A61" s="15"/>
      <c r="B61" s="15"/>
      <c r="C61" s="15"/>
      <c r="D61" s="15"/>
      <c r="E61" s="15"/>
      <c r="F61" s="15"/>
      <c r="G61" s="15"/>
    </row>
    <row r="62" spans="1:9">
      <c r="A62" s="15"/>
      <c r="B62" s="15"/>
      <c r="C62" s="15"/>
      <c r="D62" s="15"/>
      <c r="E62" s="15"/>
      <c r="F62" s="15"/>
      <c r="G62" s="15"/>
    </row>
    <row r="63" spans="1:9">
      <c r="A63" s="16"/>
      <c r="B63" s="16"/>
      <c r="C63" s="16"/>
      <c r="D63" s="16"/>
      <c r="E63" s="16"/>
      <c r="F63" s="16"/>
      <c r="G63" s="16"/>
    </row>
    <row r="64" spans="1:9">
      <c r="A64" s="16"/>
      <c r="B64" s="16"/>
      <c r="C64" s="16"/>
      <c r="D64" s="16"/>
      <c r="E64" s="16"/>
      <c r="F64" s="16"/>
      <c r="G64" s="16"/>
    </row>
    <row r="65" spans="1:7">
      <c r="A65" s="16"/>
      <c r="B65" s="16"/>
      <c r="C65" s="16"/>
      <c r="D65" s="16"/>
      <c r="E65" s="16"/>
      <c r="F65" s="16"/>
      <c r="G65" s="16"/>
    </row>
  </sheetData>
  <autoFilter ref="A11:P43" xr:uid="{AA6F459E-A678-4140-80A5-3B4CC162DAF9}"/>
  <mergeCells count="1">
    <mergeCell ref="A10:P10"/>
  </mergeCells>
  <conditionalFormatting sqref="H44:H48">
    <cfRule type="cellIs" dxfId="16" priority="5" operator="equal">
      <formula>$L$6</formula>
    </cfRule>
  </conditionalFormatting>
  <conditionalFormatting sqref="H44:H48">
    <cfRule type="cellIs" dxfId="15" priority="4" operator="equal">
      <formula>$L$7</formula>
    </cfRule>
  </conditionalFormatting>
  <conditionalFormatting sqref="H44:H48">
    <cfRule type="cellIs" dxfId="14" priority="3" operator="equal">
      <formula>$L$8</formula>
    </cfRule>
  </conditionalFormatting>
  <conditionalFormatting sqref="L8:M8">
    <cfRule type="cellIs" dxfId="13" priority="2" operator="equal">
      <formula>$L$9</formula>
    </cfRule>
  </conditionalFormatting>
  <conditionalFormatting sqref="H44:H48">
    <cfRule type="cellIs" dxfId="12" priority="1" operator="equal">
      <formula>$L$9</formula>
    </cfRule>
  </conditionalFormatting>
  <dataValidations count="2">
    <dataValidation type="list" allowBlank="1" showInputMessage="1" showErrorMessage="1" sqref="H12:H48" xr:uid="{689B1821-5D4C-42B1-81AB-6C8F127FEF5D}">
      <formula1>$L$6:$L$9</formula1>
    </dataValidation>
    <dataValidation type="list" allowBlank="1" showInputMessage="1" showErrorMessage="1" sqref="O12:O41" xr:uid="{5FC923DA-A61E-4213-8B5B-774E90ADFC1C}">
      <formula1>"PAGADA,PENDIENTE"</formula1>
    </dataValidation>
  </dataValidations>
  <hyperlinks>
    <hyperlink ref="C35" r:id="rId1" display="71" xr:uid="{6017F20E-235A-43E1-9081-D1A144753FB3}"/>
    <hyperlink ref="C36" r:id="rId2" display="70" xr:uid="{522BC98F-28E6-46D4-BC9C-ACD708596EE9}"/>
    <hyperlink ref="C37" r:id="rId3" display="68" xr:uid="{A82740DB-D873-4552-9AA2-E59D4DF1EC3A}"/>
    <hyperlink ref="C38" r:id="rId4" display="67" xr:uid="{E775BDAE-53C1-459E-A02C-BC88ECDB30C0}"/>
    <hyperlink ref="C39" r:id="rId5" display="91" xr:uid="{5D2F924B-676B-42E1-99D5-AC2305D47B43}"/>
    <hyperlink ref="C40" r:id="rId6" display="90" xr:uid="{249B0256-15FB-441C-8D71-0AC3774C8C41}"/>
    <hyperlink ref="M41" r:id="rId7" xr:uid="{246AD381-A360-4E7F-933D-CADE4EC8C1C2}"/>
    <hyperlink ref="M39" r:id="rId8" xr:uid="{4BB76EA5-E849-40CE-8739-A14C8E3458FD}"/>
    <hyperlink ref="C34" r:id="rId9" display="44" xr:uid="{DF638FC0-4941-4EB2-9942-25505215BE0B}"/>
  </hyperlinks>
  <pageMargins left="0.7" right="0.7" top="0.75" bottom="0.75" header="0.3" footer="0.3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3B2D3-9F9F-4F32-A2CA-3CFE2BAD1E5C}">
  <dimension ref="A1:P42"/>
  <sheetViews>
    <sheetView zoomScale="80" zoomScaleNormal="80" workbookViewId="0">
      <pane ySplit="11" topLeftCell="F26" activePane="bottomLeft" state="frozen"/>
      <selection pane="bottomLeft" activeCell="F26" sqref="F26:F29"/>
    </sheetView>
  </sheetViews>
  <sheetFormatPr defaultColWidth="11.42578125" defaultRowHeight="15.75"/>
  <cols>
    <col min="1" max="1" width="8.28515625" style="1" customWidth="1"/>
    <col min="2" max="2" width="14.85546875" style="2" customWidth="1"/>
    <col min="3" max="3" width="13.5703125" style="2" customWidth="1"/>
    <col min="4" max="4" width="18.85546875" style="2" customWidth="1"/>
    <col min="5" max="5" width="36.28515625" style="2" customWidth="1"/>
    <col min="6" max="6" width="17.28515625" style="2" customWidth="1"/>
    <col min="7" max="7" width="20.140625" style="2" bestFit="1" customWidth="1"/>
    <col min="8" max="8" width="20.7109375" style="2" customWidth="1"/>
    <col min="9" max="9" width="13.140625" style="2" bestFit="1" customWidth="1"/>
    <col min="10" max="10" width="9.140625" style="2"/>
    <col min="11" max="11" width="73.140625" style="2" customWidth="1"/>
    <col min="12" max="13" width="11.42578125" style="2" customWidth="1"/>
    <col min="14" max="14" width="14.140625" style="2" customWidth="1"/>
    <col min="15" max="16" width="11.42578125" style="2" customWidth="1"/>
    <col min="17" max="16384" width="11.42578125" style="2"/>
  </cols>
  <sheetData>
    <row r="1" spans="1:16" ht="15" hidden="1" customHeight="1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spans="1:16" ht="15" hidden="1" customHeight="1">
      <c r="A2" s="5" t="s">
        <v>1</v>
      </c>
      <c r="B2" s="5"/>
      <c r="C2" s="5"/>
      <c r="D2" s="5"/>
      <c r="E2" s="5"/>
      <c r="F2" s="5"/>
      <c r="G2" s="5"/>
      <c r="H2" s="5"/>
      <c r="I2" s="5"/>
    </row>
    <row r="3" spans="1:16" ht="15" hidden="1" customHeight="1">
      <c r="A3" s="5"/>
      <c r="B3" s="5"/>
      <c r="C3" s="5"/>
      <c r="D3" s="5"/>
      <c r="E3" s="5"/>
      <c r="F3" s="5"/>
      <c r="G3" s="5"/>
    </row>
    <row r="4" spans="1:16" ht="15" hidden="1" customHeight="1">
      <c r="A4" s="12" t="s">
        <v>2</v>
      </c>
      <c r="B4" s="12"/>
      <c r="C4" s="12"/>
      <c r="D4" s="12"/>
      <c r="E4" s="12"/>
    </row>
    <row r="5" spans="1:16" ht="15" hidden="1" customHeight="1">
      <c r="A5" s="2" t="s">
        <v>3</v>
      </c>
    </row>
    <row r="6" spans="1:16" ht="15" hidden="1" customHeight="1">
      <c r="A6" s="9"/>
      <c r="B6" s="9"/>
      <c r="C6" s="9"/>
      <c r="D6" s="9"/>
      <c r="E6" s="9"/>
      <c r="F6" s="9"/>
      <c r="L6" s="3" t="s">
        <v>4</v>
      </c>
      <c r="M6" s="3"/>
    </row>
    <row r="7" spans="1:16" ht="15" hidden="1" customHeight="1">
      <c r="A7" s="2"/>
      <c r="L7" s="3" t="s">
        <v>5</v>
      </c>
      <c r="M7" s="3"/>
    </row>
    <row r="8" spans="1:16" ht="16.5" hidden="1" customHeight="1">
      <c r="A8" s="10" t="s">
        <v>6</v>
      </c>
      <c r="B8" s="10"/>
      <c r="C8" s="10"/>
      <c r="D8" s="10"/>
      <c r="E8" s="10"/>
      <c r="F8" s="10"/>
      <c r="G8" s="10"/>
      <c r="H8" s="10"/>
      <c r="I8" s="10"/>
      <c r="L8" s="3" t="s">
        <v>7</v>
      </c>
      <c r="M8" s="3"/>
    </row>
    <row r="9" spans="1:16" ht="15.75" hidden="1" customHeight="1">
      <c r="L9" s="3" t="s">
        <v>8</v>
      </c>
      <c r="M9" s="3"/>
    </row>
    <row r="10" spans="1:16" ht="21">
      <c r="A10" s="105" t="s">
        <v>9</v>
      </c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</row>
    <row r="11" spans="1:16" ht="15">
      <c r="A11" s="17" t="s">
        <v>10</v>
      </c>
      <c r="B11" s="18" t="s">
        <v>11</v>
      </c>
      <c r="C11" s="17" t="s">
        <v>12</v>
      </c>
      <c r="D11" s="17" t="s">
        <v>13</v>
      </c>
      <c r="E11" s="17" t="s">
        <v>14</v>
      </c>
      <c r="F11" s="17" t="s">
        <v>15</v>
      </c>
      <c r="G11" s="17" t="s">
        <v>16</v>
      </c>
      <c r="H11" s="17" t="s">
        <v>17</v>
      </c>
      <c r="I11" s="17" t="s">
        <v>11</v>
      </c>
      <c r="J11" s="17" t="s">
        <v>18</v>
      </c>
      <c r="K11" s="17" t="s">
        <v>19</v>
      </c>
      <c r="L11" s="17" t="s">
        <v>20</v>
      </c>
      <c r="M11" s="17" t="s">
        <v>12</v>
      </c>
      <c r="N11" s="17" t="s">
        <v>21</v>
      </c>
      <c r="O11" s="17" t="s">
        <v>17</v>
      </c>
      <c r="P11" s="17" t="s">
        <v>11</v>
      </c>
    </row>
    <row r="12" spans="1:16">
      <c r="A12" s="13">
        <v>1</v>
      </c>
      <c r="B12" s="13" t="s">
        <v>22</v>
      </c>
      <c r="C12" s="13">
        <v>24</v>
      </c>
      <c r="D12" s="13"/>
      <c r="E12" s="13" t="s">
        <v>23</v>
      </c>
      <c r="F12" s="23">
        <v>5600</v>
      </c>
      <c r="G12" s="23">
        <f>+F12</f>
        <v>5600</v>
      </c>
      <c r="H12" s="25" t="s">
        <v>8</v>
      </c>
      <c r="I12" s="27" t="s">
        <v>24</v>
      </c>
      <c r="J12" s="25"/>
      <c r="K12" s="19"/>
      <c r="L12" s="14" t="s">
        <v>25</v>
      </c>
      <c r="M12" s="14"/>
      <c r="N12" s="24"/>
      <c r="O12" s="25"/>
    </row>
    <row r="13" spans="1:16">
      <c r="A13" s="13">
        <v>2</v>
      </c>
      <c r="B13" s="13" t="s">
        <v>36</v>
      </c>
      <c r="C13" s="13">
        <v>44</v>
      </c>
      <c r="D13" s="13"/>
      <c r="E13" s="13" t="s">
        <v>23</v>
      </c>
      <c r="F13" s="23">
        <v>5600</v>
      </c>
      <c r="G13" s="23">
        <f t="shared" ref="G13:G16" si="0">+F13</f>
        <v>5600</v>
      </c>
      <c r="H13" s="25" t="s">
        <v>8</v>
      </c>
      <c r="I13" s="27" t="s">
        <v>38</v>
      </c>
      <c r="J13" s="25"/>
      <c r="K13" s="19"/>
      <c r="L13" s="14" t="s">
        <v>25</v>
      </c>
      <c r="M13" s="14"/>
      <c r="N13" s="24"/>
      <c r="O13" s="25"/>
    </row>
    <row r="14" spans="1:16">
      <c r="A14" s="13">
        <v>3</v>
      </c>
      <c r="B14" s="13" t="s">
        <v>48</v>
      </c>
      <c r="C14" s="13">
        <v>15</v>
      </c>
      <c r="D14" s="13" t="s">
        <v>45</v>
      </c>
      <c r="E14" s="13" t="s">
        <v>23</v>
      </c>
      <c r="F14" s="23">
        <v>5600</v>
      </c>
      <c r="G14" s="23">
        <f t="shared" si="0"/>
        <v>5600</v>
      </c>
      <c r="H14" s="25" t="s">
        <v>8</v>
      </c>
      <c r="I14" s="27">
        <v>45630</v>
      </c>
      <c r="J14" s="25"/>
      <c r="K14" s="19"/>
      <c r="L14" s="14" t="s">
        <v>25</v>
      </c>
      <c r="M14" s="14"/>
      <c r="N14" s="24"/>
      <c r="O14" s="25"/>
    </row>
    <row r="15" spans="1:16">
      <c r="A15" s="13">
        <v>4</v>
      </c>
      <c r="B15" s="13" t="s">
        <v>49</v>
      </c>
      <c r="C15" s="13">
        <v>27</v>
      </c>
      <c r="D15" s="13" t="s">
        <v>45</v>
      </c>
      <c r="E15" s="13" t="s">
        <v>23</v>
      </c>
      <c r="F15" s="23">
        <v>5600</v>
      </c>
      <c r="G15" s="23">
        <f t="shared" si="0"/>
        <v>5600</v>
      </c>
      <c r="H15" s="25" t="s">
        <v>8</v>
      </c>
      <c r="I15" s="27">
        <v>45601</v>
      </c>
      <c r="J15" s="25"/>
      <c r="K15" s="19"/>
      <c r="L15" s="14" t="s">
        <v>25</v>
      </c>
      <c r="M15" s="14"/>
      <c r="N15" s="24"/>
      <c r="O15" s="25"/>
    </row>
    <row r="16" spans="1:16">
      <c r="A16" s="13">
        <v>5</v>
      </c>
      <c r="B16" s="148" t="s">
        <v>56</v>
      </c>
      <c r="C16" s="13">
        <v>70</v>
      </c>
      <c r="D16" s="148" t="s">
        <v>57</v>
      </c>
      <c r="E16" s="13" t="s">
        <v>23</v>
      </c>
      <c r="F16" s="149">
        <v>5600</v>
      </c>
      <c r="G16" s="23">
        <f t="shared" si="0"/>
        <v>5600</v>
      </c>
      <c r="H16" s="25" t="s">
        <v>8</v>
      </c>
      <c r="I16" s="27" t="s">
        <v>58</v>
      </c>
      <c r="J16" s="25"/>
      <c r="K16" s="19"/>
      <c r="L16" s="14" t="s">
        <v>25</v>
      </c>
      <c r="M16" s="14"/>
      <c r="N16" s="24"/>
      <c r="O16" s="25"/>
    </row>
    <row r="17" spans="1:16">
      <c r="A17" s="13"/>
      <c r="B17" s="148"/>
      <c r="C17"/>
      <c r="D17" s="148"/>
      <c r="E17" s="13"/>
      <c r="F17" s="149"/>
      <c r="G17" s="23"/>
      <c r="H17" s="25"/>
      <c r="I17" s="27"/>
      <c r="J17" s="25"/>
      <c r="K17" s="19"/>
      <c r="L17" s="14"/>
      <c r="M17" s="14"/>
      <c r="N17" s="24"/>
      <c r="O17" s="25"/>
    </row>
    <row r="18" spans="1:16">
      <c r="A18" s="13"/>
      <c r="B18" s="148"/>
      <c r="C18"/>
      <c r="D18" s="148"/>
      <c r="E18" s="13"/>
      <c r="F18" s="149"/>
      <c r="G18" s="23"/>
      <c r="H18" s="25"/>
      <c r="I18" s="27"/>
      <c r="J18" s="25"/>
      <c r="K18" s="19"/>
      <c r="L18" s="14"/>
      <c r="M18" s="14"/>
      <c r="N18" s="24"/>
      <c r="O18" s="25"/>
    </row>
    <row r="19" spans="1:16" s="34" customFormat="1" ht="15">
      <c r="A19" s="41"/>
      <c r="B19" s="153"/>
      <c r="C19"/>
      <c r="D19" s="153"/>
      <c r="E19" s="41"/>
      <c r="F19" s="152"/>
      <c r="G19" s="152"/>
      <c r="H19" s="25"/>
      <c r="I19" s="42"/>
      <c r="J19" s="25"/>
      <c r="K19" s="43"/>
      <c r="L19" s="32"/>
      <c r="M19"/>
      <c r="N19" s="33"/>
      <c r="O19" s="25"/>
    </row>
    <row r="20" spans="1:16">
      <c r="A20" s="13"/>
      <c r="B20" s="148"/>
      <c r="C20"/>
      <c r="D20" s="148"/>
      <c r="E20" s="13"/>
      <c r="F20" s="152"/>
      <c r="G20" s="152"/>
      <c r="H20" s="25"/>
      <c r="I20" s="27"/>
      <c r="J20" s="25"/>
      <c r="K20" s="19"/>
      <c r="L20" s="14"/>
      <c r="M20" s="14"/>
      <c r="N20" s="24"/>
      <c r="O20" s="25"/>
    </row>
    <row r="21" spans="1:16" s="34" customFormat="1">
      <c r="A21" s="41"/>
      <c r="B21" s="41"/>
      <c r="C21" s="41"/>
      <c r="D21" s="41"/>
      <c r="E21" s="41"/>
      <c r="F21" s="152"/>
      <c r="G21" s="152"/>
      <c r="H21" s="25"/>
      <c r="I21" s="32"/>
      <c r="J21" s="25"/>
      <c r="K21" s="43"/>
      <c r="L21" s="32"/>
      <c r="M21"/>
      <c r="N21" s="33"/>
      <c r="O21" s="25"/>
      <c r="P21" s="2"/>
    </row>
    <row r="22" spans="1:16">
      <c r="A22" s="13"/>
      <c r="B22" s="39"/>
      <c r="C22" s="39"/>
      <c r="D22" s="148"/>
      <c r="E22" s="148"/>
      <c r="F22" s="149"/>
      <c r="G22" s="152"/>
      <c r="H22" s="25"/>
      <c r="I22" s="6"/>
      <c r="K22" s="19"/>
    </row>
    <row r="23" spans="1:16" ht="15">
      <c r="A23" s="6"/>
      <c r="B23" s="7"/>
      <c r="C23" s="6"/>
      <c r="D23" s="6"/>
      <c r="E23" s="6"/>
      <c r="F23" s="8"/>
      <c r="G23" s="8"/>
      <c r="H23" s="6"/>
      <c r="I23" s="6"/>
    </row>
    <row r="24" spans="1:16" ht="15">
      <c r="A24" s="6"/>
      <c r="B24" s="7"/>
      <c r="C24" s="6"/>
      <c r="D24" s="6"/>
      <c r="E24" s="6"/>
      <c r="F24" s="8"/>
      <c r="G24" s="8"/>
      <c r="H24" s="6"/>
      <c r="I24" s="6"/>
    </row>
    <row r="25" spans="1:16" ht="15">
      <c r="A25" s="6"/>
      <c r="B25" s="7"/>
      <c r="C25" s="6"/>
      <c r="D25" s="6"/>
      <c r="E25" s="6"/>
      <c r="F25" s="8"/>
      <c r="G25" s="8"/>
      <c r="H25" s="6"/>
      <c r="I25" s="6"/>
    </row>
    <row r="26" spans="1:16" ht="15">
      <c r="A26" s="6"/>
      <c r="B26" s="7"/>
      <c r="C26" s="6"/>
      <c r="D26" s="6"/>
      <c r="E26" s="6"/>
      <c r="F26" s="22" t="s">
        <v>74</v>
      </c>
      <c r="G26" s="38">
        <f>SUM(G12:G22)</f>
        <v>28000</v>
      </c>
      <c r="H26" s="6"/>
      <c r="I26" s="6"/>
    </row>
    <row r="27" spans="1:16" ht="15">
      <c r="A27" s="6"/>
      <c r="B27" s="7"/>
      <c r="C27" s="6"/>
      <c r="D27" s="6"/>
      <c r="E27" s="6"/>
      <c r="F27" s="22" t="s">
        <v>75</v>
      </c>
      <c r="G27" s="38">
        <f>SUM(G12:G20)</f>
        <v>28000</v>
      </c>
      <c r="H27" s="6"/>
      <c r="I27" s="6"/>
    </row>
    <row r="28" spans="1:16" ht="15">
      <c r="A28" s="22"/>
      <c r="B28" s="7"/>
      <c r="D28" s="6"/>
      <c r="E28" s="6"/>
      <c r="F28" s="22" t="s">
        <v>76</v>
      </c>
      <c r="G28" s="38"/>
      <c r="H28" s="6"/>
      <c r="I28" s="6"/>
    </row>
    <row r="29" spans="1:16" ht="15">
      <c r="A29" s="6"/>
      <c r="B29" s="7"/>
      <c r="C29" s="6"/>
      <c r="D29" s="6"/>
      <c r="E29" s="6"/>
      <c r="F29" s="22" t="s">
        <v>77</v>
      </c>
      <c r="G29" s="6"/>
      <c r="H29" s="6"/>
      <c r="I29" s="6"/>
    </row>
    <row r="30" spans="1:16" ht="15">
      <c r="A30" s="6"/>
      <c r="B30" s="7"/>
      <c r="C30" s="6"/>
      <c r="D30" s="6"/>
      <c r="E30" s="6"/>
      <c r="F30" s="6"/>
      <c r="G30" s="6"/>
      <c r="H30" s="6"/>
      <c r="I30" s="6"/>
    </row>
    <row r="31" spans="1:16">
      <c r="G31" s="4"/>
    </row>
    <row r="36" spans="1:7">
      <c r="A36" s="15"/>
      <c r="B36" s="15"/>
      <c r="C36" s="15"/>
      <c r="D36" s="15"/>
      <c r="E36" s="15"/>
      <c r="F36" s="15"/>
      <c r="G36" s="15"/>
    </row>
    <row r="37" spans="1:7">
      <c r="A37" s="15"/>
      <c r="B37" s="15"/>
      <c r="C37" s="15"/>
      <c r="D37" s="15"/>
      <c r="E37" s="15"/>
      <c r="F37" s="15"/>
      <c r="G37" s="15"/>
    </row>
    <row r="38" spans="1:7">
      <c r="A38" s="15"/>
      <c r="B38" s="15"/>
      <c r="C38" s="15"/>
      <c r="D38" s="15"/>
      <c r="E38" s="15"/>
      <c r="F38" s="15"/>
      <c r="G38" s="15"/>
    </row>
    <row r="39" spans="1:7">
      <c r="A39" s="15"/>
      <c r="B39" s="15"/>
      <c r="C39" s="15"/>
      <c r="D39" s="15"/>
      <c r="E39" s="15"/>
      <c r="F39" s="15"/>
      <c r="G39" s="15"/>
    </row>
    <row r="40" spans="1:7">
      <c r="A40" s="16"/>
      <c r="B40" s="16"/>
      <c r="C40" s="16"/>
      <c r="D40" s="16"/>
      <c r="E40" s="16"/>
      <c r="F40" s="16"/>
      <c r="G40" s="16"/>
    </row>
    <row r="41" spans="1:7">
      <c r="A41" s="16"/>
      <c r="B41" s="16"/>
      <c r="C41" s="16"/>
      <c r="D41" s="16"/>
      <c r="E41" s="16"/>
      <c r="F41" s="16"/>
      <c r="G41" s="16"/>
    </row>
    <row r="42" spans="1:7">
      <c r="A42" s="16"/>
      <c r="B42" s="16"/>
      <c r="C42" s="16"/>
      <c r="D42" s="16"/>
      <c r="E42" s="16"/>
      <c r="F42" s="16"/>
      <c r="G42" s="16"/>
    </row>
  </sheetData>
  <autoFilter ref="A11:P22" xr:uid="{AA6F459E-A678-4140-80A5-3B4CC162DAF9}"/>
  <mergeCells count="1">
    <mergeCell ref="A10:P10"/>
  </mergeCells>
  <conditionalFormatting sqref="H23:H25">
    <cfRule type="cellIs" dxfId="11" priority="5" operator="equal">
      <formula>$L$6</formula>
    </cfRule>
  </conditionalFormatting>
  <conditionalFormatting sqref="H23:H25">
    <cfRule type="cellIs" dxfId="10" priority="4" operator="equal">
      <formula>$L$7</formula>
    </cfRule>
  </conditionalFormatting>
  <conditionalFormatting sqref="H23:H25">
    <cfRule type="cellIs" dxfId="9" priority="3" operator="equal">
      <formula>$L$8</formula>
    </cfRule>
  </conditionalFormatting>
  <conditionalFormatting sqref="L8:M8 H23:H25">
    <cfRule type="cellIs" dxfId="8" priority="2" operator="equal">
      <formula>$L$9</formula>
    </cfRule>
  </conditionalFormatting>
  <dataValidations count="2">
    <dataValidation type="list" allowBlank="1" showInputMessage="1" showErrorMessage="1" sqref="O12:O21" xr:uid="{D144FD11-97A9-478B-A9A5-F131BC662105}">
      <formula1>"PAGADA,PENDIENTE"</formula1>
    </dataValidation>
    <dataValidation type="list" allowBlank="1" showInputMessage="1" showErrorMessage="1" sqref="H12:H25" xr:uid="{D47C85FA-4529-4D7C-A069-6F891BDEF2AC}">
      <formula1>$L$6:$L$9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1AF76-9718-47DE-9D0A-08CE76EC238B}">
  <dimension ref="A1:R31"/>
  <sheetViews>
    <sheetView showGridLines="0" topLeftCell="F14" zoomScale="240" zoomScaleNormal="240" workbookViewId="0">
      <selection activeCell="K23" sqref="K23"/>
    </sheetView>
  </sheetViews>
  <sheetFormatPr defaultColWidth="12.5703125" defaultRowHeight="15.75" customHeight="1"/>
  <cols>
    <col min="2" max="3" width="13" customWidth="1"/>
    <col min="4" max="4" width="9.5703125" customWidth="1"/>
    <col min="5" max="6" width="14.85546875" customWidth="1"/>
    <col min="7" max="7" width="19.28515625" customWidth="1"/>
    <col min="8" max="8" width="69.85546875" customWidth="1"/>
    <col min="9" max="13" width="14.85546875" customWidth="1"/>
    <col min="14" max="14" width="9.5703125" customWidth="1"/>
    <col min="15" max="15" width="13" customWidth="1"/>
    <col min="17" max="17" width="54.28515625" customWidth="1"/>
  </cols>
  <sheetData>
    <row r="1" spans="1:17" ht="15">
      <c r="B1" s="48" t="s">
        <v>78</v>
      </c>
      <c r="C1" s="49">
        <v>10</v>
      </c>
    </row>
    <row r="2" spans="1:17" ht="15">
      <c r="B2" s="51" t="s">
        <v>79</v>
      </c>
      <c r="C2" s="52">
        <v>3</v>
      </c>
    </row>
    <row r="3" spans="1:17" s="50" customFormat="1" ht="22.5" customHeight="1">
      <c r="A3" s="107" t="s">
        <v>80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</row>
    <row r="4" spans="1:17" ht="29.25">
      <c r="A4" s="89" t="s">
        <v>81</v>
      </c>
      <c r="B4" s="89" t="s">
        <v>82</v>
      </c>
      <c r="C4" s="89" t="s">
        <v>83</v>
      </c>
      <c r="D4" s="89" t="s">
        <v>84</v>
      </c>
      <c r="E4" s="89" t="s">
        <v>85</v>
      </c>
      <c r="F4" s="89" t="s">
        <v>86</v>
      </c>
      <c r="G4" s="89" t="s">
        <v>87</v>
      </c>
      <c r="H4" s="89" t="s">
        <v>88</v>
      </c>
      <c r="I4" s="89" t="s">
        <v>89</v>
      </c>
      <c r="J4" s="89" t="s">
        <v>90</v>
      </c>
      <c r="K4" s="89" t="s">
        <v>91</v>
      </c>
      <c r="L4" s="89" t="s">
        <v>92</v>
      </c>
      <c r="M4" s="89" t="s">
        <v>93</v>
      </c>
      <c r="N4" s="89" t="s">
        <v>79</v>
      </c>
      <c r="O4" s="89" t="s">
        <v>94</v>
      </c>
      <c r="P4" s="89" t="s">
        <v>95</v>
      </c>
      <c r="Q4" s="89" t="s">
        <v>96</v>
      </c>
    </row>
    <row r="5" spans="1:17" s="50" customFormat="1" ht="19.5" customHeight="1">
      <c r="A5" s="53"/>
      <c r="B5" s="53">
        <v>23</v>
      </c>
      <c r="C5" s="54">
        <v>45316</v>
      </c>
      <c r="D5" s="53">
        <v>30</v>
      </c>
      <c r="E5" s="54">
        <f>C5+D5</f>
        <v>45346</v>
      </c>
      <c r="F5" s="54" t="s">
        <v>97</v>
      </c>
      <c r="G5" s="55" t="s">
        <v>27</v>
      </c>
      <c r="H5" s="55" t="s">
        <v>98</v>
      </c>
      <c r="I5" s="56">
        <v>8622</v>
      </c>
      <c r="J5" s="56">
        <f>+$I5</f>
        <v>8622</v>
      </c>
      <c r="K5" s="56">
        <v>8622</v>
      </c>
      <c r="L5" s="56">
        <v>0</v>
      </c>
      <c r="M5" s="56">
        <f>+$J5-$K5</f>
        <v>0</v>
      </c>
      <c r="N5" s="57">
        <f ca="1">$C5+$D5-TODAY()</f>
        <v>-487</v>
      </c>
      <c r="O5" s="53" t="s">
        <v>91</v>
      </c>
      <c r="P5" s="54">
        <v>45350</v>
      </c>
      <c r="Q5" s="59"/>
    </row>
    <row r="6" spans="1:17" ht="15">
      <c r="A6" s="58"/>
      <c r="B6" s="58">
        <v>45</v>
      </c>
      <c r="C6" s="59">
        <v>45338</v>
      </c>
      <c r="D6" s="53">
        <v>30</v>
      </c>
      <c r="E6" s="59">
        <f>C6+D6</f>
        <v>45368</v>
      </c>
      <c r="F6" s="59" t="s">
        <v>99</v>
      </c>
      <c r="G6" s="55" t="s">
        <v>27</v>
      </c>
      <c r="H6" s="55" t="s">
        <v>98</v>
      </c>
      <c r="I6" s="56">
        <v>8622</v>
      </c>
      <c r="J6" s="56">
        <f>+$I6</f>
        <v>8622</v>
      </c>
      <c r="K6" s="56">
        <v>8622</v>
      </c>
      <c r="L6" s="56">
        <v>0</v>
      </c>
      <c r="M6" s="56">
        <f>+$J6-$K6</f>
        <v>0</v>
      </c>
      <c r="N6" s="57">
        <f ca="1">$C6+$D6-TODAY()</f>
        <v>-465</v>
      </c>
      <c r="O6" s="53" t="s">
        <v>91</v>
      </c>
      <c r="P6" s="59">
        <v>45366</v>
      </c>
      <c r="Q6" s="59"/>
    </row>
    <row r="7" spans="1:17" ht="15">
      <c r="A7" s="58"/>
      <c r="B7" s="58">
        <v>26</v>
      </c>
      <c r="C7" s="59">
        <v>45386</v>
      </c>
      <c r="D7" s="53">
        <v>30</v>
      </c>
      <c r="E7" s="59">
        <f>C7+D7</f>
        <v>45416</v>
      </c>
      <c r="F7" s="59" t="s">
        <v>100</v>
      </c>
      <c r="G7" s="55" t="s">
        <v>27</v>
      </c>
      <c r="H7" s="55" t="s">
        <v>98</v>
      </c>
      <c r="I7" s="56">
        <v>8622</v>
      </c>
      <c r="J7" s="56">
        <f>+$I7</f>
        <v>8622</v>
      </c>
      <c r="K7" s="56">
        <v>8622</v>
      </c>
      <c r="L7" s="56">
        <v>0</v>
      </c>
      <c r="M7" s="56">
        <f>+$J7-$K7</f>
        <v>0</v>
      </c>
      <c r="N7" s="57">
        <f ca="1">$C7+$D7-TODAY()</f>
        <v>-417</v>
      </c>
      <c r="O7" s="53" t="s">
        <v>91</v>
      </c>
      <c r="P7" s="59">
        <v>45411</v>
      </c>
      <c r="Q7" s="59"/>
    </row>
    <row r="8" spans="1:17" ht="15">
      <c r="A8" s="58"/>
      <c r="B8" s="58">
        <v>71</v>
      </c>
      <c r="C8" s="59">
        <v>45463</v>
      </c>
      <c r="D8" s="53">
        <v>30</v>
      </c>
      <c r="E8" s="59">
        <f>C8+D8</f>
        <v>45493</v>
      </c>
      <c r="F8" s="59" t="s">
        <v>101</v>
      </c>
      <c r="G8" s="55" t="s">
        <v>27</v>
      </c>
      <c r="H8" s="55" t="s">
        <v>98</v>
      </c>
      <c r="I8" s="56">
        <v>8622</v>
      </c>
      <c r="J8" s="56">
        <f>+$I8</f>
        <v>8622</v>
      </c>
      <c r="K8" s="56">
        <v>8622</v>
      </c>
      <c r="L8" s="56">
        <v>0</v>
      </c>
      <c r="M8" s="56">
        <f>+$J8-$K8</f>
        <v>0</v>
      </c>
      <c r="N8" s="57">
        <f ca="1">$C8+$D8-TODAY()</f>
        <v>-340</v>
      </c>
      <c r="O8" s="53" t="s">
        <v>91</v>
      </c>
      <c r="P8" s="59">
        <v>45492</v>
      </c>
      <c r="Q8" s="59"/>
    </row>
    <row r="9" spans="1:17" ht="15">
      <c r="A9" s="58"/>
      <c r="B9" s="58">
        <v>200</v>
      </c>
      <c r="C9" s="59">
        <v>45643</v>
      </c>
      <c r="D9" s="53">
        <v>30</v>
      </c>
      <c r="E9" s="59">
        <f>C9+D9</f>
        <v>45673</v>
      </c>
      <c r="F9" s="59" t="s">
        <v>102</v>
      </c>
      <c r="G9" s="55" t="s">
        <v>27</v>
      </c>
      <c r="H9" s="60" t="s">
        <v>103</v>
      </c>
      <c r="I9" s="56">
        <v>7822</v>
      </c>
      <c r="J9" s="56">
        <f>+$I9</f>
        <v>7822</v>
      </c>
      <c r="K9" s="56">
        <v>7822</v>
      </c>
      <c r="L9" s="56">
        <v>0</v>
      </c>
      <c r="M9" s="56">
        <f>+$J9-$K9</f>
        <v>0</v>
      </c>
      <c r="N9" s="57">
        <f ca="1">$C9+$D9-TODAY()</f>
        <v>-160</v>
      </c>
      <c r="O9" s="53" t="s">
        <v>91</v>
      </c>
      <c r="P9" s="59">
        <v>45667</v>
      </c>
      <c r="Q9" s="59"/>
    </row>
    <row r="10" spans="1:17" ht="15">
      <c r="A10" s="58"/>
      <c r="B10" s="58">
        <v>200</v>
      </c>
      <c r="C10" s="59">
        <v>45643</v>
      </c>
      <c r="D10" s="53">
        <v>30</v>
      </c>
      <c r="E10" s="59">
        <f>C10+D10</f>
        <v>45673</v>
      </c>
      <c r="F10" s="59" t="s">
        <v>104</v>
      </c>
      <c r="G10" s="55" t="s">
        <v>27</v>
      </c>
      <c r="H10" s="60" t="s">
        <v>103</v>
      </c>
      <c r="I10" s="56">
        <v>7822</v>
      </c>
      <c r="J10" s="56">
        <f>+$I10</f>
        <v>7822</v>
      </c>
      <c r="K10" s="56">
        <v>7822</v>
      </c>
      <c r="L10" s="56">
        <v>0</v>
      </c>
      <c r="M10" s="56">
        <f>+$J10-$K10</f>
        <v>0</v>
      </c>
      <c r="N10" s="57">
        <f ca="1">$C10+$D10-TODAY()</f>
        <v>-160</v>
      </c>
      <c r="O10" s="53" t="s">
        <v>91</v>
      </c>
      <c r="P10" s="59">
        <v>45667</v>
      </c>
      <c r="Q10" s="59"/>
    </row>
    <row r="11" spans="1:17" ht="15">
      <c r="A11" s="58"/>
      <c r="B11" s="58">
        <v>200</v>
      </c>
      <c r="C11" s="59">
        <v>45643</v>
      </c>
      <c r="D11" s="53">
        <v>30</v>
      </c>
      <c r="E11" s="59">
        <f>C11+D11</f>
        <v>45673</v>
      </c>
      <c r="F11" s="59" t="s">
        <v>105</v>
      </c>
      <c r="G11" s="55" t="s">
        <v>27</v>
      </c>
      <c r="H11" s="60" t="s">
        <v>103</v>
      </c>
      <c r="I11" s="56">
        <v>7822</v>
      </c>
      <c r="J11" s="56">
        <f>+$I11</f>
        <v>7822</v>
      </c>
      <c r="K11" s="56">
        <v>7822</v>
      </c>
      <c r="L11" s="56">
        <v>0</v>
      </c>
      <c r="M11" s="56">
        <f>+$J11-$K11</f>
        <v>0</v>
      </c>
      <c r="N11" s="57">
        <f ca="1">$C11+$D11-TODAY()</f>
        <v>-160</v>
      </c>
      <c r="O11" s="53" t="s">
        <v>91</v>
      </c>
      <c r="P11" s="59">
        <v>45667</v>
      </c>
      <c r="Q11" s="59"/>
    </row>
    <row r="12" spans="1:17" ht="15">
      <c r="A12" s="58"/>
      <c r="B12" s="58">
        <v>200</v>
      </c>
      <c r="C12" s="59">
        <v>45643</v>
      </c>
      <c r="D12" s="53">
        <v>30</v>
      </c>
      <c r="E12" s="59">
        <f>C12+D12</f>
        <v>45673</v>
      </c>
      <c r="F12" s="59" t="s">
        <v>106</v>
      </c>
      <c r="G12" s="55" t="s">
        <v>27</v>
      </c>
      <c r="H12" s="60" t="s">
        <v>103</v>
      </c>
      <c r="I12" s="56">
        <v>7822</v>
      </c>
      <c r="J12" s="56">
        <f>+$I12</f>
        <v>7822</v>
      </c>
      <c r="K12" s="56">
        <v>7822</v>
      </c>
      <c r="L12" s="56">
        <v>0</v>
      </c>
      <c r="M12" s="56">
        <f>+$J12-$K12</f>
        <v>0</v>
      </c>
      <c r="N12" s="57">
        <f ca="1">$C12+$D12-TODAY()</f>
        <v>-160</v>
      </c>
      <c r="O12" s="53" t="s">
        <v>91</v>
      </c>
      <c r="P12" s="59">
        <v>45667</v>
      </c>
      <c r="Q12" s="59"/>
    </row>
    <row r="13" spans="1:17" ht="15">
      <c r="A13" s="58"/>
      <c r="B13" s="58">
        <v>200</v>
      </c>
      <c r="C13" s="59">
        <v>45643</v>
      </c>
      <c r="D13" s="53">
        <v>30</v>
      </c>
      <c r="E13" s="59">
        <f>C13+D13</f>
        <v>45673</v>
      </c>
      <c r="F13" s="59" t="s">
        <v>107</v>
      </c>
      <c r="G13" s="55" t="s">
        <v>27</v>
      </c>
      <c r="H13" s="60" t="s">
        <v>103</v>
      </c>
      <c r="I13" s="56">
        <v>7822</v>
      </c>
      <c r="J13" s="56">
        <f>+$I13</f>
        <v>7822</v>
      </c>
      <c r="K13" s="56">
        <v>7822</v>
      </c>
      <c r="L13" s="56">
        <v>0</v>
      </c>
      <c r="M13" s="56">
        <f>+$J13-$K13</f>
        <v>0</v>
      </c>
      <c r="N13" s="57">
        <f ca="1">$C13+$D13-TODAY()</f>
        <v>-160</v>
      </c>
      <c r="O13" s="53" t="s">
        <v>91</v>
      </c>
      <c r="P13" s="59">
        <v>45667</v>
      </c>
      <c r="Q13" s="59"/>
    </row>
    <row r="14" spans="1:17" ht="15">
      <c r="A14" s="58"/>
      <c r="B14" s="58">
        <v>200</v>
      </c>
      <c r="C14" s="59">
        <v>45643</v>
      </c>
      <c r="D14" s="53">
        <v>30</v>
      </c>
      <c r="E14" s="59">
        <f>C14+D14</f>
        <v>45673</v>
      </c>
      <c r="F14" s="59" t="s">
        <v>108</v>
      </c>
      <c r="G14" s="55" t="s">
        <v>27</v>
      </c>
      <c r="H14" s="60" t="s">
        <v>103</v>
      </c>
      <c r="I14" s="56">
        <v>7822</v>
      </c>
      <c r="J14" s="56">
        <f>+$I14</f>
        <v>7822</v>
      </c>
      <c r="K14" s="56">
        <v>7822</v>
      </c>
      <c r="L14" s="56">
        <v>0</v>
      </c>
      <c r="M14" s="56">
        <f>+$J14-$K14</f>
        <v>0</v>
      </c>
      <c r="N14" s="57">
        <f ca="1">$C14+$D14-TODAY()</f>
        <v>-160</v>
      </c>
      <c r="O14" s="53" t="s">
        <v>91</v>
      </c>
      <c r="P14" s="59">
        <v>45667</v>
      </c>
      <c r="Q14" s="59"/>
    </row>
    <row r="15" spans="1:17" ht="15">
      <c r="A15" s="58"/>
      <c r="B15" s="58">
        <v>214</v>
      </c>
      <c r="C15" s="59">
        <v>45667</v>
      </c>
      <c r="D15" s="53">
        <v>30</v>
      </c>
      <c r="E15" s="59">
        <f>C15+D15</f>
        <v>45697</v>
      </c>
      <c r="F15" s="59" t="s">
        <v>109</v>
      </c>
      <c r="G15" s="55" t="s">
        <v>27</v>
      </c>
      <c r="H15" s="60" t="s">
        <v>110</v>
      </c>
      <c r="I15" s="56">
        <v>7822</v>
      </c>
      <c r="J15" s="56">
        <f>+$I15</f>
        <v>7822</v>
      </c>
      <c r="K15" s="56">
        <v>7822</v>
      </c>
      <c r="L15" s="56">
        <v>0</v>
      </c>
      <c r="M15" s="56">
        <v>0</v>
      </c>
      <c r="N15" s="57">
        <f ca="1">$C15+$D15-TODAY()</f>
        <v>-136</v>
      </c>
      <c r="O15" s="53" t="s">
        <v>91</v>
      </c>
      <c r="P15" s="59">
        <v>45684</v>
      </c>
      <c r="Q15" s="59"/>
    </row>
    <row r="16" spans="1:17" ht="15.75" customHeight="1">
      <c r="A16" s="83"/>
      <c r="B16" s="83"/>
      <c r="C16" s="92"/>
      <c r="D16" s="83"/>
      <c r="E16" s="92"/>
      <c r="F16" s="92"/>
      <c r="G16" s="93"/>
      <c r="H16" s="93"/>
      <c r="I16" s="94" t="s">
        <v>111</v>
      </c>
      <c r="J16" s="95">
        <f>SUBTOTAL(109,$J$5:$J$15)</f>
        <v>89242</v>
      </c>
      <c r="K16" s="95">
        <f>SUBTOTAL(109,$K$5:$K$15)</f>
        <v>89242</v>
      </c>
      <c r="L16" s="95">
        <f>SUBTOTAL(109,$L$5:$L$15)</f>
        <v>0</v>
      </c>
      <c r="M16" s="95">
        <f>SUBTOTAL(109,$M$5:$M$15)</f>
        <v>0</v>
      </c>
      <c r="N16" s="96"/>
      <c r="O16" s="83"/>
      <c r="P16" s="93"/>
      <c r="Q16" s="92"/>
    </row>
    <row r="17" spans="1:18" s="50" customFormat="1" ht="21" customHeight="1">
      <c r="A17" s="108" t="s">
        <v>112</v>
      </c>
      <c r="B17" s="108"/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</row>
    <row r="18" spans="1:18" ht="33.75" customHeight="1">
      <c r="A18" s="89" t="s">
        <v>81</v>
      </c>
      <c r="B18" s="89" t="s">
        <v>82</v>
      </c>
      <c r="C18" s="89" t="s">
        <v>83</v>
      </c>
      <c r="D18" s="89" t="s">
        <v>84</v>
      </c>
      <c r="E18" s="89" t="s">
        <v>85</v>
      </c>
      <c r="F18" s="89" t="s">
        <v>86</v>
      </c>
      <c r="G18" s="89" t="s">
        <v>87</v>
      </c>
      <c r="H18" s="89" t="s">
        <v>88</v>
      </c>
      <c r="I18" s="89" t="s">
        <v>89</v>
      </c>
      <c r="J18" s="89" t="s">
        <v>90</v>
      </c>
      <c r="K18" s="89" t="s">
        <v>91</v>
      </c>
      <c r="L18" s="89" t="s">
        <v>92</v>
      </c>
      <c r="M18" s="89" t="s">
        <v>93</v>
      </c>
      <c r="N18" s="89" t="s">
        <v>79</v>
      </c>
      <c r="O18" s="89" t="s">
        <v>94</v>
      </c>
      <c r="P18" s="89" t="s">
        <v>95</v>
      </c>
      <c r="Q18" s="89" t="s">
        <v>96</v>
      </c>
    </row>
    <row r="19" spans="1:18" ht="15.75" customHeight="1">
      <c r="A19" s="97">
        <v>45840</v>
      </c>
      <c r="B19" s="53">
        <v>234</v>
      </c>
      <c r="C19" s="54">
        <v>45699</v>
      </c>
      <c r="D19" s="53">
        <v>30</v>
      </c>
      <c r="E19" s="54">
        <f>C19+D19</f>
        <v>45729</v>
      </c>
      <c r="F19" s="54" t="s">
        <v>97</v>
      </c>
      <c r="G19" s="55" t="s">
        <v>27</v>
      </c>
      <c r="H19" s="60" t="s">
        <v>113</v>
      </c>
      <c r="I19" s="56">
        <v>7822</v>
      </c>
      <c r="J19" s="56">
        <f>+$I19</f>
        <v>7822</v>
      </c>
      <c r="K19" s="56">
        <v>7822</v>
      </c>
      <c r="L19" s="56">
        <v>0</v>
      </c>
      <c r="M19" s="56">
        <f>+$J19-$K19</f>
        <v>0</v>
      </c>
      <c r="N19" s="57">
        <f ca="1">$C19+$D19-TODAY()</f>
        <v>-104</v>
      </c>
      <c r="O19" s="53" t="s">
        <v>91</v>
      </c>
      <c r="P19" s="54">
        <v>45709</v>
      </c>
      <c r="Q19" s="100" t="s">
        <v>114</v>
      </c>
      <c r="R19" s="50"/>
    </row>
    <row r="20" spans="1:18" ht="15.75" customHeight="1">
      <c r="A20" s="58" t="s">
        <v>115</v>
      </c>
      <c r="B20" s="58">
        <v>256</v>
      </c>
      <c r="C20" s="59">
        <v>45737</v>
      </c>
      <c r="D20" s="53">
        <v>30</v>
      </c>
      <c r="E20" s="59">
        <f>C20+D20</f>
        <v>45767</v>
      </c>
      <c r="F20" s="59" t="s">
        <v>116</v>
      </c>
      <c r="G20" s="55" t="s">
        <v>27</v>
      </c>
      <c r="H20" s="60" t="s">
        <v>117</v>
      </c>
      <c r="I20" s="56">
        <v>7822</v>
      </c>
      <c r="J20" s="56">
        <f>+$I20</f>
        <v>7822</v>
      </c>
      <c r="K20" s="56">
        <v>7822</v>
      </c>
      <c r="L20" s="56">
        <v>0</v>
      </c>
      <c r="M20" s="56">
        <f>+$J20-$K20</f>
        <v>0</v>
      </c>
      <c r="N20" s="57">
        <f ca="1">$C20+$D20-TODAY()</f>
        <v>-66</v>
      </c>
      <c r="O20" s="53" t="s">
        <v>91</v>
      </c>
      <c r="P20" s="59" t="s">
        <v>118</v>
      </c>
      <c r="Q20" s="58"/>
    </row>
    <row r="21" spans="1:18" ht="15.75" customHeight="1">
      <c r="A21" s="98">
        <v>45661</v>
      </c>
      <c r="B21" s="58">
        <v>284</v>
      </c>
      <c r="C21" s="59">
        <v>45791</v>
      </c>
      <c r="D21" s="53">
        <v>30</v>
      </c>
      <c r="E21" s="59">
        <f>C21+D21</f>
        <v>45821</v>
      </c>
      <c r="F21" s="59" t="s">
        <v>99</v>
      </c>
      <c r="G21" s="55" t="s">
        <v>27</v>
      </c>
      <c r="H21" s="60" t="s">
        <v>119</v>
      </c>
      <c r="I21" s="56">
        <v>7822</v>
      </c>
      <c r="J21" s="56">
        <v>7822</v>
      </c>
      <c r="K21" s="56">
        <v>7822</v>
      </c>
      <c r="L21" s="56">
        <v>0</v>
      </c>
      <c r="M21" s="56">
        <f>+$J21-$K21</f>
        <v>0</v>
      </c>
      <c r="N21" s="57">
        <f ca="1">$C21+$D21-TODAY()</f>
        <v>-12</v>
      </c>
      <c r="O21" s="53" t="s">
        <v>91</v>
      </c>
      <c r="P21" s="59">
        <v>45800</v>
      </c>
      <c r="Q21" s="58"/>
    </row>
    <row r="22" spans="1:18" ht="15.75" customHeight="1">
      <c r="A22" s="98">
        <v>45783</v>
      </c>
      <c r="B22" s="58">
        <v>283</v>
      </c>
      <c r="C22" s="59">
        <v>45790</v>
      </c>
      <c r="D22" s="53">
        <v>30</v>
      </c>
      <c r="E22" s="59">
        <f>C22+D22</f>
        <v>45820</v>
      </c>
      <c r="F22" s="59" t="s">
        <v>100</v>
      </c>
      <c r="G22" s="55" t="s">
        <v>27</v>
      </c>
      <c r="H22" s="60" t="s">
        <v>120</v>
      </c>
      <c r="I22" s="56">
        <v>7822</v>
      </c>
      <c r="J22" s="56">
        <v>7822</v>
      </c>
      <c r="K22" s="56">
        <v>7822</v>
      </c>
      <c r="L22" s="56">
        <v>0</v>
      </c>
      <c r="M22" s="56">
        <f>+$J22-$K22</f>
        <v>0</v>
      </c>
      <c r="N22" s="57">
        <f ca="1">$C22+$D22-TODAY()</f>
        <v>-13</v>
      </c>
      <c r="O22" s="53" t="s">
        <v>91</v>
      </c>
      <c r="P22" s="59" t="s">
        <v>121</v>
      </c>
      <c r="Q22" s="58"/>
    </row>
    <row r="23" spans="1:18" ht="15.75" customHeight="1">
      <c r="A23" s="98">
        <v>45813</v>
      </c>
      <c r="B23" s="58"/>
      <c r="C23" s="59">
        <v>0</v>
      </c>
      <c r="D23" s="53">
        <v>30</v>
      </c>
      <c r="E23" s="59">
        <f>C23+D23</f>
        <v>30</v>
      </c>
      <c r="F23" s="59" t="s">
        <v>101</v>
      </c>
      <c r="G23" s="55" t="s">
        <v>27</v>
      </c>
      <c r="H23" s="60"/>
      <c r="I23" s="56">
        <v>0</v>
      </c>
      <c r="J23" s="56">
        <f>+$I23</f>
        <v>0</v>
      </c>
      <c r="K23" s="56">
        <v>0</v>
      </c>
      <c r="L23" s="56">
        <v>7822</v>
      </c>
      <c r="M23" s="56">
        <f>+$J23-$K23</f>
        <v>0</v>
      </c>
      <c r="N23" s="57">
        <f ca="1">$C23+$D23-TODAY()</f>
        <v>-45803</v>
      </c>
      <c r="O23" s="53" t="s">
        <v>122</v>
      </c>
      <c r="P23" s="59"/>
      <c r="Q23" s="58"/>
    </row>
    <row r="24" spans="1:18" ht="15.75" customHeight="1">
      <c r="A24" s="58"/>
      <c r="B24" s="58"/>
      <c r="C24" s="59">
        <v>0</v>
      </c>
      <c r="D24" s="53">
        <v>30</v>
      </c>
      <c r="E24" s="59">
        <f>C24+D24</f>
        <v>30</v>
      </c>
      <c r="F24" s="59" t="s">
        <v>102</v>
      </c>
      <c r="G24" s="55"/>
      <c r="H24" s="60"/>
      <c r="I24" s="56">
        <v>0</v>
      </c>
      <c r="J24" s="56">
        <f>+$I24</f>
        <v>0</v>
      </c>
      <c r="K24" s="56">
        <v>0</v>
      </c>
      <c r="L24" s="56">
        <v>0</v>
      </c>
      <c r="M24" s="56">
        <f>+$J24-$K24</f>
        <v>0</v>
      </c>
      <c r="N24" s="57">
        <f ca="1">$C24+$D24-TODAY()</f>
        <v>-45803</v>
      </c>
      <c r="O24" s="53" t="s">
        <v>122</v>
      </c>
      <c r="P24" s="59"/>
      <c r="Q24" s="58"/>
    </row>
    <row r="25" spans="1:18" ht="15.75" customHeight="1">
      <c r="A25" s="58"/>
      <c r="B25" s="58"/>
      <c r="C25" s="59">
        <v>0</v>
      </c>
      <c r="D25" s="53">
        <v>30</v>
      </c>
      <c r="E25" s="59">
        <f>C25+D25</f>
        <v>30</v>
      </c>
      <c r="F25" s="59" t="s">
        <v>104</v>
      </c>
      <c r="G25" s="55"/>
      <c r="H25" s="60"/>
      <c r="I25" s="56">
        <v>0</v>
      </c>
      <c r="J25" s="56">
        <f>+$I25</f>
        <v>0</v>
      </c>
      <c r="K25" s="56">
        <v>0</v>
      </c>
      <c r="L25" s="56">
        <v>0</v>
      </c>
      <c r="M25" s="56">
        <f>+$J25-$K25</f>
        <v>0</v>
      </c>
      <c r="N25" s="57">
        <f ca="1">$C25+$D25-TODAY()</f>
        <v>-45803</v>
      </c>
      <c r="O25" s="53" t="s">
        <v>122</v>
      </c>
      <c r="P25" s="59"/>
      <c r="Q25" s="58"/>
    </row>
    <row r="26" spans="1:18" ht="15.75" customHeight="1">
      <c r="A26" s="58"/>
      <c r="B26" s="58"/>
      <c r="C26" s="59">
        <v>0</v>
      </c>
      <c r="D26" s="53">
        <v>30</v>
      </c>
      <c r="E26" s="59">
        <f>C26+D26</f>
        <v>30</v>
      </c>
      <c r="F26" s="59" t="s">
        <v>105</v>
      </c>
      <c r="G26" s="55"/>
      <c r="H26" s="60"/>
      <c r="I26" s="56">
        <v>0</v>
      </c>
      <c r="J26" s="56">
        <f>+$I26</f>
        <v>0</v>
      </c>
      <c r="K26" s="56">
        <v>0</v>
      </c>
      <c r="L26" s="56">
        <v>0</v>
      </c>
      <c r="M26" s="56">
        <f>+$J26-$K26</f>
        <v>0</v>
      </c>
      <c r="N26" s="57">
        <f ca="1">$C26+$D26-TODAY()</f>
        <v>-45803</v>
      </c>
      <c r="O26" s="53" t="s">
        <v>122</v>
      </c>
      <c r="P26" s="59"/>
      <c r="Q26" s="58"/>
    </row>
    <row r="27" spans="1:18" ht="15.75" customHeight="1">
      <c r="A27" s="58"/>
      <c r="B27" s="58"/>
      <c r="C27" s="59">
        <v>0</v>
      </c>
      <c r="D27" s="53">
        <v>30</v>
      </c>
      <c r="E27" s="59">
        <f>C27+D27</f>
        <v>30</v>
      </c>
      <c r="F27" s="59" t="s">
        <v>106</v>
      </c>
      <c r="G27" s="55"/>
      <c r="H27" s="60"/>
      <c r="I27" s="56">
        <v>0</v>
      </c>
      <c r="J27" s="56">
        <f>+$I27</f>
        <v>0</v>
      </c>
      <c r="K27" s="56">
        <v>0</v>
      </c>
      <c r="L27" s="56">
        <v>0</v>
      </c>
      <c r="M27" s="56">
        <f>+$J27-$K27</f>
        <v>0</v>
      </c>
      <c r="N27" s="57">
        <f ca="1">$C27+$D27-TODAY()</f>
        <v>-45803</v>
      </c>
      <c r="O27" s="53" t="s">
        <v>122</v>
      </c>
      <c r="P27" s="59"/>
      <c r="Q27" s="58"/>
    </row>
    <row r="28" spans="1:18" ht="15.75" customHeight="1">
      <c r="A28" s="58"/>
      <c r="B28" s="58"/>
      <c r="C28" s="59">
        <v>0</v>
      </c>
      <c r="D28" s="53">
        <v>30</v>
      </c>
      <c r="E28" s="59">
        <f>C28+D28</f>
        <v>30</v>
      </c>
      <c r="F28" s="59" t="s">
        <v>107</v>
      </c>
      <c r="G28" s="55"/>
      <c r="H28" s="60"/>
      <c r="I28" s="56">
        <v>0</v>
      </c>
      <c r="J28" s="56">
        <f>+$I28</f>
        <v>0</v>
      </c>
      <c r="K28" s="56">
        <v>0</v>
      </c>
      <c r="L28" s="56">
        <v>0</v>
      </c>
      <c r="M28" s="56">
        <f>+$J28-$K28</f>
        <v>0</v>
      </c>
      <c r="N28" s="57">
        <f ca="1">$C28+$D28-TODAY()</f>
        <v>-45803</v>
      </c>
      <c r="O28" s="53" t="s">
        <v>122</v>
      </c>
      <c r="P28" s="59"/>
      <c r="Q28" s="58"/>
    </row>
    <row r="29" spans="1:18" ht="15.75" customHeight="1">
      <c r="A29" s="58"/>
      <c r="B29" s="58"/>
      <c r="C29" s="59">
        <v>0</v>
      </c>
      <c r="D29" s="53">
        <v>30</v>
      </c>
      <c r="E29" s="59">
        <f>C29+D29</f>
        <v>30</v>
      </c>
      <c r="F29" s="59" t="s">
        <v>108</v>
      </c>
      <c r="G29" s="55"/>
      <c r="H29" s="60"/>
      <c r="I29" s="56">
        <v>0</v>
      </c>
      <c r="J29" s="56">
        <v>0</v>
      </c>
      <c r="K29" s="56">
        <v>0</v>
      </c>
      <c r="L29" s="56">
        <v>0</v>
      </c>
      <c r="M29" s="56">
        <v>0</v>
      </c>
      <c r="N29" s="57">
        <f ca="1">$C29+$D29-TODAY()</f>
        <v>-45803</v>
      </c>
      <c r="O29" s="53" t="s">
        <v>122</v>
      </c>
      <c r="P29" s="59"/>
      <c r="Q29" s="58"/>
    </row>
    <row r="30" spans="1:18" ht="15.75" customHeight="1">
      <c r="A30" s="58"/>
      <c r="B30" s="58"/>
      <c r="C30" s="59">
        <v>0</v>
      </c>
      <c r="D30" s="53">
        <v>30</v>
      </c>
      <c r="E30" s="59">
        <f>C30+D30</f>
        <v>30</v>
      </c>
      <c r="F30" s="59" t="s">
        <v>109</v>
      </c>
      <c r="G30" s="55"/>
      <c r="H30" s="60"/>
      <c r="I30" s="56">
        <v>0</v>
      </c>
      <c r="J30" s="56">
        <f>+$I30</f>
        <v>0</v>
      </c>
      <c r="K30" s="56">
        <v>0</v>
      </c>
      <c r="L30" s="56">
        <v>0</v>
      </c>
      <c r="M30" s="56">
        <v>0</v>
      </c>
      <c r="N30" s="57">
        <f ca="1">$C30+$D30-TODAY()</f>
        <v>-45803</v>
      </c>
      <c r="O30" s="53" t="s">
        <v>122</v>
      </c>
      <c r="P30" s="59"/>
      <c r="Q30" s="58"/>
    </row>
    <row r="31" spans="1:18" ht="15.75" customHeight="1">
      <c r="A31" s="83"/>
      <c r="B31" s="83"/>
      <c r="C31" s="92"/>
      <c r="D31" s="83"/>
      <c r="E31" s="92"/>
      <c r="F31" s="92"/>
      <c r="G31" s="93"/>
      <c r="H31" s="93"/>
      <c r="I31" s="94" t="s">
        <v>111</v>
      </c>
      <c r="J31" s="95">
        <f>SUBTOTAL(109,$J$19:$J$30)</f>
        <v>31288</v>
      </c>
      <c r="K31" s="95">
        <f>SUBTOTAL(109,$K$19:$K$30)</f>
        <v>31288</v>
      </c>
      <c r="L31" s="95">
        <f>SUBTOTAL(109,$L$19:$L$30)</f>
        <v>7822</v>
      </c>
      <c r="M31" s="95">
        <f>SUBTOTAL(109,$M$19:$M$30)</f>
        <v>0</v>
      </c>
      <c r="N31" s="96"/>
      <c r="O31" s="83"/>
      <c r="P31" s="93"/>
      <c r="Q31" s="92"/>
    </row>
  </sheetData>
  <mergeCells count="2">
    <mergeCell ref="A3:Q3"/>
    <mergeCell ref="A17:Q17"/>
  </mergeCells>
  <conditionalFormatting sqref="N5:N15">
    <cfRule type="expression" dxfId="7" priority="24" stopIfTrue="1">
      <formula>$O5="Cobrado"</formula>
    </cfRule>
    <cfRule type="iconSet" priority="25">
      <iconSet>
        <cfvo type="percent" val="0"/>
        <cfvo type="num" val="$C$2" gte="0"/>
        <cfvo type="num" val="$C$1"/>
      </iconSet>
    </cfRule>
  </conditionalFormatting>
  <conditionalFormatting sqref="N19:N30">
    <cfRule type="expression" dxfId="6" priority="1" stopIfTrue="1">
      <formula>$O19="Cobrado"</formula>
    </cfRule>
    <cfRule type="iconSet" priority="2">
      <iconSet>
        <cfvo type="percent" val="0"/>
        <cfvo type="num" val="$C$2" gte="0"/>
        <cfvo type="num" val="$C$1"/>
      </iconSet>
    </cfRule>
  </conditionalFormatting>
  <dataValidations count="1">
    <dataValidation type="list" allowBlank="1" showInputMessage="1" showErrorMessage="1" sqref="O5:O15 O19:O30" xr:uid="{B3D7824E-8E74-44CD-BE10-24246FAE88F7}">
      <formula1>"Cobrado,Pendiente"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473B0-B9F4-4489-ABC0-0ACFF6A3E3BF}">
  <dimension ref="A1:R32"/>
  <sheetViews>
    <sheetView showGridLines="0" topLeftCell="C3" zoomScale="240" zoomScaleNormal="240" workbookViewId="0">
      <selection activeCell="Q20" sqref="Q20:Q24"/>
    </sheetView>
  </sheetViews>
  <sheetFormatPr defaultColWidth="12.5703125" defaultRowHeight="15.75" customHeight="1"/>
  <cols>
    <col min="2" max="3" width="13" customWidth="1"/>
    <col min="4" max="4" width="9.5703125" customWidth="1"/>
    <col min="5" max="6" width="14.85546875" customWidth="1"/>
    <col min="7" max="7" width="19.28515625" customWidth="1"/>
    <col min="8" max="8" width="36.42578125" customWidth="1"/>
    <col min="9" max="10" width="14.85546875" customWidth="1"/>
    <col min="11" max="11" width="16.5703125" customWidth="1"/>
    <col min="12" max="13" width="14.85546875" customWidth="1"/>
    <col min="14" max="14" width="9.5703125" customWidth="1"/>
    <col min="15" max="15" width="13" customWidth="1"/>
    <col min="16" max="16" width="12.28515625" customWidth="1"/>
    <col min="17" max="17" width="35" customWidth="1"/>
  </cols>
  <sheetData>
    <row r="1" spans="1:17" ht="15">
      <c r="B1" s="48" t="s">
        <v>78</v>
      </c>
      <c r="C1" s="49">
        <v>10</v>
      </c>
    </row>
    <row r="2" spans="1:17" ht="15">
      <c r="B2" s="48" t="s">
        <v>79</v>
      </c>
      <c r="C2" s="49">
        <v>3</v>
      </c>
    </row>
    <row r="3" spans="1:17" ht="18" customHeight="1">
      <c r="A3" s="124" t="s">
        <v>80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</row>
    <row r="4" spans="1:17" ht="33" customHeight="1">
      <c r="A4" s="89" t="s">
        <v>81</v>
      </c>
      <c r="B4" s="89" t="s">
        <v>82</v>
      </c>
      <c r="C4" s="89" t="s">
        <v>83</v>
      </c>
      <c r="D4" s="89" t="s">
        <v>84</v>
      </c>
      <c r="E4" s="89" t="s">
        <v>85</v>
      </c>
      <c r="F4" s="89" t="s">
        <v>86</v>
      </c>
      <c r="G4" s="89" t="s">
        <v>87</v>
      </c>
      <c r="H4" s="89" t="s">
        <v>88</v>
      </c>
      <c r="I4" s="89" t="s">
        <v>89</v>
      </c>
      <c r="J4" s="89" t="s">
        <v>90</v>
      </c>
      <c r="K4" s="89" t="s">
        <v>91</v>
      </c>
      <c r="L4" s="89" t="s">
        <v>92</v>
      </c>
      <c r="M4" s="89" t="s">
        <v>93</v>
      </c>
      <c r="N4" s="89" t="s">
        <v>79</v>
      </c>
      <c r="O4" s="89" t="s">
        <v>94</v>
      </c>
      <c r="P4" s="89" t="s">
        <v>95</v>
      </c>
      <c r="Q4" s="89" t="s">
        <v>96</v>
      </c>
    </row>
    <row r="5" spans="1:17" s="50" customFormat="1" ht="19.5" customHeight="1">
      <c r="A5" s="53"/>
      <c r="B5" s="53">
        <v>43</v>
      </c>
      <c r="C5" s="54">
        <v>45330</v>
      </c>
      <c r="D5" s="53">
        <v>60</v>
      </c>
      <c r="E5" s="54">
        <f>C5+D5</f>
        <v>45390</v>
      </c>
      <c r="F5" s="54" t="s">
        <v>97</v>
      </c>
      <c r="G5" s="61" t="s">
        <v>40</v>
      </c>
      <c r="H5" s="55" t="s">
        <v>123</v>
      </c>
      <c r="I5" s="56">
        <v>99609.12</v>
      </c>
      <c r="J5" s="56">
        <f>+$I5</f>
        <v>99609.12</v>
      </c>
      <c r="K5" s="56">
        <v>99609.12</v>
      </c>
      <c r="L5" s="56">
        <v>0</v>
      </c>
      <c r="M5" s="56">
        <v>0</v>
      </c>
      <c r="N5" s="57">
        <f ca="1">$C5+$D5-TODAY()</f>
        <v>-443</v>
      </c>
      <c r="O5" s="53" t="s">
        <v>91</v>
      </c>
      <c r="P5" s="54">
        <v>45362</v>
      </c>
      <c r="Q5" s="58"/>
    </row>
    <row r="6" spans="1:17" ht="15">
      <c r="A6" s="58"/>
      <c r="B6" s="58">
        <v>68</v>
      </c>
      <c r="C6" s="59">
        <v>45456</v>
      </c>
      <c r="D6" s="58">
        <v>60</v>
      </c>
      <c r="E6" s="59">
        <f>C6+D6</f>
        <v>45516</v>
      </c>
      <c r="F6" s="59" t="s">
        <v>116</v>
      </c>
      <c r="G6" s="61" t="s">
        <v>40</v>
      </c>
      <c r="H6" s="55" t="s">
        <v>124</v>
      </c>
      <c r="I6" s="56">
        <v>101013.92</v>
      </c>
      <c r="J6" s="56">
        <f>+$I6</f>
        <v>101013.92</v>
      </c>
      <c r="K6" s="56">
        <v>101013.92</v>
      </c>
      <c r="L6" s="56">
        <v>0</v>
      </c>
      <c r="M6" s="56">
        <v>0</v>
      </c>
      <c r="N6" s="57">
        <f ca="1">$C6+$D6-TODAY()</f>
        <v>-317</v>
      </c>
      <c r="O6" s="53" t="s">
        <v>91</v>
      </c>
      <c r="P6" s="59">
        <v>45484</v>
      </c>
      <c r="Q6" s="58"/>
    </row>
    <row r="7" spans="1:17" ht="15">
      <c r="A7" s="58"/>
      <c r="B7" s="58">
        <v>67</v>
      </c>
      <c r="C7" s="59">
        <v>45456</v>
      </c>
      <c r="D7" s="58">
        <v>60</v>
      </c>
      <c r="E7" s="59">
        <f>C7+D7</f>
        <v>45516</v>
      </c>
      <c r="F7" s="54" t="s">
        <v>99</v>
      </c>
      <c r="G7" s="61" t="s">
        <v>40</v>
      </c>
      <c r="H7" s="55" t="s">
        <v>125</v>
      </c>
      <c r="I7" s="56">
        <v>101013.96</v>
      </c>
      <c r="J7" s="56">
        <f>+$I7</f>
        <v>101013.96</v>
      </c>
      <c r="K7" s="56">
        <v>101013.96</v>
      </c>
      <c r="L7" s="56">
        <v>0</v>
      </c>
      <c r="M7" s="56">
        <v>0</v>
      </c>
      <c r="N7" s="57">
        <f ca="1">$C7+$D7-TODAY()</f>
        <v>-317</v>
      </c>
      <c r="O7" s="53" t="s">
        <v>91</v>
      </c>
      <c r="P7" s="59">
        <v>45484</v>
      </c>
      <c r="Q7" s="58"/>
    </row>
    <row r="8" spans="1:17" ht="15">
      <c r="A8" s="58"/>
      <c r="B8" s="58">
        <v>111</v>
      </c>
      <c r="C8" s="59">
        <v>45525</v>
      </c>
      <c r="D8" s="58">
        <v>60</v>
      </c>
      <c r="E8" s="59">
        <f>C8+D8</f>
        <v>45585</v>
      </c>
      <c r="F8" s="59" t="s">
        <v>100</v>
      </c>
      <c r="G8" s="61" t="s">
        <v>40</v>
      </c>
      <c r="H8" s="55" t="s">
        <v>126</v>
      </c>
      <c r="I8" s="56">
        <v>101013.92</v>
      </c>
      <c r="J8" s="56">
        <f>+$I8</f>
        <v>101013.92</v>
      </c>
      <c r="K8" s="56">
        <v>101013.92</v>
      </c>
      <c r="L8" s="56">
        <v>0</v>
      </c>
      <c r="M8" s="56">
        <v>0</v>
      </c>
      <c r="N8" s="57">
        <f ca="1">$C8+$D8-TODAY()</f>
        <v>-248</v>
      </c>
      <c r="O8" s="53" t="s">
        <v>91</v>
      </c>
      <c r="P8" s="59">
        <v>45555</v>
      </c>
      <c r="Q8" s="58"/>
    </row>
    <row r="9" spans="1:17" ht="15">
      <c r="A9" s="58"/>
      <c r="B9" s="58">
        <v>112</v>
      </c>
      <c r="C9" s="59">
        <v>45525</v>
      </c>
      <c r="D9" s="58">
        <v>60</v>
      </c>
      <c r="E9" s="59">
        <f>C9+D9</f>
        <v>45585</v>
      </c>
      <c r="F9" s="54" t="s">
        <v>101</v>
      </c>
      <c r="G9" s="61" t="s">
        <v>40</v>
      </c>
      <c r="H9" s="60" t="s">
        <v>127</v>
      </c>
      <c r="I9" s="56">
        <v>91353.919999999998</v>
      </c>
      <c r="J9" s="56">
        <f>+$I9</f>
        <v>91353.919999999998</v>
      </c>
      <c r="K9" s="56">
        <v>91353.919999999998</v>
      </c>
      <c r="L9" s="56">
        <v>0</v>
      </c>
      <c r="M9" s="56">
        <v>0</v>
      </c>
      <c r="N9" s="57">
        <f ca="1">$C9+$D9-TODAY()</f>
        <v>-248</v>
      </c>
      <c r="O9" s="53" t="s">
        <v>91</v>
      </c>
      <c r="P9" s="59">
        <v>45555</v>
      </c>
      <c r="Q9" s="58"/>
    </row>
    <row r="10" spans="1:17" ht="15">
      <c r="A10" s="58"/>
      <c r="B10" s="58">
        <v>186</v>
      </c>
      <c r="C10" s="59">
        <v>45547</v>
      </c>
      <c r="D10" s="58">
        <v>60</v>
      </c>
      <c r="E10" s="59">
        <f>C10+D10</f>
        <v>45607</v>
      </c>
      <c r="F10" s="59" t="s">
        <v>102</v>
      </c>
      <c r="G10" s="61" t="s">
        <v>40</v>
      </c>
      <c r="H10" s="60" t="s">
        <v>128</v>
      </c>
      <c r="I10" s="56">
        <v>87677.440000000002</v>
      </c>
      <c r="J10" s="56">
        <f>+$I10</f>
        <v>87677.440000000002</v>
      </c>
      <c r="K10" s="56">
        <v>87677.440000000002</v>
      </c>
      <c r="L10" s="56">
        <v>0</v>
      </c>
      <c r="M10" s="56">
        <f>+$J10-$K10</f>
        <v>0</v>
      </c>
      <c r="N10" s="57">
        <f ca="1">$C10+$D10-TODAY()</f>
        <v>-226</v>
      </c>
      <c r="O10" s="53" t="s">
        <v>91</v>
      </c>
      <c r="P10" s="59">
        <v>45667</v>
      </c>
      <c r="Q10" s="58"/>
    </row>
    <row r="11" spans="1:17" ht="15">
      <c r="A11" s="58"/>
      <c r="B11" s="58">
        <v>128</v>
      </c>
      <c r="C11" s="59">
        <v>45551</v>
      </c>
      <c r="D11" s="58">
        <v>60</v>
      </c>
      <c r="E11" s="59">
        <f>C11+D11</f>
        <v>45611</v>
      </c>
      <c r="F11" s="54" t="s">
        <v>104</v>
      </c>
      <c r="G11" s="61" t="s">
        <v>40</v>
      </c>
      <c r="H11" s="60" t="s">
        <v>129</v>
      </c>
      <c r="I11" s="56">
        <v>84548.92</v>
      </c>
      <c r="J11" s="56">
        <f>+$I11</f>
        <v>84548.92</v>
      </c>
      <c r="K11" s="56">
        <v>84548.92</v>
      </c>
      <c r="L11" s="56">
        <v>0</v>
      </c>
      <c r="M11" s="56">
        <v>0</v>
      </c>
      <c r="N11" s="57">
        <f ca="1">$C11+$D11-TODAY()</f>
        <v>-222</v>
      </c>
      <c r="O11" s="53" t="s">
        <v>91</v>
      </c>
      <c r="P11" s="59">
        <v>45583</v>
      </c>
      <c r="Q11" s="58"/>
    </row>
    <row r="12" spans="1:17" ht="15">
      <c r="A12" s="58"/>
      <c r="B12" s="58">
        <v>194</v>
      </c>
      <c r="C12" s="59">
        <v>45635</v>
      </c>
      <c r="D12" s="58">
        <v>60</v>
      </c>
      <c r="E12" s="59">
        <f>C12+D12</f>
        <v>45695</v>
      </c>
      <c r="F12" s="59" t="s">
        <v>105</v>
      </c>
      <c r="G12" s="61" t="s">
        <v>40</v>
      </c>
      <c r="H12" s="60" t="s">
        <v>130</v>
      </c>
      <c r="I12" s="56">
        <v>84548.93</v>
      </c>
      <c r="J12" s="56">
        <f>+$I12</f>
        <v>84548.93</v>
      </c>
      <c r="K12" s="56">
        <v>84548.93</v>
      </c>
      <c r="L12" s="56">
        <v>0</v>
      </c>
      <c r="M12" s="56">
        <f>+$J12-$K12</f>
        <v>0</v>
      </c>
      <c r="N12" s="57">
        <f ca="1">$C12+$D12-TODAY()</f>
        <v>-138</v>
      </c>
      <c r="O12" s="53" t="s">
        <v>91</v>
      </c>
      <c r="P12" s="59">
        <v>45667</v>
      </c>
      <c r="Q12" s="58"/>
    </row>
    <row r="13" spans="1:17" ht="15">
      <c r="A13" s="121">
        <v>45839</v>
      </c>
      <c r="B13" s="122">
        <v>236</v>
      </c>
      <c r="C13" s="125">
        <v>45699</v>
      </c>
      <c r="D13" s="122">
        <v>60</v>
      </c>
      <c r="E13" s="126">
        <f>C13+D13</f>
        <v>45759</v>
      </c>
      <c r="F13" s="54" t="s">
        <v>106</v>
      </c>
      <c r="G13" s="61" t="s">
        <v>40</v>
      </c>
      <c r="H13" s="60" t="s">
        <v>131</v>
      </c>
      <c r="I13" s="56">
        <v>84548.92</v>
      </c>
      <c r="J13" s="56">
        <f>+$I13</f>
        <v>84548.92</v>
      </c>
      <c r="K13" s="56">
        <v>84548.92</v>
      </c>
      <c r="L13" s="56">
        <v>0</v>
      </c>
      <c r="M13" s="56">
        <f>+J13-K13</f>
        <v>0</v>
      </c>
      <c r="N13" s="127">
        <f ca="1">$C13+$D13-TODAY()</f>
        <v>-74</v>
      </c>
      <c r="O13" s="109" t="s">
        <v>91</v>
      </c>
      <c r="P13" s="125">
        <v>45709</v>
      </c>
      <c r="Q13" s="130" t="s">
        <v>132</v>
      </c>
    </row>
    <row r="14" spans="1:17" ht="15">
      <c r="A14" s="122"/>
      <c r="B14" s="122"/>
      <c r="C14" s="125"/>
      <c r="D14" s="122"/>
      <c r="E14" s="126"/>
      <c r="F14" s="59" t="s">
        <v>107</v>
      </c>
      <c r="G14" s="61" t="s">
        <v>40</v>
      </c>
      <c r="H14" s="60" t="s">
        <v>131</v>
      </c>
      <c r="I14" s="56">
        <v>84948.92</v>
      </c>
      <c r="J14" s="56">
        <f>+$I14</f>
        <v>84948.92</v>
      </c>
      <c r="K14" s="56">
        <v>84948.92</v>
      </c>
      <c r="L14" s="56">
        <v>0</v>
      </c>
      <c r="M14" s="56">
        <f t="shared" ref="M14:M16" si="0">+J14-K14</f>
        <v>0</v>
      </c>
      <c r="N14" s="128"/>
      <c r="O14" s="110"/>
      <c r="P14" s="125"/>
      <c r="Q14" s="130"/>
    </row>
    <row r="15" spans="1:17" ht="15">
      <c r="A15" s="122"/>
      <c r="B15" s="122"/>
      <c r="C15" s="125"/>
      <c r="D15" s="122"/>
      <c r="E15" s="126"/>
      <c r="F15" s="54" t="s">
        <v>108</v>
      </c>
      <c r="G15" s="61" t="s">
        <v>40</v>
      </c>
      <c r="H15" s="60" t="s">
        <v>131</v>
      </c>
      <c r="I15" s="56">
        <v>82568.92</v>
      </c>
      <c r="J15" s="56">
        <f>+$I15</f>
        <v>82568.92</v>
      </c>
      <c r="K15" s="56">
        <v>82568.92</v>
      </c>
      <c r="L15" s="56">
        <v>0</v>
      </c>
      <c r="M15" s="56">
        <f t="shared" si="0"/>
        <v>0</v>
      </c>
      <c r="N15" s="128"/>
      <c r="O15" s="110"/>
      <c r="P15" s="125"/>
      <c r="Q15" s="130"/>
    </row>
    <row r="16" spans="1:17" ht="15">
      <c r="A16" s="122"/>
      <c r="B16" s="122"/>
      <c r="C16" s="125"/>
      <c r="D16" s="122"/>
      <c r="E16" s="126"/>
      <c r="F16" s="59" t="s">
        <v>109</v>
      </c>
      <c r="G16" s="59" t="s">
        <v>40</v>
      </c>
      <c r="H16" s="60" t="s">
        <v>131</v>
      </c>
      <c r="I16" s="56">
        <v>81088.92</v>
      </c>
      <c r="J16" s="56">
        <f>+$I16</f>
        <v>81088.92</v>
      </c>
      <c r="K16" s="56">
        <v>81088.92</v>
      </c>
      <c r="L16" s="56">
        <v>0</v>
      </c>
      <c r="M16" s="56">
        <f>+J16-K16</f>
        <v>0</v>
      </c>
      <c r="N16" s="129"/>
      <c r="O16" s="111"/>
      <c r="P16" s="125"/>
      <c r="Q16" s="130"/>
    </row>
    <row r="17" spans="1:18" ht="33.75" customHeight="1">
      <c r="A17" s="83"/>
      <c r="B17" s="83"/>
      <c r="C17" s="92"/>
      <c r="D17" s="83"/>
      <c r="E17" s="92"/>
      <c r="F17" s="92"/>
      <c r="G17" s="93"/>
      <c r="H17" s="93"/>
      <c r="I17" s="94" t="s">
        <v>111</v>
      </c>
      <c r="J17" s="95">
        <f>SUBTOTAL(109,$J$5:$J$16)</f>
        <v>1083935.8100000003</v>
      </c>
      <c r="K17" s="95">
        <f>SUBTOTAL(109,$K$5:$K$16)</f>
        <v>1083935.8100000003</v>
      </c>
      <c r="L17" s="95">
        <f>SUBTOTAL(109,$L$5:$L$16)</f>
        <v>0</v>
      </c>
      <c r="M17" s="95">
        <f>SUBTOTAL(109,$M$5:$M$16)</f>
        <v>0</v>
      </c>
      <c r="N17" s="96"/>
      <c r="O17" s="83"/>
      <c r="P17" s="93"/>
      <c r="Q17" s="83"/>
    </row>
    <row r="18" spans="1:18" ht="15.75" customHeight="1">
      <c r="A18" s="123" t="s">
        <v>112</v>
      </c>
      <c r="B18" s="123"/>
      <c r="C18" s="123"/>
      <c r="D18" s="123"/>
      <c r="E18" s="123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50"/>
    </row>
    <row r="19" spans="1:18" ht="35.25" customHeight="1">
      <c r="A19" s="89" t="s">
        <v>81</v>
      </c>
      <c r="B19" s="89" t="s">
        <v>82</v>
      </c>
      <c r="C19" s="89" t="s">
        <v>83</v>
      </c>
      <c r="D19" s="89" t="s">
        <v>84</v>
      </c>
      <c r="E19" s="89" t="s">
        <v>85</v>
      </c>
      <c r="F19" s="89" t="s">
        <v>86</v>
      </c>
      <c r="G19" s="89" t="s">
        <v>87</v>
      </c>
      <c r="H19" s="89" t="s">
        <v>88</v>
      </c>
      <c r="I19" s="89" t="s">
        <v>89</v>
      </c>
      <c r="J19" s="89" t="s">
        <v>90</v>
      </c>
      <c r="K19" s="89" t="s">
        <v>91</v>
      </c>
      <c r="L19" s="89" t="s">
        <v>92</v>
      </c>
      <c r="M19" s="89" t="s">
        <v>93</v>
      </c>
      <c r="N19" s="89" t="s">
        <v>79</v>
      </c>
      <c r="O19" s="89" t="s">
        <v>94</v>
      </c>
      <c r="P19" s="89" t="s">
        <v>95</v>
      </c>
      <c r="Q19" s="89" t="s">
        <v>96</v>
      </c>
    </row>
    <row r="20" spans="1:18" ht="15.75" customHeight="1">
      <c r="A20" s="97">
        <v>45692</v>
      </c>
      <c r="B20" s="109">
        <v>302</v>
      </c>
      <c r="C20" s="118">
        <v>45814</v>
      </c>
      <c r="D20" s="109">
        <v>60</v>
      </c>
      <c r="E20" s="118">
        <f>C20+D20</f>
        <v>45874</v>
      </c>
      <c r="F20" s="54" t="s">
        <v>97</v>
      </c>
      <c r="G20" s="59" t="s">
        <v>40</v>
      </c>
      <c r="H20" s="55"/>
      <c r="I20" s="56">
        <v>68130.92</v>
      </c>
      <c r="J20" s="56">
        <f>+$I20</f>
        <v>68130.92</v>
      </c>
      <c r="K20" s="56">
        <v>68130.92</v>
      </c>
      <c r="L20" s="56">
        <v>0</v>
      </c>
      <c r="M20" s="56">
        <f t="shared" ref="M20:M31" si="1">+J20-K20</f>
        <v>0</v>
      </c>
      <c r="N20" s="112">
        <f ca="1">$C20+$D20-TODAY()</f>
        <v>41</v>
      </c>
      <c r="O20" s="109" t="s">
        <v>91</v>
      </c>
      <c r="P20" s="118">
        <v>45828</v>
      </c>
      <c r="Q20" s="115" t="s">
        <v>133</v>
      </c>
    </row>
    <row r="21" spans="1:18" ht="15.75" customHeight="1">
      <c r="A21" s="98">
        <v>45721</v>
      </c>
      <c r="B21" s="110"/>
      <c r="C21" s="119"/>
      <c r="D21" s="110"/>
      <c r="E21" s="119"/>
      <c r="F21" s="59" t="s">
        <v>116</v>
      </c>
      <c r="G21" s="59" t="s">
        <v>40</v>
      </c>
      <c r="H21" s="55"/>
      <c r="I21" s="56">
        <v>68130.92</v>
      </c>
      <c r="J21" s="56">
        <f>+$I21</f>
        <v>68130.92</v>
      </c>
      <c r="K21" s="56">
        <v>68130.92</v>
      </c>
      <c r="L21" s="56">
        <v>0</v>
      </c>
      <c r="M21" s="56">
        <f t="shared" si="1"/>
        <v>0</v>
      </c>
      <c r="N21" s="113"/>
      <c r="O21" s="110"/>
      <c r="P21" s="119"/>
      <c r="Q21" s="116"/>
    </row>
    <row r="22" spans="1:18" ht="15.75" customHeight="1">
      <c r="A22" s="98">
        <v>45749</v>
      </c>
      <c r="B22" s="110"/>
      <c r="C22" s="119"/>
      <c r="D22" s="110"/>
      <c r="E22" s="119"/>
      <c r="F22" s="54" t="s">
        <v>99</v>
      </c>
      <c r="G22" s="59" t="s">
        <v>40</v>
      </c>
      <c r="H22" s="55"/>
      <c r="I22" s="56">
        <v>70110.92</v>
      </c>
      <c r="J22" s="56">
        <f>+$I22</f>
        <v>70110.92</v>
      </c>
      <c r="K22" s="56">
        <v>70110.92</v>
      </c>
      <c r="L22" s="56">
        <v>0</v>
      </c>
      <c r="M22" s="56">
        <f t="shared" si="1"/>
        <v>0</v>
      </c>
      <c r="N22" s="113"/>
      <c r="O22" s="110"/>
      <c r="P22" s="119"/>
      <c r="Q22" s="116"/>
    </row>
    <row r="23" spans="1:18" ht="15.75" customHeight="1">
      <c r="A23" s="98">
        <v>45789</v>
      </c>
      <c r="B23" s="110"/>
      <c r="C23" s="119"/>
      <c r="D23" s="110"/>
      <c r="E23" s="119"/>
      <c r="F23" s="59" t="s">
        <v>100</v>
      </c>
      <c r="G23" s="59" t="s">
        <v>40</v>
      </c>
      <c r="H23" s="55"/>
      <c r="I23" s="56">
        <v>68130.92</v>
      </c>
      <c r="J23" s="56">
        <f>+$I23</f>
        <v>68130.92</v>
      </c>
      <c r="K23" s="56">
        <v>68130.92</v>
      </c>
      <c r="L23" s="56">
        <v>0</v>
      </c>
      <c r="M23" s="56">
        <f t="shared" si="1"/>
        <v>0</v>
      </c>
      <c r="N23" s="113"/>
      <c r="O23" s="110"/>
      <c r="P23" s="119"/>
      <c r="Q23" s="116"/>
    </row>
    <row r="24" spans="1:18" ht="15.75" customHeight="1">
      <c r="A24" s="98">
        <v>45813</v>
      </c>
      <c r="B24" s="111"/>
      <c r="C24" s="120"/>
      <c r="D24" s="111"/>
      <c r="E24" s="120"/>
      <c r="F24" s="54" t="s">
        <v>101</v>
      </c>
      <c r="G24" s="59" t="s">
        <v>40</v>
      </c>
      <c r="H24" s="60"/>
      <c r="I24" s="56">
        <v>70330.92</v>
      </c>
      <c r="J24" s="56">
        <f>+$I24</f>
        <v>70330.92</v>
      </c>
      <c r="K24" s="56">
        <v>70330.92</v>
      </c>
      <c r="L24" s="56">
        <v>0</v>
      </c>
      <c r="M24" s="56">
        <f t="shared" si="1"/>
        <v>0</v>
      </c>
      <c r="N24" s="114"/>
      <c r="O24" s="111"/>
      <c r="P24" s="120"/>
      <c r="Q24" s="117"/>
    </row>
    <row r="25" spans="1:18" ht="15.75" customHeight="1">
      <c r="A25" s="58"/>
      <c r="B25" s="58"/>
      <c r="C25" s="59">
        <v>0</v>
      </c>
      <c r="D25" s="58">
        <v>60</v>
      </c>
      <c r="E25" s="59">
        <f>C25+D25</f>
        <v>60</v>
      </c>
      <c r="F25" s="59" t="s">
        <v>102</v>
      </c>
      <c r="G25" s="61"/>
      <c r="H25" s="60"/>
      <c r="I25" s="56">
        <v>0</v>
      </c>
      <c r="J25" s="56">
        <f>+$I25</f>
        <v>0</v>
      </c>
      <c r="K25" s="56">
        <v>0</v>
      </c>
      <c r="L25" s="56">
        <v>0</v>
      </c>
      <c r="M25" s="56">
        <f t="shared" si="1"/>
        <v>0</v>
      </c>
      <c r="N25" s="57">
        <f ca="1">$C25+$D25-TODAY()</f>
        <v>-45773</v>
      </c>
      <c r="O25" s="53" t="s">
        <v>122</v>
      </c>
      <c r="P25" s="59"/>
      <c r="Q25" s="53"/>
    </row>
    <row r="26" spans="1:18" ht="15.75" customHeight="1">
      <c r="A26" s="58"/>
      <c r="B26" s="58"/>
      <c r="C26" s="59">
        <v>0</v>
      </c>
      <c r="D26" s="58">
        <v>60</v>
      </c>
      <c r="E26" s="59">
        <f>C26+D26</f>
        <v>60</v>
      </c>
      <c r="F26" s="54" t="s">
        <v>104</v>
      </c>
      <c r="G26" s="61"/>
      <c r="H26" s="60"/>
      <c r="I26" s="56">
        <v>0</v>
      </c>
      <c r="J26" s="56">
        <f>+$I26</f>
        <v>0</v>
      </c>
      <c r="K26" s="56">
        <v>0</v>
      </c>
      <c r="L26" s="56">
        <v>0</v>
      </c>
      <c r="M26" s="56">
        <f t="shared" si="1"/>
        <v>0</v>
      </c>
      <c r="N26" s="57">
        <f ca="1">$C26+$D26-TODAY()</f>
        <v>-45773</v>
      </c>
      <c r="O26" s="53" t="s">
        <v>122</v>
      </c>
      <c r="P26" s="59"/>
      <c r="Q26" s="53"/>
    </row>
    <row r="27" spans="1:18" ht="15.75" customHeight="1">
      <c r="A27" s="58"/>
      <c r="B27" s="58"/>
      <c r="C27" s="59">
        <v>0</v>
      </c>
      <c r="D27" s="58">
        <v>60</v>
      </c>
      <c r="E27" s="59">
        <f>C27+D27</f>
        <v>60</v>
      </c>
      <c r="F27" s="59" t="s">
        <v>105</v>
      </c>
      <c r="G27" s="61"/>
      <c r="H27" s="60"/>
      <c r="I27" s="56">
        <v>0</v>
      </c>
      <c r="J27" s="56">
        <f>+$I27</f>
        <v>0</v>
      </c>
      <c r="K27" s="56">
        <v>0</v>
      </c>
      <c r="L27" s="56">
        <v>0</v>
      </c>
      <c r="M27" s="56">
        <f t="shared" si="1"/>
        <v>0</v>
      </c>
      <c r="N27" s="57">
        <f ca="1">$C27+$D27-TODAY()</f>
        <v>-45773</v>
      </c>
      <c r="O27" s="53" t="s">
        <v>122</v>
      </c>
      <c r="P27" s="59"/>
      <c r="Q27" s="53"/>
    </row>
    <row r="28" spans="1:18" ht="15.75" customHeight="1">
      <c r="A28" s="58"/>
      <c r="B28" s="58"/>
      <c r="C28" s="59">
        <v>0</v>
      </c>
      <c r="D28" s="58">
        <v>60</v>
      </c>
      <c r="E28" s="59">
        <f>C28+D28</f>
        <v>60</v>
      </c>
      <c r="F28" s="54" t="s">
        <v>106</v>
      </c>
      <c r="G28" s="61"/>
      <c r="H28" s="60"/>
      <c r="I28" s="56">
        <v>0</v>
      </c>
      <c r="J28" s="56">
        <f>+$I28</f>
        <v>0</v>
      </c>
      <c r="K28" s="56">
        <v>0</v>
      </c>
      <c r="L28" s="56">
        <v>0</v>
      </c>
      <c r="M28" s="56">
        <f t="shared" si="1"/>
        <v>0</v>
      </c>
      <c r="N28" s="57">
        <f ca="1">$C28+$D28-TODAY()</f>
        <v>-45773</v>
      </c>
      <c r="O28" s="53" t="s">
        <v>122</v>
      </c>
      <c r="P28" s="59"/>
      <c r="Q28" s="53"/>
    </row>
    <row r="29" spans="1:18" ht="15.75" customHeight="1">
      <c r="A29" s="58"/>
      <c r="B29" s="58"/>
      <c r="C29" s="59">
        <v>0</v>
      </c>
      <c r="D29" s="58">
        <v>60</v>
      </c>
      <c r="E29" s="59">
        <f>C29+D29</f>
        <v>60</v>
      </c>
      <c r="F29" s="59" t="s">
        <v>107</v>
      </c>
      <c r="G29" s="61"/>
      <c r="H29" s="60"/>
      <c r="I29" s="56">
        <v>0</v>
      </c>
      <c r="J29" s="56">
        <f>+$I29</f>
        <v>0</v>
      </c>
      <c r="K29" s="56">
        <v>0</v>
      </c>
      <c r="L29" s="56">
        <v>0</v>
      </c>
      <c r="M29" s="56">
        <f t="shared" si="1"/>
        <v>0</v>
      </c>
      <c r="N29" s="57">
        <f ca="1">$C29+$D29-TODAY()</f>
        <v>-45773</v>
      </c>
      <c r="O29" s="53" t="s">
        <v>122</v>
      </c>
      <c r="P29" s="59"/>
      <c r="Q29" s="53"/>
    </row>
    <row r="30" spans="1:18" ht="15.75" customHeight="1">
      <c r="A30" s="58"/>
      <c r="B30" s="58"/>
      <c r="C30" s="59">
        <v>0</v>
      </c>
      <c r="D30" s="58">
        <v>60</v>
      </c>
      <c r="E30" s="59">
        <f>C30+D30</f>
        <v>60</v>
      </c>
      <c r="F30" s="54" t="s">
        <v>108</v>
      </c>
      <c r="G30" s="61"/>
      <c r="H30" s="60"/>
      <c r="I30" s="56">
        <v>0</v>
      </c>
      <c r="J30" s="56">
        <f>+$I30</f>
        <v>0</v>
      </c>
      <c r="K30" s="56"/>
      <c r="L30" s="56"/>
      <c r="M30" s="56">
        <f t="shared" si="1"/>
        <v>0</v>
      </c>
      <c r="N30" s="57">
        <f ca="1">$C30+$D30-TODAY()</f>
        <v>-45773</v>
      </c>
      <c r="O30" s="53" t="s">
        <v>122</v>
      </c>
      <c r="P30" s="59"/>
      <c r="Q30" s="53"/>
    </row>
    <row r="31" spans="1:18" ht="15.75" customHeight="1">
      <c r="A31" s="58"/>
      <c r="B31" s="58"/>
      <c r="C31" s="59">
        <v>0</v>
      </c>
      <c r="D31" s="58">
        <v>60</v>
      </c>
      <c r="E31" s="59">
        <f>C31+D31</f>
        <v>60</v>
      </c>
      <c r="F31" s="59" t="s">
        <v>109</v>
      </c>
      <c r="G31" s="61"/>
      <c r="H31" s="60"/>
      <c r="I31" s="56">
        <v>0</v>
      </c>
      <c r="J31" s="56">
        <f>+$I31</f>
        <v>0</v>
      </c>
      <c r="K31" s="56">
        <v>0</v>
      </c>
      <c r="L31" s="56">
        <v>0</v>
      </c>
      <c r="M31" s="56">
        <f t="shared" si="1"/>
        <v>0</v>
      </c>
      <c r="N31" s="57">
        <f ca="1">$C31+$D31-TODAY()</f>
        <v>-45773</v>
      </c>
      <c r="O31" s="53" t="s">
        <v>122</v>
      </c>
      <c r="P31" s="59"/>
      <c r="Q31" s="53"/>
    </row>
    <row r="32" spans="1:18" ht="27.75" customHeight="1">
      <c r="A32" s="83"/>
      <c r="B32" s="83"/>
      <c r="C32" s="92"/>
      <c r="D32" s="83"/>
      <c r="E32" s="92"/>
      <c r="F32" s="92"/>
      <c r="G32" s="93"/>
      <c r="H32" s="93"/>
      <c r="I32" s="94" t="s">
        <v>111</v>
      </c>
      <c r="J32" s="95">
        <f>SUBTOTAL(109,$J$20:$J$31)</f>
        <v>344834.6</v>
      </c>
      <c r="K32" s="95">
        <f>SUBTOTAL(109,$K$20:$K$31)</f>
        <v>344834.6</v>
      </c>
      <c r="L32" s="95">
        <f>SUBTOTAL(109,$L$20:$L$31)</f>
        <v>0</v>
      </c>
      <c r="M32" s="95">
        <f>SUBTOTAL(109,$M$20:$M$31)</f>
        <v>0</v>
      </c>
      <c r="N32" s="96"/>
      <c r="O32" s="83"/>
      <c r="P32" s="93"/>
      <c r="Q32" s="91"/>
    </row>
  </sheetData>
  <mergeCells count="19">
    <mergeCell ref="A13:A16"/>
    <mergeCell ref="A18:Q18"/>
    <mergeCell ref="A3:Q3"/>
    <mergeCell ref="B13:B16"/>
    <mergeCell ref="C13:C16"/>
    <mergeCell ref="D13:D16"/>
    <mergeCell ref="E13:E16"/>
    <mergeCell ref="N13:N16"/>
    <mergeCell ref="O13:O16"/>
    <mergeCell ref="Q13:Q16"/>
    <mergeCell ref="P13:P16"/>
    <mergeCell ref="B20:B24"/>
    <mergeCell ref="N20:N24"/>
    <mergeCell ref="O20:O24"/>
    <mergeCell ref="Q20:Q24"/>
    <mergeCell ref="P20:P24"/>
    <mergeCell ref="C20:C24"/>
    <mergeCell ref="D20:D24"/>
    <mergeCell ref="E20:E24"/>
  </mergeCells>
  <conditionalFormatting sqref="N20 N25:N31">
    <cfRule type="expression" dxfId="5" priority="36" stopIfTrue="1">
      <formula>$O20="Cobrado"</formula>
    </cfRule>
    <cfRule type="iconSet" priority="37">
      <iconSet>
        <cfvo type="percent" val="0"/>
        <cfvo type="num" val="$C$2" gte="0"/>
        <cfvo type="num" val="$C$1"/>
      </iconSet>
    </cfRule>
  </conditionalFormatting>
  <conditionalFormatting sqref="N5:N13">
    <cfRule type="expression" dxfId="4" priority="1" stopIfTrue="1">
      <formula>$O5="Cobrado"</formula>
    </cfRule>
    <cfRule type="iconSet" priority="2">
      <iconSet>
        <cfvo type="percent" val="0"/>
        <cfvo type="num" val="$C$2" gte="0"/>
        <cfvo type="num" val="$C$1"/>
      </iconSet>
    </cfRule>
  </conditionalFormatting>
  <dataValidations count="1">
    <dataValidation type="list" allowBlank="1" showInputMessage="1" showErrorMessage="1" sqref="O5:O13 O20 O25:O31" xr:uid="{3826C0F1-02F6-4D67-AE85-D3C709191070}">
      <formula1>"Cobrado,Pendiente"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0054E-6374-423F-8722-D01CFFDC02BA}">
  <dimension ref="A1:Q35"/>
  <sheetViews>
    <sheetView showGridLines="0" topLeftCell="A9" zoomScale="240" zoomScaleNormal="240" workbookViewId="0">
      <selection activeCell="N27" sqref="N27"/>
    </sheetView>
  </sheetViews>
  <sheetFormatPr defaultColWidth="12.5703125" defaultRowHeight="15.75" customHeight="1"/>
  <cols>
    <col min="2" max="3" width="13" customWidth="1"/>
    <col min="4" max="4" width="9.5703125" customWidth="1"/>
    <col min="5" max="6" width="14.85546875" customWidth="1"/>
    <col min="7" max="7" width="19.28515625" customWidth="1"/>
    <col min="8" max="8" width="13.28515625" customWidth="1"/>
    <col min="9" max="13" width="14.85546875" customWidth="1"/>
    <col min="14" max="14" width="9.5703125" customWidth="1"/>
    <col min="15" max="15" width="13" customWidth="1"/>
    <col min="16" max="16" width="12.28515625" customWidth="1"/>
    <col min="17" max="17" width="34.140625" customWidth="1"/>
  </cols>
  <sheetData>
    <row r="1" spans="1:16" ht="15">
      <c r="B1" s="48" t="s">
        <v>78</v>
      </c>
      <c r="C1" s="49">
        <v>10</v>
      </c>
    </row>
    <row r="2" spans="1:16" ht="15">
      <c r="B2" s="48" t="s">
        <v>79</v>
      </c>
      <c r="C2" s="49">
        <v>3</v>
      </c>
    </row>
    <row r="3" spans="1:16" s="50" customFormat="1" ht="18" customHeight="1">
      <c r="A3" s="131" t="s">
        <v>80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</row>
    <row r="4" spans="1:16" ht="29.25">
      <c r="A4" s="64" t="s">
        <v>81</v>
      </c>
      <c r="B4" s="64" t="s">
        <v>82</v>
      </c>
      <c r="C4" s="64" t="s">
        <v>83</v>
      </c>
      <c r="D4" s="64" t="s">
        <v>84</v>
      </c>
      <c r="E4" s="64" t="s">
        <v>85</v>
      </c>
      <c r="F4" s="64" t="s">
        <v>86</v>
      </c>
      <c r="G4" s="64" t="s">
        <v>87</v>
      </c>
      <c r="H4" s="64" t="s">
        <v>134</v>
      </c>
      <c r="I4" s="64" t="s">
        <v>89</v>
      </c>
      <c r="J4" s="64" t="s">
        <v>90</v>
      </c>
      <c r="K4" s="64" t="s">
        <v>91</v>
      </c>
      <c r="L4" s="64" t="s">
        <v>92</v>
      </c>
      <c r="M4" s="64" t="s">
        <v>93</v>
      </c>
      <c r="N4" s="64" t="s">
        <v>79</v>
      </c>
      <c r="O4" s="64" t="s">
        <v>94</v>
      </c>
      <c r="P4" s="64" t="s">
        <v>95</v>
      </c>
    </row>
    <row r="5" spans="1:16" s="50" customFormat="1" ht="19.5" customHeight="1">
      <c r="A5" s="62"/>
      <c r="B5" s="66">
        <v>1</v>
      </c>
      <c r="C5" s="67">
        <v>45293</v>
      </c>
      <c r="D5" s="66">
        <v>30</v>
      </c>
      <c r="E5" s="67">
        <f>C5+D5</f>
        <v>45323</v>
      </c>
      <c r="F5" s="67"/>
      <c r="G5" s="68" t="s">
        <v>35</v>
      </c>
      <c r="H5" s="69">
        <v>53601</v>
      </c>
      <c r="I5" s="71">
        <v>13123</v>
      </c>
      <c r="J5" s="71">
        <f>+$I5</f>
        <v>13123</v>
      </c>
      <c r="K5" s="71">
        <v>13123</v>
      </c>
      <c r="L5" s="71">
        <v>0</v>
      </c>
      <c r="M5" s="71">
        <v>0</v>
      </c>
      <c r="N5" s="72">
        <f ca="1">$C5+$D5-TODAY()</f>
        <v>-510</v>
      </c>
      <c r="O5" s="66" t="s">
        <v>91</v>
      </c>
      <c r="P5" s="67">
        <v>45362</v>
      </c>
    </row>
    <row r="6" spans="1:16" ht="15">
      <c r="A6" s="62"/>
      <c r="B6" s="74">
        <v>2</v>
      </c>
      <c r="C6" s="75">
        <v>45293</v>
      </c>
      <c r="D6" s="66">
        <v>30</v>
      </c>
      <c r="E6" s="75">
        <f>C6+D6</f>
        <v>45323</v>
      </c>
      <c r="F6" s="75"/>
      <c r="G6" s="68" t="s">
        <v>35</v>
      </c>
      <c r="H6" s="69">
        <v>53601</v>
      </c>
      <c r="I6" s="71">
        <v>18792</v>
      </c>
      <c r="J6" s="71">
        <f>+$I6</f>
        <v>18792</v>
      </c>
      <c r="K6" s="71">
        <v>18792</v>
      </c>
      <c r="L6" s="71">
        <v>0</v>
      </c>
      <c r="M6" s="71">
        <v>0</v>
      </c>
      <c r="N6" s="72">
        <f ca="1">$C6+$D6-TODAY()</f>
        <v>-510</v>
      </c>
      <c r="O6" s="66" t="s">
        <v>91</v>
      </c>
      <c r="P6" s="75">
        <v>45484</v>
      </c>
    </row>
    <row r="7" spans="1:16" ht="15">
      <c r="A7" s="62"/>
      <c r="B7" s="74">
        <v>28</v>
      </c>
      <c r="C7" s="75">
        <v>45324</v>
      </c>
      <c r="D7" s="66">
        <v>30</v>
      </c>
      <c r="E7" s="75">
        <f>C7+D7</f>
        <v>45354</v>
      </c>
      <c r="F7" s="67"/>
      <c r="G7" s="68" t="s">
        <v>35</v>
      </c>
      <c r="H7" s="69">
        <v>53601</v>
      </c>
      <c r="I7" s="71">
        <v>18792</v>
      </c>
      <c r="J7" s="71">
        <f>+$I7</f>
        <v>18792</v>
      </c>
      <c r="K7" s="71">
        <v>18792</v>
      </c>
      <c r="L7" s="71">
        <v>0</v>
      </c>
      <c r="M7" s="71">
        <v>0</v>
      </c>
      <c r="N7" s="72">
        <f ca="1">$C7+$D7-TODAY()</f>
        <v>-479</v>
      </c>
      <c r="O7" s="66" t="s">
        <v>91</v>
      </c>
      <c r="P7" s="75">
        <v>45484</v>
      </c>
    </row>
    <row r="8" spans="1:16" ht="15">
      <c r="A8" s="62"/>
      <c r="B8" s="74">
        <v>13</v>
      </c>
      <c r="C8" s="75">
        <v>45363</v>
      </c>
      <c r="D8" s="66">
        <v>30</v>
      </c>
      <c r="E8" s="75">
        <f>C8+D8</f>
        <v>45393</v>
      </c>
      <c r="F8" s="67" t="s">
        <v>97</v>
      </c>
      <c r="G8" s="68" t="s">
        <v>35</v>
      </c>
      <c r="H8" s="69">
        <v>53601</v>
      </c>
      <c r="I8" s="71">
        <v>13123</v>
      </c>
      <c r="J8" s="71">
        <f>+$I8</f>
        <v>13123</v>
      </c>
      <c r="K8" s="71">
        <v>13123</v>
      </c>
      <c r="L8" s="71">
        <v>0</v>
      </c>
      <c r="M8" s="71">
        <v>0</v>
      </c>
      <c r="N8" s="72">
        <f ca="1">$C8+$D8-TODAY()</f>
        <v>-440</v>
      </c>
      <c r="O8" s="66" t="s">
        <v>91</v>
      </c>
      <c r="P8" s="75">
        <v>45555</v>
      </c>
    </row>
    <row r="9" spans="1:16" ht="15">
      <c r="A9" s="62"/>
      <c r="B9" s="74">
        <v>12</v>
      </c>
      <c r="C9" s="75">
        <v>45363</v>
      </c>
      <c r="D9" s="66">
        <v>30</v>
      </c>
      <c r="E9" s="75">
        <f>C9+D9</f>
        <v>45393</v>
      </c>
      <c r="F9" s="75" t="s">
        <v>116</v>
      </c>
      <c r="G9" s="68" t="s">
        <v>35</v>
      </c>
      <c r="H9" s="69">
        <v>53601</v>
      </c>
      <c r="I9" s="71">
        <v>13123</v>
      </c>
      <c r="J9" s="71">
        <f>+$I9</f>
        <v>13123</v>
      </c>
      <c r="K9" s="71">
        <v>13123</v>
      </c>
      <c r="L9" s="71">
        <v>0</v>
      </c>
      <c r="M9" s="71">
        <v>0</v>
      </c>
      <c r="N9" s="72">
        <f ca="1">$C9+$D9-TODAY()</f>
        <v>-440</v>
      </c>
      <c r="O9" s="66" t="s">
        <v>91</v>
      </c>
      <c r="P9" s="75">
        <v>45555</v>
      </c>
    </row>
    <row r="10" spans="1:16" ht="15">
      <c r="A10" s="62"/>
      <c r="B10" s="74">
        <v>22</v>
      </c>
      <c r="C10" s="75">
        <v>45383</v>
      </c>
      <c r="D10" s="66">
        <v>30</v>
      </c>
      <c r="E10" s="75">
        <f>C10+D10</f>
        <v>45413</v>
      </c>
      <c r="F10" s="67" t="s">
        <v>99</v>
      </c>
      <c r="G10" s="68" t="s">
        <v>35</v>
      </c>
      <c r="H10" s="69">
        <v>53601</v>
      </c>
      <c r="I10" s="71">
        <v>13123</v>
      </c>
      <c r="J10" s="71">
        <f>+$I10</f>
        <v>13123</v>
      </c>
      <c r="K10" s="71">
        <v>13123</v>
      </c>
      <c r="L10" s="71">
        <v>0</v>
      </c>
      <c r="M10" s="71">
        <v>0</v>
      </c>
      <c r="N10" s="72">
        <f ca="1">$C10+$D10-TODAY()</f>
        <v>-420</v>
      </c>
      <c r="O10" s="66" t="s">
        <v>91</v>
      </c>
      <c r="P10" s="75"/>
    </row>
    <row r="11" spans="1:16" ht="15">
      <c r="A11" s="62"/>
      <c r="B11" s="74">
        <v>147</v>
      </c>
      <c r="C11" s="75">
        <v>45575</v>
      </c>
      <c r="D11" s="66">
        <v>30</v>
      </c>
      <c r="E11" s="75">
        <f>C11+D11</f>
        <v>45605</v>
      </c>
      <c r="F11" s="75" t="s">
        <v>100</v>
      </c>
      <c r="G11" s="68" t="s">
        <v>35</v>
      </c>
      <c r="H11" s="69">
        <v>53601</v>
      </c>
      <c r="I11" s="71">
        <v>13123</v>
      </c>
      <c r="J11" s="71">
        <f>+$I11</f>
        <v>13123</v>
      </c>
      <c r="K11" s="71">
        <v>13123</v>
      </c>
      <c r="L11" s="71">
        <v>0</v>
      </c>
      <c r="M11" s="71">
        <v>0</v>
      </c>
      <c r="N11" s="72">
        <f ca="1">$C11+$D11-TODAY()</f>
        <v>-228</v>
      </c>
      <c r="O11" s="66" t="s">
        <v>91</v>
      </c>
      <c r="P11" s="75">
        <v>45583</v>
      </c>
    </row>
    <row r="12" spans="1:16" ht="15">
      <c r="A12" s="62"/>
      <c r="B12" s="74">
        <v>148</v>
      </c>
      <c r="C12" s="75">
        <v>45575</v>
      </c>
      <c r="D12" s="66">
        <v>30</v>
      </c>
      <c r="E12" s="75">
        <f>C12+D12</f>
        <v>45605</v>
      </c>
      <c r="F12" s="67" t="s">
        <v>101</v>
      </c>
      <c r="G12" s="68" t="s">
        <v>35</v>
      </c>
      <c r="H12" s="69">
        <v>53601</v>
      </c>
      <c r="I12" s="71">
        <v>13123</v>
      </c>
      <c r="J12" s="71">
        <f>+$I12</f>
        <v>13123</v>
      </c>
      <c r="K12" s="71">
        <v>13123</v>
      </c>
      <c r="L12" s="71">
        <v>0</v>
      </c>
      <c r="M12" s="71">
        <v>0</v>
      </c>
      <c r="N12" s="72">
        <f ca="1">$C12+$D12-TODAY()</f>
        <v>-228</v>
      </c>
      <c r="O12" s="66" t="s">
        <v>91</v>
      </c>
      <c r="P12" s="75"/>
    </row>
    <row r="13" spans="1:16" ht="15">
      <c r="A13" s="62"/>
      <c r="B13" s="74">
        <v>149</v>
      </c>
      <c r="C13" s="75">
        <v>45575</v>
      </c>
      <c r="D13" s="66">
        <v>30</v>
      </c>
      <c r="E13" s="75">
        <f>C13+D13</f>
        <v>45605</v>
      </c>
      <c r="F13" s="75" t="s">
        <v>102</v>
      </c>
      <c r="G13" s="68" t="s">
        <v>35</v>
      </c>
      <c r="H13" s="69">
        <v>53601</v>
      </c>
      <c r="I13" s="71">
        <v>13123</v>
      </c>
      <c r="J13" s="71">
        <f>+$I13</f>
        <v>13123</v>
      </c>
      <c r="K13" s="71">
        <v>13123</v>
      </c>
      <c r="L13" s="71">
        <v>0</v>
      </c>
      <c r="M13" s="71">
        <v>0</v>
      </c>
      <c r="N13" s="72">
        <f ca="1">$C13+$D13-TODAY()</f>
        <v>-228</v>
      </c>
      <c r="O13" s="66" t="s">
        <v>91</v>
      </c>
      <c r="P13" s="75"/>
    </row>
    <row r="14" spans="1:16" ht="15">
      <c r="A14" s="62"/>
      <c r="B14" s="74">
        <v>150</v>
      </c>
      <c r="C14" s="75">
        <v>45575</v>
      </c>
      <c r="D14" s="66">
        <v>30</v>
      </c>
      <c r="E14" s="75">
        <f>C14+D14</f>
        <v>45605</v>
      </c>
      <c r="F14" s="67" t="s">
        <v>104</v>
      </c>
      <c r="G14" s="68" t="s">
        <v>35</v>
      </c>
      <c r="H14" s="69">
        <v>53601</v>
      </c>
      <c r="I14" s="71">
        <v>13123</v>
      </c>
      <c r="J14" s="71">
        <f>+$I14</f>
        <v>13123</v>
      </c>
      <c r="K14" s="71">
        <v>13123</v>
      </c>
      <c r="L14" s="71">
        <v>0</v>
      </c>
      <c r="M14" s="71">
        <v>0</v>
      </c>
      <c r="N14" s="72">
        <f ca="1">$C14+$D14-TODAY()</f>
        <v>-228</v>
      </c>
      <c r="O14" s="66" t="s">
        <v>91</v>
      </c>
      <c r="P14" s="75"/>
    </row>
    <row r="15" spans="1:16" ht="15">
      <c r="A15" s="62"/>
      <c r="B15" s="74">
        <v>152</v>
      </c>
      <c r="C15" s="75">
        <v>45575</v>
      </c>
      <c r="D15" s="66">
        <v>30</v>
      </c>
      <c r="E15" s="75">
        <f>C15+D15</f>
        <v>45605</v>
      </c>
      <c r="F15" s="75" t="s">
        <v>105</v>
      </c>
      <c r="G15" s="68" t="s">
        <v>35</v>
      </c>
      <c r="H15" s="69">
        <v>53601</v>
      </c>
      <c r="I15" s="71">
        <v>13123</v>
      </c>
      <c r="J15" s="71">
        <f>+$I15</f>
        <v>13123</v>
      </c>
      <c r="K15" s="71">
        <v>13123</v>
      </c>
      <c r="L15" s="71">
        <v>0</v>
      </c>
      <c r="M15" s="71">
        <v>0</v>
      </c>
      <c r="N15" s="72">
        <f ca="1">$C15+$D15-TODAY()</f>
        <v>-228</v>
      </c>
      <c r="O15" s="66" t="s">
        <v>91</v>
      </c>
      <c r="P15" s="75"/>
    </row>
    <row r="16" spans="1:16" ht="15.75" customHeight="1">
      <c r="A16" s="62"/>
      <c r="B16" s="74">
        <v>154</v>
      </c>
      <c r="C16" s="75">
        <v>45575</v>
      </c>
      <c r="D16" s="66">
        <v>30</v>
      </c>
      <c r="E16" s="75">
        <f>C16+D16</f>
        <v>45605</v>
      </c>
      <c r="F16" s="67" t="s">
        <v>106</v>
      </c>
      <c r="G16" s="68" t="s">
        <v>35</v>
      </c>
      <c r="H16" s="69">
        <v>53601</v>
      </c>
      <c r="I16" s="71">
        <v>14073</v>
      </c>
      <c r="J16" s="71">
        <f>+$I16</f>
        <v>14073</v>
      </c>
      <c r="K16" s="71">
        <v>14073</v>
      </c>
      <c r="L16" s="71">
        <v>0</v>
      </c>
      <c r="M16" s="71">
        <v>0</v>
      </c>
      <c r="N16" s="72">
        <f ca="1">$C16+$D16-TODAY()</f>
        <v>-228</v>
      </c>
      <c r="O16" s="66" t="s">
        <v>91</v>
      </c>
      <c r="P16" s="75"/>
    </row>
    <row r="17" spans="1:17" ht="15.75" customHeight="1">
      <c r="A17" s="62"/>
      <c r="B17" s="74">
        <v>155</v>
      </c>
      <c r="C17" s="75">
        <v>45575</v>
      </c>
      <c r="D17" s="66">
        <v>30</v>
      </c>
      <c r="E17" s="75">
        <f>C17+D17</f>
        <v>45605</v>
      </c>
      <c r="F17" s="75" t="s">
        <v>107</v>
      </c>
      <c r="G17" s="68" t="s">
        <v>35</v>
      </c>
      <c r="H17" s="69">
        <v>53601</v>
      </c>
      <c r="I17" s="71">
        <v>14073</v>
      </c>
      <c r="J17" s="71">
        <f>+$I17</f>
        <v>14073</v>
      </c>
      <c r="K17" s="71">
        <v>14073</v>
      </c>
      <c r="L17" s="71">
        <v>0</v>
      </c>
      <c r="M17" s="71">
        <v>0</v>
      </c>
      <c r="N17" s="72">
        <f ca="1">$C17+$D17-TODAY()</f>
        <v>-228</v>
      </c>
      <c r="O17" s="66" t="s">
        <v>91</v>
      </c>
      <c r="P17" s="75"/>
    </row>
    <row r="18" spans="1:17" ht="15.75" customHeight="1">
      <c r="A18" s="62"/>
      <c r="B18" s="74">
        <v>202</v>
      </c>
      <c r="C18" s="75">
        <v>45645</v>
      </c>
      <c r="D18" s="66">
        <v>30</v>
      </c>
      <c r="E18" s="75">
        <f>C18+D18</f>
        <v>45675</v>
      </c>
      <c r="F18" s="67" t="s">
        <v>108</v>
      </c>
      <c r="G18" s="68" t="s">
        <v>35</v>
      </c>
      <c r="H18" s="69">
        <v>53601</v>
      </c>
      <c r="I18" s="71">
        <v>14073</v>
      </c>
      <c r="J18" s="71">
        <f>+$I18</f>
        <v>14073</v>
      </c>
      <c r="K18" s="71">
        <v>14073</v>
      </c>
      <c r="L18" s="71">
        <v>0</v>
      </c>
      <c r="M18" s="71">
        <f>+$J18-$K18</f>
        <v>0</v>
      </c>
      <c r="N18" s="72">
        <f ca="1">$C18+$D18-TODAY()</f>
        <v>-158</v>
      </c>
      <c r="O18" s="66" t="s">
        <v>91</v>
      </c>
      <c r="P18" s="75">
        <v>45675</v>
      </c>
    </row>
    <row r="19" spans="1:17" ht="15.75" customHeight="1">
      <c r="A19" s="62"/>
      <c r="B19" s="74">
        <v>201</v>
      </c>
      <c r="C19" s="75">
        <v>45643</v>
      </c>
      <c r="D19" s="66">
        <v>30</v>
      </c>
      <c r="E19" s="75">
        <f>C19+D19</f>
        <v>45673</v>
      </c>
      <c r="F19" s="75" t="s">
        <v>109</v>
      </c>
      <c r="G19" s="68" t="s">
        <v>35</v>
      </c>
      <c r="H19" s="69">
        <v>53601</v>
      </c>
      <c r="I19" s="71">
        <v>16273</v>
      </c>
      <c r="J19" s="71">
        <f>+$I19</f>
        <v>16273</v>
      </c>
      <c r="K19" s="71">
        <v>16273</v>
      </c>
      <c r="L19" s="71">
        <v>0</v>
      </c>
      <c r="M19" s="71">
        <f>+$J19-$K19</f>
        <v>0</v>
      </c>
      <c r="N19" s="72">
        <f ca="1">$C19+$D19-TODAY()</f>
        <v>-160</v>
      </c>
      <c r="O19" s="66" t="s">
        <v>91</v>
      </c>
      <c r="P19" s="75">
        <v>45675</v>
      </c>
    </row>
    <row r="20" spans="1:17" ht="33.75" customHeight="1">
      <c r="A20" s="62"/>
      <c r="B20" s="78"/>
      <c r="C20" s="79"/>
      <c r="D20" s="78"/>
      <c r="E20" s="79"/>
      <c r="F20" s="79"/>
      <c r="G20" s="80"/>
      <c r="H20" s="80"/>
      <c r="I20" s="88" t="s">
        <v>111</v>
      </c>
      <c r="J20" s="81">
        <f>SUBTOTAL(109,$J$5:$J$19)</f>
        <v>214183</v>
      </c>
      <c r="K20" s="81">
        <f>SUBTOTAL(109,$K$5:$K$19)</f>
        <v>214183</v>
      </c>
      <c r="L20" s="81">
        <f>SUBTOTAL(109,$L$5:$L$19)</f>
        <v>0</v>
      </c>
      <c r="M20" s="81">
        <f>SUBTOTAL(109,$M$5:$M$19)</f>
        <v>0</v>
      </c>
      <c r="N20" s="82"/>
      <c r="O20" s="78"/>
      <c r="P20" s="80"/>
    </row>
    <row r="21" spans="1:17" s="50" customFormat="1" ht="22.5" customHeight="1">
      <c r="A21" s="132" t="s">
        <v>112</v>
      </c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</row>
    <row r="22" spans="1:17" ht="35.25" customHeight="1">
      <c r="A22" s="89" t="s">
        <v>81</v>
      </c>
      <c r="B22" s="89" t="s">
        <v>82</v>
      </c>
      <c r="C22" s="89" t="s">
        <v>83</v>
      </c>
      <c r="D22" s="89" t="s">
        <v>84</v>
      </c>
      <c r="E22" s="89" t="s">
        <v>85</v>
      </c>
      <c r="F22" s="89" t="s">
        <v>86</v>
      </c>
      <c r="G22" s="89" t="s">
        <v>87</v>
      </c>
      <c r="H22" s="89" t="s">
        <v>134</v>
      </c>
      <c r="I22" s="89" t="s">
        <v>89</v>
      </c>
      <c r="J22" s="89" t="s">
        <v>90</v>
      </c>
      <c r="K22" s="89" t="s">
        <v>91</v>
      </c>
      <c r="L22" s="89" t="s">
        <v>92</v>
      </c>
      <c r="M22" s="89" t="s">
        <v>93</v>
      </c>
      <c r="N22" s="89" t="s">
        <v>79</v>
      </c>
      <c r="O22" s="89" t="s">
        <v>94</v>
      </c>
      <c r="P22" s="89" t="s">
        <v>95</v>
      </c>
      <c r="Q22" s="89" t="s">
        <v>96</v>
      </c>
    </row>
    <row r="23" spans="1:17" ht="29.25">
      <c r="A23" s="54">
        <v>45680</v>
      </c>
      <c r="B23" s="53">
        <v>221</v>
      </c>
      <c r="C23" s="54">
        <v>45691</v>
      </c>
      <c r="D23" s="66">
        <v>30</v>
      </c>
      <c r="E23" s="54">
        <f>C23+D23</f>
        <v>45721</v>
      </c>
      <c r="F23" s="54" t="s">
        <v>97</v>
      </c>
      <c r="G23" s="61" t="s">
        <v>35</v>
      </c>
      <c r="H23" s="90">
        <v>53601</v>
      </c>
      <c r="I23" s="56">
        <v>14073</v>
      </c>
      <c r="J23" s="56">
        <f>+$I23</f>
        <v>14073</v>
      </c>
      <c r="K23" s="56">
        <v>14073</v>
      </c>
      <c r="L23" s="56">
        <v>0</v>
      </c>
      <c r="M23" s="56">
        <f>+$J23-$K23</f>
        <v>0</v>
      </c>
      <c r="N23" s="72">
        <f ca="1">$C23+$D23-TODAY()</f>
        <v>-112</v>
      </c>
      <c r="O23" s="66" t="s">
        <v>91</v>
      </c>
      <c r="P23" s="54" t="s">
        <v>135</v>
      </c>
      <c r="Q23" s="102" t="s">
        <v>136</v>
      </c>
    </row>
    <row r="24" spans="1:17" ht="19.5" customHeight="1">
      <c r="A24" s="54">
        <v>45715</v>
      </c>
      <c r="B24" s="58">
        <v>268</v>
      </c>
      <c r="C24" s="59">
        <v>45754</v>
      </c>
      <c r="D24" s="66">
        <v>30</v>
      </c>
      <c r="E24" s="59">
        <f>C24+D24</f>
        <v>45784</v>
      </c>
      <c r="F24" s="59" t="s">
        <v>116</v>
      </c>
      <c r="G24" s="61" t="s">
        <v>35</v>
      </c>
      <c r="H24" s="58">
        <v>51177</v>
      </c>
      <c r="I24" s="56">
        <v>14073</v>
      </c>
      <c r="J24" s="56">
        <f>+$I24</f>
        <v>14073</v>
      </c>
      <c r="K24" s="56">
        <v>14073</v>
      </c>
      <c r="L24" s="56">
        <v>0</v>
      </c>
      <c r="M24" s="56">
        <f>+J24-K24</f>
        <v>0</v>
      </c>
      <c r="N24" s="72">
        <f ca="1">$C24+$D24-TODAY()</f>
        <v>-49</v>
      </c>
      <c r="O24" s="66" t="s">
        <v>91</v>
      </c>
      <c r="P24" s="118">
        <v>45786</v>
      </c>
      <c r="Q24" s="133" t="s">
        <v>137</v>
      </c>
    </row>
    <row r="25" spans="1:17" ht="15.75" customHeight="1">
      <c r="A25" s="54" t="s">
        <v>138</v>
      </c>
      <c r="B25" s="58">
        <v>269</v>
      </c>
      <c r="C25" s="59">
        <v>45754</v>
      </c>
      <c r="D25" s="66">
        <v>30</v>
      </c>
      <c r="E25" s="59">
        <f>C25+D25</f>
        <v>45784</v>
      </c>
      <c r="F25" s="54" t="s">
        <v>99</v>
      </c>
      <c r="G25" s="61" t="s">
        <v>35</v>
      </c>
      <c r="H25" s="90">
        <v>51179</v>
      </c>
      <c r="I25" s="56">
        <v>14073</v>
      </c>
      <c r="J25" s="56">
        <f>+$I25</f>
        <v>14073</v>
      </c>
      <c r="K25" s="56">
        <v>14073</v>
      </c>
      <c r="L25" s="56">
        <v>0</v>
      </c>
      <c r="M25" s="56">
        <f>+J25-K25</f>
        <v>0</v>
      </c>
      <c r="N25" s="72">
        <f ca="1">$C25+$D25-TODAY()</f>
        <v>-49</v>
      </c>
      <c r="O25" s="66" t="s">
        <v>91</v>
      </c>
      <c r="P25" s="120"/>
      <c r="Q25" s="134"/>
    </row>
    <row r="26" spans="1:17" ht="15.75" customHeight="1">
      <c r="A26" s="54" t="s">
        <v>139</v>
      </c>
      <c r="B26" s="58">
        <v>291</v>
      </c>
      <c r="C26" s="59">
        <v>45811</v>
      </c>
      <c r="D26" s="66">
        <v>30</v>
      </c>
      <c r="E26" s="59">
        <f>C26+D26</f>
        <v>45841</v>
      </c>
      <c r="F26" s="59" t="s">
        <v>100</v>
      </c>
      <c r="G26" s="90" t="s">
        <v>35</v>
      </c>
      <c r="H26" s="90">
        <v>53601</v>
      </c>
      <c r="I26" s="56">
        <v>14073</v>
      </c>
      <c r="J26" s="56">
        <f>+$I26</f>
        <v>14073</v>
      </c>
      <c r="K26" s="56">
        <v>0</v>
      </c>
      <c r="L26" s="56">
        <v>0</v>
      </c>
      <c r="M26" s="56">
        <f>+J26-K26</f>
        <v>14073</v>
      </c>
      <c r="N26" s="72">
        <f ca="1">$C26+$D26-TODAY()</f>
        <v>8</v>
      </c>
      <c r="O26" s="66" t="s">
        <v>122</v>
      </c>
      <c r="P26" s="59"/>
      <c r="Q26" s="58"/>
    </row>
    <row r="27" spans="1:17" ht="15.75" customHeight="1">
      <c r="A27" s="54">
        <v>45805</v>
      </c>
      <c r="B27" s="58">
        <v>292</v>
      </c>
      <c r="C27" s="59">
        <v>45811</v>
      </c>
      <c r="D27" s="66">
        <v>30</v>
      </c>
      <c r="E27" s="59">
        <f>C27+D27</f>
        <v>45841</v>
      </c>
      <c r="F27" s="54" t="s">
        <v>101</v>
      </c>
      <c r="G27" s="90" t="s">
        <v>35</v>
      </c>
      <c r="H27" s="58">
        <v>53601</v>
      </c>
      <c r="I27" s="56">
        <v>14073</v>
      </c>
      <c r="J27" s="56">
        <f>+$I27</f>
        <v>14073</v>
      </c>
      <c r="K27" s="56">
        <v>0</v>
      </c>
      <c r="L27" s="56">
        <v>0</v>
      </c>
      <c r="M27" s="56">
        <f t="shared" ref="M26:M34" si="0">+J27-K27</f>
        <v>14073</v>
      </c>
      <c r="N27" s="72">
        <f ca="1">$C27+$D27-TODAY()</f>
        <v>8</v>
      </c>
      <c r="O27" s="66" t="s">
        <v>122</v>
      </c>
      <c r="P27" s="59"/>
      <c r="Q27" s="58"/>
    </row>
    <row r="28" spans="1:17" ht="15.75" customHeight="1">
      <c r="A28" s="54"/>
      <c r="B28" s="58"/>
      <c r="C28" s="59">
        <v>0</v>
      </c>
      <c r="D28" s="66">
        <v>30</v>
      </c>
      <c r="E28" s="59">
        <f>C28+D28</f>
        <v>30</v>
      </c>
      <c r="F28" s="59" t="s">
        <v>102</v>
      </c>
      <c r="G28" s="90"/>
      <c r="H28" s="58"/>
      <c r="I28" s="56">
        <v>0</v>
      </c>
      <c r="J28" s="56">
        <f>+$I28</f>
        <v>0</v>
      </c>
      <c r="K28" s="56">
        <v>0</v>
      </c>
      <c r="L28" s="56">
        <v>0</v>
      </c>
      <c r="M28" s="56">
        <f t="shared" si="0"/>
        <v>0</v>
      </c>
      <c r="N28" s="72">
        <f ca="1">$C28+$D28-TODAY()</f>
        <v>-45803</v>
      </c>
      <c r="O28" s="66" t="s">
        <v>122</v>
      </c>
      <c r="P28" s="59"/>
      <c r="Q28" s="58"/>
    </row>
    <row r="29" spans="1:17" ht="15.75" customHeight="1">
      <c r="A29" s="54"/>
      <c r="B29" s="58"/>
      <c r="C29" s="59">
        <v>0</v>
      </c>
      <c r="D29" s="66">
        <v>30</v>
      </c>
      <c r="E29" s="59">
        <f>C29+D29</f>
        <v>30</v>
      </c>
      <c r="F29" s="54" t="s">
        <v>104</v>
      </c>
      <c r="G29" s="90"/>
      <c r="H29" s="58"/>
      <c r="I29" s="56">
        <v>0</v>
      </c>
      <c r="J29" s="56">
        <f>+$I29</f>
        <v>0</v>
      </c>
      <c r="K29" s="56">
        <v>0</v>
      </c>
      <c r="L29" s="56">
        <v>0</v>
      </c>
      <c r="M29" s="56">
        <f t="shared" si="0"/>
        <v>0</v>
      </c>
      <c r="N29" s="72">
        <f ca="1">$C29+$D29-TODAY()</f>
        <v>-45803</v>
      </c>
      <c r="O29" s="66" t="s">
        <v>122</v>
      </c>
      <c r="P29" s="59"/>
      <c r="Q29" s="58"/>
    </row>
    <row r="30" spans="1:17" ht="15.75" customHeight="1">
      <c r="A30" s="54"/>
      <c r="B30" s="58"/>
      <c r="C30" s="59">
        <v>0</v>
      </c>
      <c r="D30" s="66">
        <v>30</v>
      </c>
      <c r="E30" s="59">
        <f>C30+D30</f>
        <v>30</v>
      </c>
      <c r="F30" s="59" t="s">
        <v>105</v>
      </c>
      <c r="G30" s="90"/>
      <c r="H30" s="58"/>
      <c r="I30" s="56">
        <v>0</v>
      </c>
      <c r="J30" s="56">
        <f>+$I30</f>
        <v>0</v>
      </c>
      <c r="K30" s="56">
        <v>0</v>
      </c>
      <c r="L30" s="56">
        <v>0</v>
      </c>
      <c r="M30" s="56">
        <f t="shared" si="0"/>
        <v>0</v>
      </c>
      <c r="N30" s="72">
        <f ca="1">$C30+$D30-TODAY()</f>
        <v>-45803</v>
      </c>
      <c r="O30" s="66" t="s">
        <v>122</v>
      </c>
      <c r="P30" s="59"/>
      <c r="Q30" s="58"/>
    </row>
    <row r="31" spans="1:17" ht="15.75" customHeight="1">
      <c r="A31" s="54"/>
      <c r="B31" s="58"/>
      <c r="C31" s="59">
        <v>0</v>
      </c>
      <c r="D31" s="66">
        <v>30</v>
      </c>
      <c r="E31" s="59">
        <f>C31+D31</f>
        <v>30</v>
      </c>
      <c r="F31" s="54" t="s">
        <v>106</v>
      </c>
      <c r="G31" s="90"/>
      <c r="H31" s="58"/>
      <c r="I31" s="56">
        <v>0</v>
      </c>
      <c r="J31" s="56">
        <f>+$I31</f>
        <v>0</v>
      </c>
      <c r="K31" s="56">
        <v>0</v>
      </c>
      <c r="L31" s="56">
        <v>0</v>
      </c>
      <c r="M31" s="56">
        <f t="shared" si="0"/>
        <v>0</v>
      </c>
      <c r="N31" s="72">
        <f ca="1">$C31+$D31-TODAY()</f>
        <v>-45803</v>
      </c>
      <c r="O31" s="66" t="s">
        <v>122</v>
      </c>
      <c r="P31" s="59"/>
      <c r="Q31" s="58"/>
    </row>
    <row r="32" spans="1:17" ht="15.75" customHeight="1">
      <c r="A32" s="54"/>
      <c r="B32" s="58"/>
      <c r="C32" s="59">
        <v>0</v>
      </c>
      <c r="D32" s="66">
        <v>30</v>
      </c>
      <c r="E32" s="59">
        <f>C32+D32</f>
        <v>30</v>
      </c>
      <c r="F32" s="59" t="s">
        <v>107</v>
      </c>
      <c r="G32" s="90"/>
      <c r="H32" s="58"/>
      <c r="I32" s="56">
        <v>0</v>
      </c>
      <c r="J32" s="56">
        <f>+$I32</f>
        <v>0</v>
      </c>
      <c r="K32" s="56">
        <v>0</v>
      </c>
      <c r="L32" s="56">
        <v>0</v>
      </c>
      <c r="M32" s="56">
        <f t="shared" si="0"/>
        <v>0</v>
      </c>
      <c r="N32" s="72">
        <f ca="1">$C32+$D32-TODAY()</f>
        <v>-45803</v>
      </c>
      <c r="O32" s="66" t="s">
        <v>122</v>
      </c>
      <c r="P32" s="59"/>
      <c r="Q32" s="58"/>
    </row>
    <row r="33" spans="1:17" ht="15.75" customHeight="1">
      <c r="A33" s="54"/>
      <c r="B33" s="58"/>
      <c r="C33" s="59">
        <v>0</v>
      </c>
      <c r="D33" s="66">
        <v>30</v>
      </c>
      <c r="E33" s="59">
        <f>C33+D33</f>
        <v>30</v>
      </c>
      <c r="F33" s="54" t="s">
        <v>108</v>
      </c>
      <c r="G33" s="90"/>
      <c r="H33" s="58"/>
      <c r="I33" s="56">
        <v>0</v>
      </c>
      <c r="J33" s="56">
        <f>+$I33</f>
        <v>0</v>
      </c>
      <c r="K33" s="56">
        <v>0</v>
      </c>
      <c r="L33" s="56">
        <v>0</v>
      </c>
      <c r="M33" s="56">
        <f t="shared" si="0"/>
        <v>0</v>
      </c>
      <c r="N33" s="72">
        <f ca="1">$C33+$D33-TODAY()</f>
        <v>-45803</v>
      </c>
      <c r="O33" s="66" t="s">
        <v>122</v>
      </c>
      <c r="P33" s="59"/>
      <c r="Q33" s="58"/>
    </row>
    <row r="34" spans="1:17" ht="15.75" customHeight="1">
      <c r="A34" s="54"/>
      <c r="B34" s="58"/>
      <c r="C34" s="59">
        <v>0</v>
      </c>
      <c r="D34" s="66">
        <v>30</v>
      </c>
      <c r="E34" s="59">
        <f>C34+D34</f>
        <v>30</v>
      </c>
      <c r="F34" s="59" t="s">
        <v>109</v>
      </c>
      <c r="G34" s="90"/>
      <c r="H34" s="58"/>
      <c r="I34" s="56">
        <v>0</v>
      </c>
      <c r="J34" s="56">
        <f>+$I34</f>
        <v>0</v>
      </c>
      <c r="K34" s="56">
        <v>0</v>
      </c>
      <c r="L34" s="56">
        <v>0</v>
      </c>
      <c r="M34" s="56">
        <f t="shared" si="0"/>
        <v>0</v>
      </c>
      <c r="N34" s="72">
        <f ca="1">$C34+$D34-TODAY()</f>
        <v>-45803</v>
      </c>
      <c r="O34" s="66" t="s">
        <v>122</v>
      </c>
      <c r="P34" s="59"/>
      <c r="Q34" s="58"/>
    </row>
    <row r="35" spans="1:17" ht="15.75" customHeight="1">
      <c r="A35" s="91"/>
      <c r="B35" s="83"/>
      <c r="C35" s="92"/>
      <c r="D35" s="83"/>
      <c r="E35" s="92"/>
      <c r="F35" s="92"/>
      <c r="G35" s="93"/>
      <c r="H35" s="93"/>
      <c r="I35" s="94" t="s">
        <v>111</v>
      </c>
      <c r="J35" s="95">
        <f>SUBTOTAL(109,$J$23:$J$34)</f>
        <v>70365</v>
      </c>
      <c r="K35" s="95">
        <f>SUBTOTAL(109,$K$23:$K$34)</f>
        <v>42219</v>
      </c>
      <c r="L35" s="95">
        <f>SUBTOTAL(109,$L$23:$L$34)</f>
        <v>0</v>
      </c>
      <c r="M35" s="95">
        <f>SUBTOTAL(109,$M$23:$M$34)</f>
        <v>28146</v>
      </c>
      <c r="N35" s="96"/>
      <c r="O35" s="83"/>
      <c r="P35" s="93"/>
      <c r="Q35" s="103"/>
    </row>
  </sheetData>
  <mergeCells count="4">
    <mergeCell ref="A3:P3"/>
    <mergeCell ref="A21:P21"/>
    <mergeCell ref="P24:P25"/>
    <mergeCell ref="Q24:Q25"/>
  </mergeCells>
  <conditionalFormatting sqref="N5:N19">
    <cfRule type="expression" dxfId="3" priority="9" stopIfTrue="1">
      <formula>$O5="Cobrado"</formula>
    </cfRule>
    <cfRule type="iconSet" priority="10">
      <iconSet>
        <cfvo type="percent" val="0"/>
        <cfvo type="num" val="$C$2" gte="0"/>
        <cfvo type="num" val="$C$1"/>
      </iconSet>
    </cfRule>
  </conditionalFormatting>
  <conditionalFormatting sqref="N23:N34">
    <cfRule type="expression" dxfId="2" priority="1" stopIfTrue="1">
      <formula>$O23="Cobrado"</formula>
    </cfRule>
    <cfRule type="iconSet" priority="2">
      <iconSet>
        <cfvo type="percent" val="0"/>
        <cfvo type="num" val="$C$2" gte="0"/>
        <cfvo type="num" val="$C$1"/>
      </iconSet>
    </cfRule>
  </conditionalFormatting>
  <dataValidations count="1">
    <dataValidation type="list" allowBlank="1" showInputMessage="1" showErrorMessage="1" sqref="O5:O19 O23:O34" xr:uid="{50E93BB7-89C2-4673-A0E9-6DB3D146B1D1}">
      <formula1>"Cobrado,Pendiente"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0CC3A-51D5-4BE2-9B92-E97E29262CA3}">
  <dimension ref="A1:T45"/>
  <sheetViews>
    <sheetView showGridLines="0" tabSelected="1" topLeftCell="F19" zoomScale="240" zoomScaleNormal="240" workbookViewId="0">
      <selection activeCell="J46" sqref="J46"/>
    </sheetView>
  </sheetViews>
  <sheetFormatPr defaultColWidth="12.5703125" defaultRowHeight="15.75" customHeight="1"/>
  <cols>
    <col min="2" max="3" width="13" customWidth="1"/>
    <col min="4" max="4" width="9.5703125" customWidth="1"/>
    <col min="5" max="6" width="14.85546875" customWidth="1"/>
    <col min="7" max="7" width="16.7109375" customWidth="1"/>
    <col min="8" max="11" width="10.7109375" customWidth="1"/>
    <col min="12" max="12" width="19.42578125" customWidth="1"/>
    <col min="13" max="13" width="17.5703125" customWidth="1"/>
    <col min="14" max="14" width="18.85546875" customWidth="1"/>
    <col min="15" max="15" width="16.85546875" customWidth="1"/>
    <col min="16" max="16" width="16" customWidth="1"/>
    <col min="17" max="17" width="10.5703125" customWidth="1"/>
    <col min="18" max="18" width="13" customWidth="1"/>
    <col min="20" max="20" width="56.85546875" customWidth="1"/>
  </cols>
  <sheetData>
    <row r="1" spans="1:20" ht="15">
      <c r="B1" s="48" t="s">
        <v>78</v>
      </c>
      <c r="C1" s="49">
        <v>10</v>
      </c>
    </row>
    <row r="2" spans="1:20" ht="15">
      <c r="B2" s="48" t="s">
        <v>79</v>
      </c>
      <c r="C2" s="49">
        <v>3</v>
      </c>
    </row>
    <row r="3" spans="1:20" ht="26.25" customHeight="1">
      <c r="A3" s="131" t="s">
        <v>80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</row>
    <row r="4" spans="1:20" ht="29.25">
      <c r="A4" s="65" t="s">
        <v>81</v>
      </c>
      <c r="B4" s="64" t="s">
        <v>82</v>
      </c>
      <c r="C4" s="64" t="s">
        <v>95</v>
      </c>
      <c r="D4" s="64" t="s">
        <v>84</v>
      </c>
      <c r="E4" s="64" t="s">
        <v>85</v>
      </c>
      <c r="F4" s="64" t="s">
        <v>86</v>
      </c>
      <c r="G4" s="64" t="s">
        <v>87</v>
      </c>
      <c r="H4" s="64" t="s">
        <v>134</v>
      </c>
      <c r="I4" s="64" t="s">
        <v>88</v>
      </c>
      <c r="J4" s="64" t="s">
        <v>140</v>
      </c>
      <c r="K4" s="64" t="s">
        <v>141</v>
      </c>
      <c r="L4" s="64" t="s">
        <v>142</v>
      </c>
      <c r="M4" s="64" t="s">
        <v>90</v>
      </c>
      <c r="N4" s="64" t="s">
        <v>91</v>
      </c>
      <c r="O4" s="64" t="s">
        <v>143</v>
      </c>
      <c r="P4" s="64" t="s">
        <v>93</v>
      </c>
      <c r="Q4" s="64" t="s">
        <v>79</v>
      </c>
      <c r="R4" s="65" t="s">
        <v>94</v>
      </c>
      <c r="S4" s="65" t="s">
        <v>95</v>
      </c>
      <c r="T4" s="65" t="s">
        <v>96</v>
      </c>
    </row>
    <row r="5" spans="1:20" s="50" customFormat="1" ht="15">
      <c r="A5" s="84"/>
      <c r="B5" s="66">
        <v>11</v>
      </c>
      <c r="C5" s="67">
        <v>45297</v>
      </c>
      <c r="D5" s="66">
        <v>30</v>
      </c>
      <c r="E5" s="67">
        <f>$C5+$D5</f>
        <v>45327</v>
      </c>
      <c r="F5" s="67" t="s">
        <v>32</v>
      </c>
      <c r="G5" s="68" t="s">
        <v>33</v>
      </c>
      <c r="H5" s="69"/>
      <c r="I5" s="68"/>
      <c r="J5" s="70"/>
      <c r="K5" s="70"/>
      <c r="L5" s="71">
        <v>10384.82</v>
      </c>
      <c r="M5" s="71">
        <v>10384.82</v>
      </c>
      <c r="N5" s="71">
        <v>10384.82</v>
      </c>
      <c r="O5" s="71"/>
      <c r="P5" s="71">
        <v>0</v>
      </c>
      <c r="Q5" s="72">
        <f ca="1">$C5+$D5-TODAY()</f>
        <v>-506</v>
      </c>
      <c r="R5" s="73" t="s">
        <v>91</v>
      </c>
      <c r="S5" s="84"/>
      <c r="T5" s="99"/>
    </row>
    <row r="6" spans="1:20" ht="15">
      <c r="A6" s="84"/>
      <c r="B6" s="74">
        <v>42</v>
      </c>
      <c r="C6" s="75">
        <v>45328</v>
      </c>
      <c r="D6" s="66">
        <v>30</v>
      </c>
      <c r="E6" s="67">
        <f>$C6+$D6</f>
        <v>45358</v>
      </c>
      <c r="F6" s="75" t="s">
        <v>42</v>
      </c>
      <c r="G6" s="75" t="s">
        <v>33</v>
      </c>
      <c r="H6" s="74"/>
      <c r="I6" s="75"/>
      <c r="J6" s="63"/>
      <c r="K6" s="63"/>
      <c r="L6" s="71">
        <v>10030.59</v>
      </c>
      <c r="M6" s="71">
        <v>10030.59</v>
      </c>
      <c r="N6" s="71">
        <v>10030.59</v>
      </c>
      <c r="O6" s="71"/>
      <c r="P6" s="71">
        <v>0</v>
      </c>
      <c r="Q6" s="72">
        <f ca="1">$C6+$D6-TODAY()</f>
        <v>-475</v>
      </c>
      <c r="R6" s="73" t="s">
        <v>91</v>
      </c>
      <c r="S6" s="84"/>
      <c r="T6" s="99"/>
    </row>
    <row r="7" spans="1:20" ht="15">
      <c r="A7" s="84"/>
      <c r="B7" s="74">
        <v>17</v>
      </c>
      <c r="C7" s="75">
        <v>45365</v>
      </c>
      <c r="D7" s="66">
        <v>30</v>
      </c>
      <c r="E7" s="67">
        <f>$C7+$D7</f>
        <v>45395</v>
      </c>
      <c r="F7" s="75" t="s">
        <v>26</v>
      </c>
      <c r="G7" s="75" t="s">
        <v>33</v>
      </c>
      <c r="H7" s="74"/>
      <c r="I7" s="75"/>
      <c r="J7" s="63"/>
      <c r="K7" s="63"/>
      <c r="L7" s="71">
        <v>110236.57</v>
      </c>
      <c r="M7" s="71">
        <v>110236.57</v>
      </c>
      <c r="N7" s="71">
        <v>110236.57</v>
      </c>
      <c r="O7" s="71"/>
      <c r="P7" s="71">
        <v>0</v>
      </c>
      <c r="Q7" s="72">
        <f ca="1">$C7+$D7-TODAY()</f>
        <v>-438</v>
      </c>
      <c r="R7" s="73" t="s">
        <v>91</v>
      </c>
      <c r="S7" s="84"/>
      <c r="T7" s="99"/>
    </row>
    <row r="8" spans="1:20" ht="15">
      <c r="A8" s="84"/>
      <c r="B8" s="74">
        <v>28</v>
      </c>
      <c r="C8" s="75">
        <v>45386</v>
      </c>
      <c r="D8" s="66">
        <v>30</v>
      </c>
      <c r="E8" s="67">
        <f>$C8+$D8</f>
        <v>45416</v>
      </c>
      <c r="F8" s="75" t="s">
        <v>37</v>
      </c>
      <c r="G8" s="75" t="s">
        <v>33</v>
      </c>
      <c r="H8" s="74"/>
      <c r="I8" s="75"/>
      <c r="J8" s="63"/>
      <c r="K8" s="63"/>
      <c r="L8" s="71">
        <v>144691.47</v>
      </c>
      <c r="M8" s="71">
        <v>144691.47</v>
      </c>
      <c r="N8" s="71">
        <v>144691.47</v>
      </c>
      <c r="O8" s="71"/>
      <c r="P8" s="71">
        <v>0</v>
      </c>
      <c r="Q8" s="72">
        <f ca="1">$C8+$D8-TODAY()</f>
        <v>-417</v>
      </c>
      <c r="R8" s="73" t="s">
        <v>91</v>
      </c>
      <c r="S8" s="84"/>
      <c r="T8" s="99"/>
    </row>
    <row r="9" spans="1:20" ht="15">
      <c r="A9" s="84"/>
      <c r="B9" s="74">
        <v>44</v>
      </c>
      <c r="C9" s="75">
        <v>45418</v>
      </c>
      <c r="D9" s="66">
        <v>30</v>
      </c>
      <c r="E9" s="67">
        <f>$C9+$D9</f>
        <v>45448</v>
      </c>
      <c r="F9" s="75" t="s">
        <v>51</v>
      </c>
      <c r="G9" s="75" t="s">
        <v>33</v>
      </c>
      <c r="H9" s="74"/>
      <c r="I9" s="75"/>
      <c r="J9" s="63"/>
      <c r="K9" s="63"/>
      <c r="L9" s="71">
        <v>98612.84</v>
      </c>
      <c r="M9" s="71">
        <v>98612.84</v>
      </c>
      <c r="N9" s="71">
        <v>98612.84</v>
      </c>
      <c r="O9" s="71"/>
      <c r="P9" s="71">
        <v>0</v>
      </c>
      <c r="Q9" s="72">
        <f ca="1">$C9+$D9-TODAY()</f>
        <v>-385</v>
      </c>
      <c r="R9" s="73" t="s">
        <v>91</v>
      </c>
      <c r="S9" s="84"/>
      <c r="T9" s="99"/>
    </row>
    <row r="10" spans="1:20" ht="15">
      <c r="A10" s="84"/>
      <c r="B10" s="74">
        <v>90</v>
      </c>
      <c r="C10" s="75">
        <v>45484</v>
      </c>
      <c r="D10" s="66">
        <v>30</v>
      </c>
      <c r="E10" s="67">
        <f>$C10+$D10</f>
        <v>45514</v>
      </c>
      <c r="F10" s="75" t="s">
        <v>57</v>
      </c>
      <c r="G10" s="75" t="s">
        <v>33</v>
      </c>
      <c r="H10" s="74"/>
      <c r="I10" s="75"/>
      <c r="J10" s="63"/>
      <c r="K10" s="63"/>
      <c r="L10" s="71">
        <v>141718.07</v>
      </c>
      <c r="M10" s="71">
        <v>141718.07</v>
      </c>
      <c r="N10" s="71">
        <v>141718.07</v>
      </c>
      <c r="O10" s="71"/>
      <c r="P10" s="71">
        <v>0</v>
      </c>
      <c r="Q10" s="72">
        <f ca="1">$C10+$D10-TODAY()</f>
        <v>-319</v>
      </c>
      <c r="R10" s="73" t="s">
        <v>91</v>
      </c>
      <c r="S10" s="84"/>
      <c r="T10" s="99"/>
    </row>
    <row r="11" spans="1:20" ht="15">
      <c r="A11" s="84"/>
      <c r="B11" s="74">
        <v>91</v>
      </c>
      <c r="C11" s="75">
        <v>45484</v>
      </c>
      <c r="D11" s="66">
        <v>30</v>
      </c>
      <c r="E11" s="67">
        <f>$C11+$D11</f>
        <v>45514</v>
      </c>
      <c r="F11" s="75" t="s">
        <v>62</v>
      </c>
      <c r="G11" s="75" t="s">
        <v>33</v>
      </c>
      <c r="H11" s="74"/>
      <c r="I11" s="75"/>
      <c r="J11" s="63"/>
      <c r="K11" s="63"/>
      <c r="L11" s="71">
        <v>217299.74</v>
      </c>
      <c r="M11" s="71">
        <v>217299.74</v>
      </c>
      <c r="N11" s="71">
        <v>217299.74</v>
      </c>
      <c r="O11" s="71"/>
      <c r="P11" s="71">
        <v>0</v>
      </c>
      <c r="Q11" s="72">
        <f ca="1">$C11+$D11-TODAY()</f>
        <v>-319</v>
      </c>
      <c r="R11" s="73" t="s">
        <v>91</v>
      </c>
      <c r="S11" s="84"/>
      <c r="T11" s="99"/>
    </row>
    <row r="12" spans="1:20" ht="15">
      <c r="A12" s="84"/>
      <c r="B12" s="74">
        <v>107</v>
      </c>
      <c r="C12" s="75">
        <v>45511</v>
      </c>
      <c r="D12" s="66">
        <v>30</v>
      </c>
      <c r="E12" s="67">
        <f>$C12+$D12</f>
        <v>45541</v>
      </c>
      <c r="F12" s="75" t="s">
        <v>69</v>
      </c>
      <c r="G12" s="75" t="s">
        <v>33</v>
      </c>
      <c r="H12" s="74"/>
      <c r="I12" s="75"/>
      <c r="J12" s="63"/>
      <c r="K12" s="63"/>
      <c r="L12" s="71">
        <v>479835.5</v>
      </c>
      <c r="M12" s="71">
        <v>479835.5</v>
      </c>
      <c r="N12" s="71">
        <v>479835.5</v>
      </c>
      <c r="O12" s="71"/>
      <c r="P12" s="71">
        <v>0</v>
      </c>
      <c r="Q12" s="72">
        <f ca="1">$C12+$D12-TODAY()</f>
        <v>-292</v>
      </c>
      <c r="R12" s="73" t="s">
        <v>91</v>
      </c>
      <c r="S12" s="84"/>
      <c r="T12" s="99"/>
    </row>
    <row r="13" spans="1:20" ht="15">
      <c r="A13" s="84"/>
      <c r="B13" s="74">
        <v>133</v>
      </c>
      <c r="C13" s="75">
        <v>45556</v>
      </c>
      <c r="D13" s="66">
        <v>30</v>
      </c>
      <c r="E13" s="67">
        <f>$C13+$D13</f>
        <v>45586</v>
      </c>
      <c r="F13" s="75" t="s">
        <v>144</v>
      </c>
      <c r="G13" s="75" t="s">
        <v>33</v>
      </c>
      <c r="H13" s="74">
        <v>53503</v>
      </c>
      <c r="I13" s="75" t="s">
        <v>145</v>
      </c>
      <c r="J13" s="63"/>
      <c r="K13" s="63"/>
      <c r="L13" s="71">
        <v>42332.44</v>
      </c>
      <c r="M13" s="71">
        <f>+$L13+L14</f>
        <v>277253.77</v>
      </c>
      <c r="N13" s="71">
        <f>+$M13</f>
        <v>277253.77</v>
      </c>
      <c r="O13" s="71"/>
      <c r="P13" s="71">
        <v>0</v>
      </c>
      <c r="Q13" s="72">
        <f ca="1">$C13+$D13-TODAY()</f>
        <v>-247</v>
      </c>
      <c r="R13" s="73" t="s">
        <v>91</v>
      </c>
      <c r="S13" s="84"/>
      <c r="T13" s="99"/>
    </row>
    <row r="14" spans="1:20" ht="15">
      <c r="A14" s="84"/>
      <c r="B14" s="74">
        <v>134</v>
      </c>
      <c r="C14" s="75">
        <v>45556</v>
      </c>
      <c r="D14" s="66">
        <v>30</v>
      </c>
      <c r="E14" s="67">
        <f>$C14+$D14</f>
        <v>45586</v>
      </c>
      <c r="F14" s="75" t="s">
        <v>144</v>
      </c>
      <c r="G14" s="75" t="s">
        <v>33</v>
      </c>
      <c r="H14" s="74">
        <v>53505</v>
      </c>
      <c r="I14" s="75" t="s">
        <v>146</v>
      </c>
      <c r="J14" s="63"/>
      <c r="K14" s="63"/>
      <c r="L14" s="71">
        <v>234921.33</v>
      </c>
      <c r="M14" s="71"/>
      <c r="N14" s="71"/>
      <c r="O14" s="71"/>
      <c r="P14" s="71">
        <v>0</v>
      </c>
      <c r="Q14" s="72">
        <f ca="1">$C14+$D14-TODAY()</f>
        <v>-247</v>
      </c>
      <c r="R14" s="73" t="s">
        <v>91</v>
      </c>
      <c r="S14" s="84"/>
      <c r="T14" s="99"/>
    </row>
    <row r="15" spans="1:20" ht="15">
      <c r="A15" s="84"/>
      <c r="B15" s="74">
        <v>162</v>
      </c>
      <c r="C15" s="75">
        <v>45586</v>
      </c>
      <c r="D15" s="66">
        <v>30</v>
      </c>
      <c r="E15" s="67">
        <f>$C15+$D15</f>
        <v>45616</v>
      </c>
      <c r="F15" s="75" t="s">
        <v>147</v>
      </c>
      <c r="G15" s="75" t="s">
        <v>33</v>
      </c>
      <c r="H15" s="74">
        <v>53503</v>
      </c>
      <c r="I15" s="75" t="s">
        <v>145</v>
      </c>
      <c r="J15" s="76">
        <v>66226</v>
      </c>
      <c r="K15" s="77">
        <v>0.90539000000000003</v>
      </c>
      <c r="L15" s="71">
        <v>59960.24</v>
      </c>
      <c r="M15" s="139">
        <f>+$L15+L16</f>
        <v>342148.02</v>
      </c>
      <c r="N15" s="139">
        <f>+$M15</f>
        <v>342148.02</v>
      </c>
      <c r="O15" s="71"/>
      <c r="P15" s="71">
        <v>0</v>
      </c>
      <c r="Q15" s="72">
        <f ca="1">$C15+$D15-TODAY()</f>
        <v>-217</v>
      </c>
      <c r="R15" s="73" t="s">
        <v>91</v>
      </c>
      <c r="S15" s="84"/>
      <c r="T15" s="99"/>
    </row>
    <row r="16" spans="1:20" ht="15">
      <c r="A16" s="84"/>
      <c r="B16" s="74">
        <v>161</v>
      </c>
      <c r="C16" s="75">
        <v>45586</v>
      </c>
      <c r="D16" s="66">
        <v>30</v>
      </c>
      <c r="E16" s="67">
        <f>$C16+$D16</f>
        <v>45616</v>
      </c>
      <c r="F16" s="75" t="s">
        <v>147</v>
      </c>
      <c r="G16" s="75" t="s">
        <v>33</v>
      </c>
      <c r="H16" s="74">
        <v>53505</v>
      </c>
      <c r="I16" s="75" t="s">
        <v>146</v>
      </c>
      <c r="J16" s="76">
        <v>311676</v>
      </c>
      <c r="K16" s="77">
        <v>0.90539000000000003</v>
      </c>
      <c r="L16" s="71">
        <v>282187.78000000003</v>
      </c>
      <c r="M16" s="140"/>
      <c r="N16" s="140"/>
      <c r="O16" s="71"/>
      <c r="P16" s="71">
        <v>0</v>
      </c>
      <c r="Q16" s="72">
        <f ca="1">$C16+$D16-TODAY()</f>
        <v>-217</v>
      </c>
      <c r="R16" s="73" t="s">
        <v>91</v>
      </c>
      <c r="S16" s="84"/>
      <c r="T16" s="99"/>
    </row>
    <row r="17" spans="1:20" ht="15">
      <c r="A17" s="84"/>
      <c r="B17" s="74">
        <v>177</v>
      </c>
      <c r="C17" s="75">
        <v>45614</v>
      </c>
      <c r="D17" s="66">
        <v>30</v>
      </c>
      <c r="E17" s="67">
        <f>$C17+$D17</f>
        <v>45644</v>
      </c>
      <c r="F17" s="75" t="s">
        <v>148</v>
      </c>
      <c r="G17" s="75" t="s">
        <v>33</v>
      </c>
      <c r="H17" s="74">
        <v>53503</v>
      </c>
      <c r="I17" s="75" t="s">
        <v>145</v>
      </c>
      <c r="J17" s="76">
        <v>65643</v>
      </c>
      <c r="K17" s="77">
        <v>1.0565327</v>
      </c>
      <c r="L17" s="71">
        <v>69353.976026100005</v>
      </c>
      <c r="M17" s="139">
        <f>+$L17+L18</f>
        <v>124097.16134390001</v>
      </c>
      <c r="N17" s="139">
        <f>+$M17</f>
        <v>124097.16134390001</v>
      </c>
      <c r="O17" s="71"/>
      <c r="P17" s="71">
        <v>0</v>
      </c>
      <c r="Q17" s="72">
        <f ca="1">$C17+$D17-TODAY()</f>
        <v>-189</v>
      </c>
      <c r="R17" s="73" t="s">
        <v>91</v>
      </c>
      <c r="S17" s="84"/>
      <c r="T17" s="99"/>
    </row>
    <row r="18" spans="1:20" ht="15.75" customHeight="1">
      <c r="A18" s="84"/>
      <c r="B18" s="74">
        <v>176</v>
      </c>
      <c r="C18" s="75">
        <v>45614</v>
      </c>
      <c r="D18" s="66">
        <v>30</v>
      </c>
      <c r="E18" s="67">
        <f>$C18+$D18</f>
        <v>45644</v>
      </c>
      <c r="F18" s="75" t="s">
        <v>148</v>
      </c>
      <c r="G18" s="75" t="s">
        <v>33</v>
      </c>
      <c r="H18" s="74">
        <v>53505</v>
      </c>
      <c r="I18" s="75" t="s">
        <v>146</v>
      </c>
      <c r="J18" s="76">
        <v>51814</v>
      </c>
      <c r="K18" s="77">
        <v>1.0565327</v>
      </c>
      <c r="L18" s="71">
        <v>54743.185317800002</v>
      </c>
      <c r="M18" s="140"/>
      <c r="N18" s="140"/>
      <c r="O18" s="71"/>
      <c r="P18" s="71">
        <v>0</v>
      </c>
      <c r="Q18" s="72">
        <f ca="1">$C18+$D18-TODAY()</f>
        <v>-189</v>
      </c>
      <c r="R18" s="73" t="s">
        <v>91</v>
      </c>
      <c r="S18" s="84"/>
      <c r="T18" s="99"/>
    </row>
    <row r="19" spans="1:20" ht="15.75" customHeight="1">
      <c r="A19" s="84"/>
      <c r="B19" s="74">
        <v>197</v>
      </c>
      <c r="C19" s="75">
        <v>45639</v>
      </c>
      <c r="D19" s="66">
        <v>30</v>
      </c>
      <c r="E19" s="67">
        <f>$C19+$D19</f>
        <v>45669</v>
      </c>
      <c r="F19" s="75" t="s">
        <v>149</v>
      </c>
      <c r="G19" s="75" t="s">
        <v>33</v>
      </c>
      <c r="H19" s="74">
        <v>53503</v>
      </c>
      <c r="I19" s="75" t="s">
        <v>145</v>
      </c>
      <c r="J19" s="76">
        <v>106377</v>
      </c>
      <c r="K19" s="77">
        <v>0.83555000000000001</v>
      </c>
      <c r="L19" s="71">
        <v>88883.39</v>
      </c>
      <c r="M19" s="139">
        <f>+$L19+L20</f>
        <v>169133.03</v>
      </c>
      <c r="N19" s="139">
        <v>169133.03</v>
      </c>
      <c r="O19" s="71"/>
      <c r="P19" s="139">
        <f>+$M19-$N19</f>
        <v>0</v>
      </c>
      <c r="Q19" s="112">
        <f ca="1">$C19+$D19-TODAY()</f>
        <v>-164</v>
      </c>
      <c r="R19" s="109" t="s">
        <v>91</v>
      </c>
      <c r="S19" s="144" t="s">
        <v>150</v>
      </c>
      <c r="T19" s="141"/>
    </row>
    <row r="20" spans="1:20" ht="15.75" customHeight="1">
      <c r="A20" s="84"/>
      <c r="B20" s="74">
        <v>196</v>
      </c>
      <c r="C20" s="75">
        <v>45639</v>
      </c>
      <c r="D20" s="66">
        <v>30</v>
      </c>
      <c r="E20" s="67">
        <f>$C20+$D20</f>
        <v>45669</v>
      </c>
      <c r="F20" s="75" t="s">
        <v>149</v>
      </c>
      <c r="G20" s="75" t="s">
        <v>33</v>
      </c>
      <c r="H20" s="74">
        <v>53505</v>
      </c>
      <c r="I20" s="75" t="s">
        <v>146</v>
      </c>
      <c r="J20" s="76">
        <v>96044</v>
      </c>
      <c r="K20" s="77">
        <v>0.83555000000000001</v>
      </c>
      <c r="L20" s="71">
        <v>80249.64</v>
      </c>
      <c r="M20" s="140"/>
      <c r="N20" s="140"/>
      <c r="O20" s="71"/>
      <c r="P20" s="140"/>
      <c r="Q20" s="114"/>
      <c r="R20" s="111"/>
      <c r="S20" s="145"/>
      <c r="T20" s="142"/>
    </row>
    <row r="21" spans="1:20" ht="15.75" customHeight="1">
      <c r="A21" s="84"/>
      <c r="B21" s="74">
        <v>215</v>
      </c>
      <c r="C21" s="75">
        <v>45672</v>
      </c>
      <c r="D21" s="66">
        <v>30</v>
      </c>
      <c r="E21" s="75">
        <f>$C21+$D21</f>
        <v>45702</v>
      </c>
      <c r="F21" s="75" t="s">
        <v>32</v>
      </c>
      <c r="G21" s="75" t="s">
        <v>33</v>
      </c>
      <c r="H21" s="74">
        <v>53503</v>
      </c>
      <c r="I21" s="75" t="s">
        <v>145</v>
      </c>
      <c r="J21" s="76">
        <v>36438</v>
      </c>
      <c r="K21" s="77">
        <v>1.4401101647134396</v>
      </c>
      <c r="L21" s="71">
        <v>65316.05</v>
      </c>
      <c r="M21" s="139">
        <f>+$L21+L22</f>
        <v>293621.07</v>
      </c>
      <c r="N21" s="139">
        <v>293621.07</v>
      </c>
      <c r="O21" s="139"/>
      <c r="P21" s="139">
        <f>+M21-N21</f>
        <v>0</v>
      </c>
      <c r="Q21" s="112">
        <f ca="1">$C21+$D21-TODAY()</f>
        <v>-131</v>
      </c>
      <c r="R21" s="109" t="s">
        <v>91</v>
      </c>
      <c r="S21" s="137" t="s">
        <v>151</v>
      </c>
      <c r="T21" s="109"/>
    </row>
    <row r="22" spans="1:20" ht="15.75" customHeight="1">
      <c r="A22" s="84"/>
      <c r="B22" s="74">
        <v>217</v>
      </c>
      <c r="C22" s="75">
        <v>45672</v>
      </c>
      <c r="D22" s="66">
        <v>30</v>
      </c>
      <c r="E22" s="75">
        <f>$C22+$D22</f>
        <v>45702</v>
      </c>
      <c r="F22" s="75" t="s">
        <v>32</v>
      </c>
      <c r="G22" s="75" t="s">
        <v>33</v>
      </c>
      <c r="H22" s="74">
        <v>53505</v>
      </c>
      <c r="I22" s="75" t="s">
        <v>146</v>
      </c>
      <c r="J22" s="76">
        <v>127365</v>
      </c>
      <c r="K22" s="77">
        <v>1.4401101647134396</v>
      </c>
      <c r="L22" s="71">
        <v>228305.02</v>
      </c>
      <c r="M22" s="140"/>
      <c r="N22" s="140"/>
      <c r="O22" s="140"/>
      <c r="P22" s="140"/>
      <c r="Q22" s="114"/>
      <c r="R22" s="111"/>
      <c r="S22" s="138"/>
      <c r="T22" s="111"/>
    </row>
    <row r="23" spans="1:20" ht="15.75" customHeight="1">
      <c r="A23" s="84"/>
      <c r="B23" s="78"/>
      <c r="C23" s="79"/>
      <c r="D23" s="78"/>
      <c r="E23" s="79"/>
      <c r="F23" s="79"/>
      <c r="G23" s="79"/>
      <c r="H23" s="78"/>
      <c r="I23" s="79"/>
      <c r="J23" s="82">
        <f>SUM(J5:J22)</f>
        <v>861583</v>
      </c>
      <c r="K23" s="80"/>
      <c r="L23" s="80"/>
      <c r="M23" s="81">
        <f>SUBTOTAL(109,$M$5:$M$22)</f>
        <v>2419062.6513438998</v>
      </c>
      <c r="N23" s="81">
        <f>SUBTOTAL(109,$N$5:$N$22)</f>
        <v>2419062.6513438998</v>
      </c>
      <c r="O23" s="81">
        <f>SUBTOTAL(109,$O$5:$O$22)</f>
        <v>0</v>
      </c>
      <c r="P23" s="81">
        <f>SUBTOTAL(109,$P$5:$P$22)</f>
        <v>0</v>
      </c>
      <c r="Q23" s="82"/>
      <c r="R23" s="83"/>
      <c r="S23" s="84"/>
      <c r="T23" s="84"/>
    </row>
    <row r="25" spans="1:20" ht="26.25" customHeight="1">
      <c r="A25" s="143" t="s">
        <v>112</v>
      </c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</row>
    <row r="26" spans="1:20" ht="28.5" customHeight="1">
      <c r="A26" s="65" t="s">
        <v>81</v>
      </c>
      <c r="B26" s="64" t="s">
        <v>82</v>
      </c>
      <c r="C26" s="64" t="s">
        <v>95</v>
      </c>
      <c r="D26" s="64" t="s">
        <v>84</v>
      </c>
      <c r="E26" s="64" t="s">
        <v>85</v>
      </c>
      <c r="F26" s="64" t="s">
        <v>86</v>
      </c>
      <c r="G26" s="64" t="s">
        <v>87</v>
      </c>
      <c r="H26" s="64" t="s">
        <v>134</v>
      </c>
      <c r="I26" s="64" t="s">
        <v>88</v>
      </c>
      <c r="J26" s="64" t="s">
        <v>140</v>
      </c>
      <c r="K26" s="64" t="s">
        <v>141</v>
      </c>
      <c r="L26" s="64" t="s">
        <v>142</v>
      </c>
      <c r="M26" s="64" t="s">
        <v>90</v>
      </c>
      <c r="N26" s="64" t="s">
        <v>91</v>
      </c>
      <c r="O26" s="64" t="s">
        <v>143</v>
      </c>
      <c r="P26" s="64" t="s">
        <v>93</v>
      </c>
      <c r="Q26" s="64" t="s">
        <v>79</v>
      </c>
      <c r="R26" s="65" t="s">
        <v>94</v>
      </c>
      <c r="S26" s="65" t="s">
        <v>95</v>
      </c>
      <c r="T26" s="65" t="s">
        <v>96</v>
      </c>
    </row>
    <row r="27" spans="1:20" ht="15.75" customHeight="1">
      <c r="A27" s="137">
        <v>45779</v>
      </c>
      <c r="B27" s="66">
        <v>239</v>
      </c>
      <c r="C27" s="67">
        <v>45700</v>
      </c>
      <c r="D27" s="66">
        <v>30</v>
      </c>
      <c r="E27" s="67">
        <f>$C27+$D27</f>
        <v>45730</v>
      </c>
      <c r="F27" s="66" t="s">
        <v>42</v>
      </c>
      <c r="G27" s="75" t="s">
        <v>33</v>
      </c>
      <c r="H27" s="74">
        <v>53503</v>
      </c>
      <c r="I27" s="74" t="s">
        <v>145</v>
      </c>
      <c r="J27" s="85">
        <v>29263</v>
      </c>
      <c r="K27" s="77">
        <v>1.2551000000000001</v>
      </c>
      <c r="L27" s="71">
        <v>59502.03</v>
      </c>
      <c r="M27" s="139">
        <v>436028.82</v>
      </c>
      <c r="N27" s="139">
        <v>436028.82</v>
      </c>
      <c r="O27" s="139">
        <v>0</v>
      </c>
      <c r="P27" s="139">
        <f>+M27-N27</f>
        <v>0</v>
      </c>
      <c r="Q27" s="72">
        <f ca="1">$C27+$D27-TODAY()</f>
        <v>-103</v>
      </c>
      <c r="R27" s="73" t="s">
        <v>91</v>
      </c>
      <c r="S27" s="137" t="s">
        <v>135</v>
      </c>
      <c r="T27" s="133" t="s">
        <v>152</v>
      </c>
    </row>
    <row r="28" spans="1:20" ht="15.75" customHeight="1">
      <c r="A28" s="138"/>
      <c r="B28" s="74">
        <v>240</v>
      </c>
      <c r="C28" s="75">
        <v>45700</v>
      </c>
      <c r="D28" s="66">
        <v>30</v>
      </c>
      <c r="E28" s="67">
        <f>$C28+$D28</f>
        <v>45730</v>
      </c>
      <c r="F28" s="74" t="s">
        <v>42</v>
      </c>
      <c r="G28" s="75" t="s">
        <v>33</v>
      </c>
      <c r="H28" s="74">
        <v>53505</v>
      </c>
      <c r="I28" s="74" t="s">
        <v>146</v>
      </c>
      <c r="J28" s="76">
        <v>272981</v>
      </c>
      <c r="K28" s="77">
        <v>1.2551000000000001</v>
      </c>
      <c r="L28" s="71">
        <v>319843.03000000003</v>
      </c>
      <c r="M28" s="140"/>
      <c r="N28" s="140"/>
      <c r="O28" s="140"/>
      <c r="P28" s="140"/>
      <c r="Q28" s="72">
        <f ca="1">$C28+$D28-TODAY()</f>
        <v>-103</v>
      </c>
      <c r="R28" s="73" t="s">
        <v>91</v>
      </c>
      <c r="S28" s="138"/>
      <c r="T28" s="134"/>
    </row>
    <row r="29" spans="1:20" s="50" customFormat="1" ht="25.5" customHeight="1">
      <c r="A29" s="137">
        <v>45811</v>
      </c>
      <c r="B29" s="66">
        <v>254</v>
      </c>
      <c r="C29" s="67">
        <v>45729</v>
      </c>
      <c r="D29" s="66">
        <v>30</v>
      </c>
      <c r="E29" s="67">
        <f>$C29+$D29</f>
        <v>45759</v>
      </c>
      <c r="F29" s="66" t="s">
        <v>26</v>
      </c>
      <c r="G29" s="67" t="s">
        <v>33</v>
      </c>
      <c r="H29" s="66">
        <v>53505</v>
      </c>
      <c r="I29" s="66" t="s">
        <v>146</v>
      </c>
      <c r="J29" s="99">
        <v>155374</v>
      </c>
      <c r="K29" s="101">
        <v>0.85041</v>
      </c>
      <c r="L29" s="71">
        <v>189857.78</v>
      </c>
      <c r="M29" s="139">
        <v>218227.33</v>
      </c>
      <c r="N29" s="139">
        <v>218227.33</v>
      </c>
      <c r="O29" s="139">
        <v>0</v>
      </c>
      <c r="P29" s="139">
        <f>+M29-N29</f>
        <v>0</v>
      </c>
      <c r="Q29" s="72">
        <f ca="1">$C29+$D29-TODAY()</f>
        <v>-74</v>
      </c>
      <c r="R29" s="73" t="s">
        <v>91</v>
      </c>
      <c r="S29" s="137">
        <v>45757</v>
      </c>
      <c r="T29" s="133" t="s">
        <v>153</v>
      </c>
    </row>
    <row r="30" spans="1:20" ht="15.75" customHeight="1">
      <c r="A30" s="138"/>
      <c r="B30" s="74">
        <v>253</v>
      </c>
      <c r="C30" s="75">
        <v>45729</v>
      </c>
      <c r="D30" s="66">
        <v>30</v>
      </c>
      <c r="E30" s="67">
        <f>$C30+$D30</f>
        <v>45759</v>
      </c>
      <c r="F30" s="74" t="s">
        <v>26</v>
      </c>
      <c r="G30" s="74" t="s">
        <v>33</v>
      </c>
      <c r="H30" s="74">
        <v>53503</v>
      </c>
      <c r="I30" s="74" t="s">
        <v>145</v>
      </c>
      <c r="J30" s="76"/>
      <c r="K30" s="77"/>
      <c r="L30" s="71">
        <v>0</v>
      </c>
      <c r="M30" s="140"/>
      <c r="N30" s="140"/>
      <c r="O30" s="140"/>
      <c r="P30" s="140"/>
      <c r="Q30" s="72">
        <f ca="1">$C30+$D30-TODAY()</f>
        <v>-74</v>
      </c>
      <c r="R30" s="73" t="s">
        <v>91</v>
      </c>
      <c r="S30" s="138"/>
      <c r="T30" s="134"/>
    </row>
    <row r="31" spans="1:20" ht="29.25" customHeight="1">
      <c r="A31" s="137">
        <v>45751</v>
      </c>
      <c r="B31" s="74">
        <v>271</v>
      </c>
      <c r="C31" s="75">
        <v>45754</v>
      </c>
      <c r="D31" s="66">
        <v>30</v>
      </c>
      <c r="E31" s="67">
        <f>$C31+$D31</f>
        <v>45784</v>
      </c>
      <c r="F31" s="74" t="s">
        <v>37</v>
      </c>
      <c r="G31" s="74" t="s">
        <v>33</v>
      </c>
      <c r="H31" s="74">
        <v>53503</v>
      </c>
      <c r="I31" s="74" t="s">
        <v>145</v>
      </c>
      <c r="J31" s="76">
        <v>37374</v>
      </c>
      <c r="K31" s="77">
        <v>1.67059</v>
      </c>
      <c r="L31" s="71">
        <v>62436.45</v>
      </c>
      <c r="M31" s="139">
        <v>75980.61</v>
      </c>
      <c r="N31" s="139">
        <v>75980.61</v>
      </c>
      <c r="O31" s="139">
        <v>0</v>
      </c>
      <c r="P31" s="139">
        <f>+M31-N31</f>
        <v>0</v>
      </c>
      <c r="Q31" s="72">
        <f ca="1">$C31+$D31-TODAY()</f>
        <v>-49</v>
      </c>
      <c r="R31" s="73" t="s">
        <v>91</v>
      </c>
      <c r="S31" s="137">
        <v>45786</v>
      </c>
      <c r="T31" s="85" t="s">
        <v>154</v>
      </c>
    </row>
    <row r="32" spans="1:20" s="50" customFormat="1" ht="25.5" customHeight="1">
      <c r="A32" s="138"/>
      <c r="B32" s="66">
        <v>270</v>
      </c>
      <c r="C32" s="67">
        <v>45754</v>
      </c>
      <c r="D32" s="66">
        <v>30</v>
      </c>
      <c r="E32" s="67">
        <f>$C32+$D32</f>
        <v>45784</v>
      </c>
      <c r="F32" s="66" t="s">
        <v>37</v>
      </c>
      <c r="G32" s="66" t="s">
        <v>33</v>
      </c>
      <c r="H32" s="66"/>
      <c r="I32" s="66"/>
      <c r="J32" s="99"/>
      <c r="K32" s="101"/>
      <c r="L32" s="71">
        <v>3666.67</v>
      </c>
      <c r="M32" s="140"/>
      <c r="N32" s="140"/>
      <c r="O32" s="140"/>
      <c r="P32" s="140"/>
      <c r="Q32" s="72">
        <f ca="1">$C32+$D32-TODAY()</f>
        <v>-49</v>
      </c>
      <c r="R32" s="73" t="s">
        <v>91</v>
      </c>
      <c r="S32" s="138"/>
      <c r="T32" s="104" t="s">
        <v>155</v>
      </c>
    </row>
    <row r="33" spans="1:20" ht="15.75" customHeight="1">
      <c r="A33" s="137">
        <v>45782</v>
      </c>
      <c r="B33" s="109">
        <v>286</v>
      </c>
      <c r="C33" s="118">
        <v>45798</v>
      </c>
      <c r="D33" s="109">
        <v>30</v>
      </c>
      <c r="E33" s="118">
        <f>$C33+$D33</f>
        <v>45828</v>
      </c>
      <c r="F33" s="74" t="s">
        <v>51</v>
      </c>
      <c r="G33" s="66" t="s">
        <v>33</v>
      </c>
      <c r="H33" s="74">
        <v>54972</v>
      </c>
      <c r="I33" s="66" t="s">
        <v>146</v>
      </c>
      <c r="J33" s="76"/>
      <c r="K33" s="77"/>
      <c r="L33" s="71">
        <v>2545.5</v>
      </c>
      <c r="M33" s="139">
        <f>+L33+L34</f>
        <v>666888.72</v>
      </c>
      <c r="N33" s="139">
        <v>666888.72</v>
      </c>
      <c r="O33" s="139">
        <v>0</v>
      </c>
      <c r="P33" s="139">
        <f t="shared" ref="P30:P44" si="0">+M33-N33</f>
        <v>0</v>
      </c>
      <c r="Q33" s="112">
        <f ca="1">$C33+$D33-TODAY()</f>
        <v>-5</v>
      </c>
      <c r="R33" s="109" t="s">
        <v>91</v>
      </c>
      <c r="S33" s="137" t="s">
        <v>156</v>
      </c>
      <c r="T33" s="135" t="s">
        <v>157</v>
      </c>
    </row>
    <row r="34" spans="1:20" ht="15.75" customHeight="1">
      <c r="A34" s="138"/>
      <c r="B34" s="111"/>
      <c r="C34" s="120"/>
      <c r="D34" s="111"/>
      <c r="E34" s="120"/>
      <c r="F34" s="74" t="s">
        <v>51</v>
      </c>
      <c r="G34" s="66" t="s">
        <v>33</v>
      </c>
      <c r="H34" s="74">
        <v>53505</v>
      </c>
      <c r="I34" s="66" t="s">
        <v>146</v>
      </c>
      <c r="J34" s="76">
        <v>350124</v>
      </c>
      <c r="K34" s="77">
        <v>1.90472</v>
      </c>
      <c r="L34" s="71">
        <v>664343.22</v>
      </c>
      <c r="M34" s="140"/>
      <c r="N34" s="140"/>
      <c r="O34" s="140"/>
      <c r="P34" s="140"/>
      <c r="Q34" s="114"/>
      <c r="R34" s="111"/>
      <c r="S34" s="138"/>
      <c r="T34" s="136"/>
    </row>
    <row r="35" spans="1:20" ht="15.75" customHeight="1">
      <c r="A35" s="87">
        <v>45812</v>
      </c>
      <c r="B35" s="74">
        <v>299</v>
      </c>
      <c r="C35" s="75">
        <v>45813</v>
      </c>
      <c r="D35" s="66">
        <v>30</v>
      </c>
      <c r="E35" s="67">
        <f>$C35+$D35</f>
        <v>45843</v>
      </c>
      <c r="F35" s="74" t="s">
        <v>57</v>
      </c>
      <c r="G35" s="74" t="s">
        <v>33</v>
      </c>
      <c r="H35" s="74">
        <v>53503</v>
      </c>
      <c r="I35" s="74" t="s">
        <v>145</v>
      </c>
      <c r="J35" s="76">
        <v>24842</v>
      </c>
      <c r="K35" s="77">
        <v>2.1239400000000002</v>
      </c>
      <c r="L35" s="71">
        <v>52762.559999999998</v>
      </c>
      <c r="M35" s="71">
        <v>60529.23</v>
      </c>
      <c r="N35" s="71">
        <v>0</v>
      </c>
      <c r="O35" s="71">
        <v>0</v>
      </c>
      <c r="P35" s="71">
        <f t="shared" si="0"/>
        <v>60529.23</v>
      </c>
      <c r="Q35" s="72">
        <f ca="1">$C35+$D35-TODAY()</f>
        <v>10</v>
      </c>
      <c r="R35" s="73" t="s">
        <v>122</v>
      </c>
      <c r="S35" s="84"/>
      <c r="T35" s="99"/>
    </row>
    <row r="36" spans="1:20" ht="15.75" customHeight="1">
      <c r="A36" s="87"/>
      <c r="B36" s="74"/>
      <c r="C36" s="75">
        <v>0</v>
      </c>
      <c r="D36" s="66">
        <v>30</v>
      </c>
      <c r="E36" s="67">
        <f>$C36+$D36</f>
        <v>30</v>
      </c>
      <c r="F36" s="74" t="s">
        <v>57</v>
      </c>
      <c r="G36" s="74" t="s">
        <v>33</v>
      </c>
      <c r="H36" s="74">
        <v>53505</v>
      </c>
      <c r="I36" s="74" t="s">
        <v>146</v>
      </c>
      <c r="J36" s="76">
        <v>490134</v>
      </c>
      <c r="K36" s="77">
        <v>2.1239400000000002</v>
      </c>
      <c r="L36" s="71">
        <v>1041017</v>
      </c>
      <c r="M36" s="71">
        <v>0</v>
      </c>
      <c r="N36" s="71">
        <v>0</v>
      </c>
      <c r="O36" s="71">
        <v>0</v>
      </c>
      <c r="P36" s="71">
        <f t="shared" si="0"/>
        <v>0</v>
      </c>
      <c r="Q36" s="72">
        <f ca="1">$C36+$D36-TODAY()</f>
        <v>-45803</v>
      </c>
      <c r="R36" s="73" t="s">
        <v>122</v>
      </c>
      <c r="S36" s="84"/>
      <c r="T36" s="99"/>
    </row>
    <row r="37" spans="1:20" ht="15.75" customHeight="1">
      <c r="A37" s="87"/>
      <c r="B37" s="74"/>
      <c r="C37" s="75">
        <v>0</v>
      </c>
      <c r="D37" s="66">
        <v>30</v>
      </c>
      <c r="E37" s="67">
        <f>$C37+$D37</f>
        <v>30</v>
      </c>
      <c r="F37" s="74"/>
      <c r="G37" s="74"/>
      <c r="H37" s="74"/>
      <c r="I37" s="74"/>
      <c r="J37" s="76"/>
      <c r="K37" s="77"/>
      <c r="L37" s="71">
        <v>0</v>
      </c>
      <c r="M37" s="71">
        <v>0</v>
      </c>
      <c r="N37" s="71">
        <v>0</v>
      </c>
      <c r="O37" s="71">
        <v>0</v>
      </c>
      <c r="P37" s="71">
        <f t="shared" si="0"/>
        <v>0</v>
      </c>
      <c r="Q37" s="72">
        <f ca="1">$C37+$D37-TODAY()</f>
        <v>-45803</v>
      </c>
      <c r="R37" s="73" t="s">
        <v>122</v>
      </c>
      <c r="S37" s="84"/>
      <c r="T37" s="99"/>
    </row>
    <row r="38" spans="1:20" ht="15.75" customHeight="1">
      <c r="A38" s="87"/>
      <c r="B38" s="74"/>
      <c r="C38" s="75">
        <v>0</v>
      </c>
      <c r="D38" s="66">
        <v>30</v>
      </c>
      <c r="E38" s="67">
        <f>$C38+$D38</f>
        <v>30</v>
      </c>
      <c r="F38" s="74"/>
      <c r="G38" s="74"/>
      <c r="H38" s="74"/>
      <c r="I38" s="74"/>
      <c r="J38" s="76"/>
      <c r="K38" s="77"/>
      <c r="L38" s="71">
        <v>0</v>
      </c>
      <c r="M38" s="71">
        <v>0</v>
      </c>
      <c r="N38" s="71">
        <v>0</v>
      </c>
      <c r="O38" s="71">
        <v>0</v>
      </c>
      <c r="P38" s="71">
        <f t="shared" si="0"/>
        <v>0</v>
      </c>
      <c r="Q38" s="72">
        <f ca="1">$C38+$D38-TODAY()</f>
        <v>-45803</v>
      </c>
      <c r="R38" s="73" t="s">
        <v>122</v>
      </c>
      <c r="S38" s="84"/>
      <c r="T38" s="99"/>
    </row>
    <row r="39" spans="1:20" ht="15.75" customHeight="1">
      <c r="A39" s="87"/>
      <c r="B39" s="74"/>
      <c r="C39" s="75">
        <v>0</v>
      </c>
      <c r="D39" s="66">
        <v>30</v>
      </c>
      <c r="E39" s="67">
        <f>$C39+$D39</f>
        <v>30</v>
      </c>
      <c r="F39" s="74"/>
      <c r="G39" s="74"/>
      <c r="H39" s="74"/>
      <c r="I39" s="74"/>
      <c r="J39" s="76"/>
      <c r="K39" s="77"/>
      <c r="L39" s="71">
        <v>0</v>
      </c>
      <c r="M39" s="71">
        <v>0</v>
      </c>
      <c r="N39" s="71">
        <v>0</v>
      </c>
      <c r="O39" s="71">
        <v>0</v>
      </c>
      <c r="P39" s="71">
        <f t="shared" si="0"/>
        <v>0</v>
      </c>
      <c r="Q39" s="72">
        <f ca="1">$C39+$D39-TODAY()</f>
        <v>-45803</v>
      </c>
      <c r="R39" s="73" t="s">
        <v>122</v>
      </c>
      <c r="S39" s="84"/>
      <c r="T39" s="99"/>
    </row>
    <row r="40" spans="1:20" ht="15.75" customHeight="1">
      <c r="A40" s="87"/>
      <c r="B40" s="74"/>
      <c r="C40" s="75">
        <v>0</v>
      </c>
      <c r="D40" s="66">
        <v>30</v>
      </c>
      <c r="E40" s="67">
        <f>$C40+$D40</f>
        <v>30</v>
      </c>
      <c r="F40" s="74"/>
      <c r="G40" s="74"/>
      <c r="H40" s="74"/>
      <c r="I40" s="74"/>
      <c r="J40" s="76"/>
      <c r="K40" s="77"/>
      <c r="L40" s="71">
        <v>0</v>
      </c>
      <c r="M40" s="71">
        <v>0</v>
      </c>
      <c r="N40" s="71">
        <v>0</v>
      </c>
      <c r="O40" s="71">
        <v>0</v>
      </c>
      <c r="P40" s="71">
        <f t="shared" si="0"/>
        <v>0</v>
      </c>
      <c r="Q40" s="72">
        <f ca="1">$C40+$D40-TODAY()</f>
        <v>-45803</v>
      </c>
      <c r="R40" s="73" t="s">
        <v>122</v>
      </c>
      <c r="S40" s="84"/>
      <c r="T40" s="99"/>
    </row>
    <row r="41" spans="1:20" ht="15.75" customHeight="1">
      <c r="A41" s="87"/>
      <c r="B41" s="74"/>
      <c r="C41" s="75">
        <v>0</v>
      </c>
      <c r="D41" s="66">
        <v>30</v>
      </c>
      <c r="E41" s="67">
        <f>$C41+$D41</f>
        <v>30</v>
      </c>
      <c r="F41" s="74"/>
      <c r="G41" s="74"/>
      <c r="H41" s="74"/>
      <c r="I41" s="74"/>
      <c r="J41" s="76"/>
      <c r="K41" s="77"/>
      <c r="L41" s="71">
        <v>0</v>
      </c>
      <c r="M41" s="71">
        <v>0</v>
      </c>
      <c r="N41" s="71">
        <v>0</v>
      </c>
      <c r="O41" s="71">
        <v>0</v>
      </c>
      <c r="P41" s="71">
        <f t="shared" si="0"/>
        <v>0</v>
      </c>
      <c r="Q41" s="72">
        <f ca="1">$C41+$D41-TODAY()</f>
        <v>-45803</v>
      </c>
      <c r="R41" s="73" t="s">
        <v>122</v>
      </c>
      <c r="S41" s="84"/>
      <c r="T41" s="99"/>
    </row>
    <row r="42" spans="1:20" ht="15.75" customHeight="1">
      <c r="A42" s="87"/>
      <c r="B42" s="74"/>
      <c r="C42" s="75">
        <v>0</v>
      </c>
      <c r="D42" s="66">
        <v>30</v>
      </c>
      <c r="E42" s="67">
        <f>$C42+$D42</f>
        <v>30</v>
      </c>
      <c r="F42" s="74"/>
      <c r="G42" s="74"/>
      <c r="H42" s="74"/>
      <c r="I42" s="74"/>
      <c r="J42" s="76"/>
      <c r="K42" s="77"/>
      <c r="L42" s="71">
        <v>0</v>
      </c>
      <c r="M42" s="71">
        <v>0</v>
      </c>
      <c r="N42" s="71">
        <v>0</v>
      </c>
      <c r="O42" s="71">
        <v>0</v>
      </c>
      <c r="P42" s="71">
        <f t="shared" si="0"/>
        <v>0</v>
      </c>
      <c r="Q42" s="72">
        <f t="shared" ref="Q42:Q44" ca="1" si="1">$C42+$D42-TODAY()</f>
        <v>-45803</v>
      </c>
      <c r="R42" s="73" t="s">
        <v>122</v>
      </c>
      <c r="S42" s="84"/>
      <c r="T42" s="99"/>
    </row>
    <row r="43" spans="1:20" ht="15.75" customHeight="1">
      <c r="A43" s="87"/>
      <c r="B43" s="74"/>
      <c r="C43" s="75">
        <v>0</v>
      </c>
      <c r="D43" s="66">
        <v>30</v>
      </c>
      <c r="E43" s="75">
        <f>$C43+$D43</f>
        <v>30</v>
      </c>
      <c r="F43" s="74"/>
      <c r="G43" s="74"/>
      <c r="H43" s="74"/>
      <c r="I43" s="74"/>
      <c r="J43" s="76"/>
      <c r="K43" s="77"/>
      <c r="L43" s="71">
        <v>0</v>
      </c>
      <c r="M43" s="71">
        <v>0</v>
      </c>
      <c r="N43" s="71">
        <v>0</v>
      </c>
      <c r="O43" s="71">
        <f>+$M43</f>
        <v>0</v>
      </c>
      <c r="P43" s="71">
        <f t="shared" si="0"/>
        <v>0</v>
      </c>
      <c r="Q43" s="72">
        <f t="shared" ca="1" si="1"/>
        <v>-45803</v>
      </c>
      <c r="R43" s="73" t="s">
        <v>122</v>
      </c>
      <c r="S43" s="84"/>
      <c r="T43" s="99"/>
    </row>
    <row r="44" spans="1:20" ht="15.75" customHeight="1">
      <c r="A44" s="87"/>
      <c r="B44" s="74"/>
      <c r="C44" s="75">
        <v>0</v>
      </c>
      <c r="D44" s="66">
        <v>30</v>
      </c>
      <c r="E44" s="75">
        <f>$C44+$D44</f>
        <v>30</v>
      </c>
      <c r="F44" s="74"/>
      <c r="G44" s="74"/>
      <c r="H44" s="74"/>
      <c r="I44" s="74"/>
      <c r="J44" s="76"/>
      <c r="K44" s="77"/>
      <c r="L44" s="71">
        <v>0</v>
      </c>
      <c r="M44" s="71">
        <v>0</v>
      </c>
      <c r="N44" s="71">
        <v>0</v>
      </c>
      <c r="O44" s="71">
        <v>0</v>
      </c>
      <c r="P44" s="71">
        <f t="shared" si="0"/>
        <v>0</v>
      </c>
      <c r="Q44" s="72">
        <f t="shared" ca="1" si="1"/>
        <v>-45803</v>
      </c>
      <c r="R44" s="73" t="s">
        <v>122</v>
      </c>
      <c r="S44" s="84"/>
      <c r="T44" s="99"/>
    </row>
    <row r="45" spans="1:20" ht="15.75" customHeight="1">
      <c r="A45" s="84"/>
      <c r="B45" s="78"/>
      <c r="C45" s="79"/>
      <c r="D45" s="78"/>
      <c r="E45" s="79"/>
      <c r="F45" s="79"/>
      <c r="G45" s="79"/>
      <c r="H45" s="78"/>
      <c r="I45" s="79"/>
      <c r="J45" s="86">
        <f>SUM(J27:J44)</f>
        <v>1360092</v>
      </c>
      <c r="K45" s="80"/>
      <c r="L45" s="80"/>
      <c r="M45" s="81">
        <f>SUBTOTAL(109,$M$27:$M$44)</f>
        <v>1457654.71</v>
      </c>
      <c r="N45" s="81">
        <f>SUBTOTAL(109,$N$27:$N$44)</f>
        <v>1397125.48</v>
      </c>
      <c r="O45" s="81">
        <f>SUBTOTAL(109,$O$27:$O$44)</f>
        <v>0</v>
      </c>
      <c r="P45" s="81">
        <f>SUBTOTAL(109,$P$27:$P$44)</f>
        <v>60529.23</v>
      </c>
      <c r="Q45" s="82"/>
      <c r="R45" s="83"/>
      <c r="S45" s="84"/>
      <c r="T45" s="84"/>
    </row>
  </sheetData>
  <autoFilter ref="B26:R26" xr:uid="{2A20CC3A-51D5-4BE2-9B92-E97E29262CA3}"/>
  <mergeCells count="54">
    <mergeCell ref="R33:R34"/>
    <mergeCell ref="A33:A34"/>
    <mergeCell ref="B33:B34"/>
    <mergeCell ref="C33:C34"/>
    <mergeCell ref="D33:D34"/>
    <mergeCell ref="E33:E34"/>
    <mergeCell ref="M33:M34"/>
    <mergeCell ref="N33:N34"/>
    <mergeCell ref="O33:O34"/>
    <mergeCell ref="P33:P34"/>
    <mergeCell ref="Q33:Q34"/>
    <mergeCell ref="P19:P20"/>
    <mergeCell ref="R19:R20"/>
    <mergeCell ref="N27:N28"/>
    <mergeCell ref="O27:O28"/>
    <mergeCell ref="P27:P28"/>
    <mergeCell ref="R21:R22"/>
    <mergeCell ref="N19:N20"/>
    <mergeCell ref="P21:P22"/>
    <mergeCell ref="Q19:Q20"/>
    <mergeCell ref="Q21:Q22"/>
    <mergeCell ref="N21:N22"/>
    <mergeCell ref="O21:O22"/>
    <mergeCell ref="S27:S28"/>
    <mergeCell ref="T27:T28"/>
    <mergeCell ref="A3:T3"/>
    <mergeCell ref="A27:A28"/>
    <mergeCell ref="T19:T20"/>
    <mergeCell ref="T21:T22"/>
    <mergeCell ref="A25:T25"/>
    <mergeCell ref="S21:S22"/>
    <mergeCell ref="M27:M28"/>
    <mergeCell ref="S19:S20"/>
    <mergeCell ref="M15:M16"/>
    <mergeCell ref="N15:N16"/>
    <mergeCell ref="M17:M18"/>
    <mergeCell ref="N17:N18"/>
    <mergeCell ref="M19:M20"/>
    <mergeCell ref="M21:M22"/>
    <mergeCell ref="P31:P32"/>
    <mergeCell ref="A29:A30"/>
    <mergeCell ref="A31:A32"/>
    <mergeCell ref="M31:M32"/>
    <mergeCell ref="N31:N32"/>
    <mergeCell ref="O31:O32"/>
    <mergeCell ref="M29:M30"/>
    <mergeCell ref="N29:N30"/>
    <mergeCell ref="O29:O30"/>
    <mergeCell ref="P29:P30"/>
    <mergeCell ref="T33:T34"/>
    <mergeCell ref="S33:S34"/>
    <mergeCell ref="T29:T30"/>
    <mergeCell ref="S29:S30"/>
    <mergeCell ref="S31:S32"/>
  </mergeCells>
  <conditionalFormatting sqref="Q5:Q19 Q21">
    <cfRule type="expression" dxfId="1" priority="42" stopIfTrue="1">
      <formula>$R5="Cobrado"</formula>
    </cfRule>
    <cfRule type="iconSet" priority="43">
      <iconSet>
        <cfvo type="percent" val="0"/>
        <cfvo type="num" val="$C$2" gte="0"/>
        <cfvo type="num" val="$C$1"/>
      </iconSet>
    </cfRule>
  </conditionalFormatting>
  <conditionalFormatting sqref="Q27:Q33 Q35:Q44">
    <cfRule type="expression" dxfId="0" priority="1" stopIfTrue="1">
      <formula>$R27="Cobrado"</formula>
    </cfRule>
    <cfRule type="iconSet" priority="2">
      <iconSet>
        <cfvo type="percent" val="0"/>
        <cfvo type="num" val="$C$2" gte="0"/>
        <cfvo type="num" val="$C$1"/>
      </iconSet>
    </cfRule>
  </conditionalFormatting>
  <dataValidations count="1">
    <dataValidation type="list" allowBlank="1" showInputMessage="1" showErrorMessage="1" sqref="R5:R19 R21 R27:R33 R35:R44" xr:uid="{F2D731BC-D307-4CFF-A544-9724EA35F5BB}">
      <formula1>"Cobrado,Pendiente"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Kelly Mery Villagomez Melgar</dc:creator>
  <cp:keywords/>
  <dc:description/>
  <cp:lastModifiedBy>Kelly Mery Villagomez</cp:lastModifiedBy>
  <cp:revision/>
  <dcterms:created xsi:type="dcterms:W3CDTF">2024-05-10T22:07:15Z</dcterms:created>
  <dcterms:modified xsi:type="dcterms:W3CDTF">2025-06-25T21:34:56Z</dcterms:modified>
  <cp:category/>
  <cp:contentStatus/>
</cp:coreProperties>
</file>