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/>
  <mc:AlternateContent xmlns:mc="http://schemas.openxmlformats.org/markup-compatibility/2006">
    <mc:Choice Requires="x15">
      <x15ac:absPath xmlns:x15ac="http://schemas.microsoft.com/office/spreadsheetml/2010/11/ac" url="C:\Users\Julio\Documents\"/>
    </mc:Choice>
  </mc:AlternateContent>
  <xr:revisionPtr revIDLastSave="1" documentId="8_{18AB4EF9-B580-420D-9D98-AFBAF147D553}" xr6:coauthVersionLast="47" xr6:coauthVersionMax="47" xr10:uidLastSave="{D992D9FE-3C6B-4B30-AC58-526A90833248}"/>
  <bookViews>
    <workbookView xWindow="-110" yWindow="-110" windowWidth="19420" windowHeight="10300" firstSheet="1" activeTab="1" xr2:uid="{C7934C71-F4BA-43D5-9BA4-8AAB200D5E39}"/>
  </bookViews>
  <sheets>
    <sheet name="COSTOS" sheetId="1" r:id="rId1"/>
    <sheet name="GASTOS" sheetId="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2" l="1"/>
  <c r="C47" i="2"/>
  <c r="D2" i="1"/>
  <c r="D3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90" i="2"/>
  <c r="B89" i="2"/>
  <c r="B88" i="2"/>
  <c r="B87" i="2" s="1"/>
  <c r="B84" i="2" s="1"/>
  <c r="B83" i="2" s="1"/>
  <c r="B86" i="2"/>
  <c r="B85" i="2" s="1"/>
  <c r="B78" i="2"/>
  <c r="B77" i="2"/>
  <c r="B75" i="2"/>
  <c r="B74" i="2" s="1"/>
  <c r="B73" i="2"/>
  <c r="B72" i="2" s="1"/>
  <c r="B69" i="2"/>
  <c r="B68" i="2"/>
  <c r="B67" i="2"/>
  <c r="B66" i="2"/>
  <c r="B65" i="2"/>
  <c r="B64" i="2" s="1"/>
  <c r="B82" i="2"/>
  <c r="B63" i="2"/>
  <c r="B62" i="2" s="1"/>
  <c r="B81" i="2"/>
  <c r="B80" i="2"/>
  <c r="B79" i="2" s="1"/>
  <c r="B61" i="2"/>
  <c r="B60" i="2"/>
  <c r="B59" i="2" s="1"/>
  <c r="B58" i="2"/>
  <c r="B57" i="2"/>
  <c r="B56" i="2" s="1"/>
  <c r="B55" i="2"/>
  <c r="B54" i="2"/>
  <c r="B53" i="2"/>
  <c r="B52" i="2"/>
  <c r="B51" i="2"/>
  <c r="B50" i="2"/>
  <c r="B48" i="2" s="1"/>
  <c r="B49" i="2"/>
  <c r="B46" i="2"/>
  <c r="B45" i="2"/>
  <c r="B44" i="2"/>
  <c r="B43" i="2"/>
  <c r="B42" i="2"/>
  <c r="B41" i="2"/>
  <c r="B40" i="2"/>
  <c r="B39" i="2" s="1"/>
  <c r="B38" i="2"/>
  <c r="B37" i="2"/>
  <c r="B36" i="2" s="1"/>
  <c r="B35" i="2"/>
  <c r="B34" i="2"/>
  <c r="B32" i="2" s="1"/>
  <c r="B33" i="2"/>
  <c r="B31" i="2"/>
  <c r="B30" i="2" s="1"/>
  <c r="B29" i="2"/>
  <c r="B28" i="2" s="1"/>
  <c r="B27" i="2"/>
  <c r="B26" i="2"/>
  <c r="B25" i="2"/>
  <c r="B23" i="2" s="1"/>
  <c r="B24" i="2"/>
  <c r="B22" i="2"/>
  <c r="B21" i="2"/>
  <c r="B20" i="2"/>
  <c r="B19" i="2"/>
  <c r="B18" i="2"/>
  <c r="B17" i="2" s="1"/>
  <c r="B14" i="2"/>
  <c r="B13" i="2"/>
  <c r="B12" i="2"/>
  <c r="B10" i="2"/>
  <c r="B9" i="2" s="1"/>
  <c r="B8" i="2"/>
  <c r="B7" i="2"/>
  <c r="B6" i="2" s="1"/>
  <c r="B5" i="2"/>
  <c r="B4" i="2" s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6" i="2" l="1"/>
  <c r="B15" i="2" s="1"/>
  <c r="B11" i="2"/>
  <c r="B76" i="2"/>
  <c r="B3" i="2"/>
  <c r="B2" i="2" s="1"/>
  <c r="B71" i="2"/>
  <c r="C90" i="2"/>
  <c r="C89" i="2"/>
  <c r="C88" i="2"/>
  <c r="C86" i="2"/>
  <c r="C85" i="2" s="1"/>
  <c r="C78" i="2"/>
  <c r="C77" i="2"/>
  <c r="C75" i="2"/>
  <c r="C74" i="2" s="1"/>
  <c r="C73" i="2"/>
  <c r="C72" i="2" s="1"/>
  <c r="C69" i="2"/>
  <c r="C68" i="2"/>
  <c r="C67" i="2"/>
  <c r="C66" i="2"/>
  <c r="C65" i="2"/>
  <c r="C64" i="2" s="1"/>
  <c r="C82" i="2"/>
  <c r="C63" i="2"/>
  <c r="C62" i="2" s="1"/>
  <c r="C81" i="2"/>
  <c r="C80" i="2"/>
  <c r="C79" i="2" s="1"/>
  <c r="C61" i="2"/>
  <c r="C60" i="2"/>
  <c r="C59" i="2" s="1"/>
  <c r="C58" i="2"/>
  <c r="C57" i="2"/>
  <c r="C56" i="2" s="1"/>
  <c r="C55" i="2"/>
  <c r="C54" i="2"/>
  <c r="C53" i="2"/>
  <c r="C52" i="2"/>
  <c r="C51" i="2"/>
  <c r="C50" i="2"/>
  <c r="C49" i="2"/>
  <c r="C46" i="2"/>
  <c r="C45" i="2"/>
  <c r="C44" i="2"/>
  <c r="C43" i="2"/>
  <c r="C42" i="2"/>
  <c r="C41" i="2"/>
  <c r="C40" i="2"/>
  <c r="C39" i="2" s="1"/>
  <c r="C38" i="2"/>
  <c r="C37" i="2"/>
  <c r="C36" i="2" s="1"/>
  <c r="C35" i="2"/>
  <c r="C34" i="2"/>
  <c r="C33" i="2"/>
  <c r="C31" i="2"/>
  <c r="C30" i="2" s="1"/>
  <c r="C29" i="2"/>
  <c r="C28" i="2" s="1"/>
  <c r="C27" i="2"/>
  <c r="C26" i="2"/>
  <c r="C25" i="2"/>
  <c r="C24" i="2"/>
  <c r="C22" i="2"/>
  <c r="C21" i="2"/>
  <c r="C20" i="2"/>
  <c r="C19" i="2"/>
  <c r="C18" i="2"/>
  <c r="C17" i="2" s="1"/>
  <c r="C14" i="2"/>
  <c r="C13" i="2"/>
  <c r="C12" i="2"/>
  <c r="C10" i="2"/>
  <c r="C9" i="2" s="1"/>
  <c r="C8" i="2"/>
  <c r="C7" i="2"/>
  <c r="C6" i="2" s="1"/>
  <c r="C5" i="2"/>
  <c r="C4" i="2" s="1"/>
  <c r="C76" i="2" l="1"/>
  <c r="C71" i="2" s="1"/>
  <c r="C70" i="2" s="1"/>
  <c r="C11" i="2"/>
  <c r="C3" i="2" s="1"/>
  <c r="C2" i="2" s="1"/>
  <c r="C23" i="2"/>
  <c r="C32" i="2"/>
  <c r="C48" i="2"/>
  <c r="C87" i="2"/>
  <c r="C84" i="2" s="1"/>
  <c r="C83" i="2" s="1"/>
  <c r="B70" i="2"/>
  <c r="C16" i="2" l="1"/>
  <c r="C15" i="2" s="1"/>
</calcChain>
</file>

<file path=xl/sharedStrings.xml><?xml version="1.0" encoding="utf-8"?>
<sst xmlns="http://schemas.openxmlformats.org/spreadsheetml/2006/main" count="129" uniqueCount="123">
  <si>
    <t>CUENTA</t>
  </si>
  <si>
    <t>BU MENSUAL</t>
  </si>
  <si>
    <t>BU ANUAL</t>
  </si>
  <si>
    <t>%/Costo Ventas</t>
  </si>
  <si>
    <t xml:space="preserve">    COSTO DE VENTAS Y/O SERVICIOS</t>
  </si>
  <si>
    <t xml:space="preserve">      COSTO DE VENTAS Y/O SERVICIOS</t>
  </si>
  <si>
    <t xml:space="preserve">        MATERIALES DE INSTALACION</t>
  </si>
  <si>
    <t xml:space="preserve">        SERVICIOS TECNICOS - INSTALACIONES</t>
  </si>
  <si>
    <t xml:space="preserve">        COSTO HONORARIOS PROFESIONALES</t>
  </si>
  <si>
    <t xml:space="preserve">        COSTO ESTIPENDIOS</t>
  </si>
  <si>
    <t xml:space="preserve">        GESTION DE SERVICIO POR TRANSFERENCIA</t>
  </si>
  <si>
    <t xml:space="preserve">      COSTO DE LICENCIAS</t>
  </si>
  <si>
    <t xml:space="preserve">        COSTO LICENCIA WHATAFORM</t>
  </si>
  <si>
    <t xml:space="preserve">        COSTO LICENCIA PLATAFORMA SILICE WS</t>
  </si>
  <si>
    <t xml:space="preserve">        COSTO LICENCIA OVHCLOUD</t>
  </si>
  <si>
    <t xml:space="preserve">        COSTO LICENCIA FLASHSTAR</t>
  </si>
  <si>
    <t xml:space="preserve">        COSTO LICENCIA DIGIFORT</t>
  </si>
  <si>
    <t xml:space="preserve">        COSTO LICENCIA CLOUD4WI</t>
  </si>
  <si>
    <t xml:space="preserve">        COSTO LICENCIA BLUEHOST</t>
  </si>
  <si>
    <t xml:space="preserve">        COSTO LICENCIA BITWORKS</t>
  </si>
  <si>
    <t xml:space="preserve">        COSTO LICENCIA BEACONTAC</t>
  </si>
  <si>
    <t xml:space="preserve">        COSTO LICENCIA VMS CAMARAS</t>
  </si>
  <si>
    <t xml:space="preserve">        COSTO LICENCIA FRESHWORKS</t>
  </si>
  <si>
    <t xml:space="preserve">        COSTO LICENCIA ZAPIER INC.</t>
  </si>
  <si>
    <t xml:space="preserve">        COSTO LICENCIA LOOK RIGHT NOW</t>
  </si>
  <si>
    <t xml:space="preserve">        COSTO LICENCIA QUADMINDS</t>
  </si>
  <si>
    <t xml:space="preserve">        COSTO LICENCIA COUPONTOOLS</t>
  </si>
  <si>
    <t xml:space="preserve">        COSTO LICENCIA ZEROSSL</t>
  </si>
  <si>
    <t xml:space="preserve">        COSTO LICENCIA CONNECTLY.AI</t>
  </si>
  <si>
    <t xml:space="preserve">        COSTO LICENCIA S1</t>
  </si>
  <si>
    <t xml:space="preserve">        COSTO LICENCIA JOTFORM</t>
  </si>
  <si>
    <t xml:space="preserve">        COSTO LICENCIA BITRIX / Clickup</t>
  </si>
  <si>
    <t xml:space="preserve">        COSTO LICENCIA ONE MICROSOFT WAY</t>
  </si>
  <si>
    <t xml:space="preserve">        COSTO LICENCIA CLEVERLY</t>
  </si>
  <si>
    <t xml:space="preserve">        COSTO LICENCIA LINKEDLN</t>
  </si>
  <si>
    <t xml:space="preserve">        COSTO LICENCIA DOMINIO</t>
  </si>
  <si>
    <t xml:space="preserve">        COSTO LICENCIA GODADDY</t>
  </si>
  <si>
    <t xml:space="preserve">  GASTOS DE COMERCIALIZACIÓN</t>
  </si>
  <si>
    <t xml:space="preserve">    GASTOS DE COMERCIALIZACIÓN</t>
  </si>
  <si>
    <t xml:space="preserve">      BENEFICIOS SOCIALES</t>
  </si>
  <si>
    <t xml:space="preserve">        AGUINALDO COM</t>
  </si>
  <si>
    <t xml:space="preserve">      COMISIONES SOBRE VENTAS</t>
  </si>
  <si>
    <t xml:space="preserve">        COMISIONES COM</t>
  </si>
  <si>
    <t xml:space="preserve">        BONOS</t>
  </si>
  <si>
    <t xml:space="preserve">      VÍATICOS</t>
  </si>
  <si>
    <t xml:space="preserve">        VIATICOS C0M</t>
  </si>
  <si>
    <t xml:space="preserve">      PASAJES</t>
  </si>
  <si>
    <t xml:space="preserve">        TRANSPORTE</t>
  </si>
  <si>
    <t xml:space="preserve">        GASTOS DE MOVILIDAD Y TRANSPORTE</t>
  </si>
  <si>
    <t xml:space="preserve">        PROGRAMAS, CAPACITACIONES Y FOROS DE NEGOCIO</t>
  </si>
  <si>
    <t xml:space="preserve">  GASTOS GENERALES DE ADMINISTRACIÓN</t>
  </si>
  <si>
    <t xml:space="preserve">    GASTOS GENERALES DE ADMINISTRACIÓN</t>
  </si>
  <si>
    <t xml:space="preserve">      SUELDOS Y SALARIOS</t>
  </si>
  <si>
    <t xml:space="preserve">        SUELDOS Y SALARIOS ADM</t>
  </si>
  <si>
    <t xml:space="preserve">        HONORARIOS PROFESIONALES</t>
  </si>
  <si>
    <t xml:space="preserve">        RETIRO SOCIOS</t>
  </si>
  <si>
    <t xml:space="preserve">        PRESENTES AL PERSONAL</t>
  </si>
  <si>
    <t xml:space="preserve">        SERVICIO DE CONSULTORIA</t>
  </si>
  <si>
    <t xml:space="preserve">      BENEFICIOS Y CARGAS SOCIALES</t>
  </si>
  <si>
    <t xml:space="preserve">        CAJA NACIONAL DE SALUD ADM</t>
  </si>
  <si>
    <t xml:space="preserve">        A.F.P. GESTORA BOLIVIA ADM</t>
  </si>
  <si>
    <t xml:space="preserve">        VACACIONES ADM</t>
  </si>
  <si>
    <t xml:space="preserve">        DESAHUCIO</t>
  </si>
  <si>
    <t xml:space="preserve">      PROVISIÓN AGUINALDOS</t>
  </si>
  <si>
    <t xml:space="preserve">        AGUINALDOS</t>
  </si>
  <si>
    <t xml:space="preserve">      PREVISIÓN INDEMNIZACIONES</t>
  </si>
  <si>
    <t xml:space="preserve">        BENEFICIOS SOCIALES</t>
  </si>
  <si>
    <t xml:space="preserve">        VIATICOS ADM</t>
  </si>
  <si>
    <t xml:space="preserve">        HOSPEDAJE</t>
  </si>
  <si>
    <t xml:space="preserve">        ESTIPENDIOS</t>
  </si>
  <si>
    <t xml:space="preserve">        TRANSPORTE AEREO</t>
  </si>
  <si>
    <t xml:space="preserve">        TRANSPORTE TERRESTRE</t>
  </si>
  <si>
    <t xml:space="preserve">      SERVICIOS BÁSICOS</t>
  </si>
  <si>
    <t xml:space="preserve">        SERVICIO DE ENERGIA ELECTRICA</t>
  </si>
  <si>
    <t xml:space="preserve">        SERVICIO DE TELEFONIA</t>
  </si>
  <si>
    <t xml:space="preserve">        SERVICIO COURIER</t>
  </si>
  <si>
    <t xml:space="preserve">        SERVICIO DE INTERNET</t>
  </si>
  <si>
    <t xml:space="preserve">        LICENCIA MICROSOFT 365 OUTLOOK</t>
  </si>
  <si>
    <t xml:space="preserve">        SERVICIO DE LIMPIEZA</t>
  </si>
  <si>
    <t>SERVICIOS LAZO</t>
  </si>
  <si>
    <t xml:space="preserve">      MATERIALES Y SUMINISTROS</t>
  </si>
  <si>
    <t xml:space="preserve">        MATERIAL DE ESCRITORIO Y OFICINA</t>
  </si>
  <si>
    <t xml:space="preserve">        FOTOCOPIAS, FORMULARIOS Y FOTOGRAFIAS</t>
  </si>
  <si>
    <t xml:space="preserve">        SERVICIO DE IMPRENTA</t>
  </si>
  <si>
    <t xml:space="preserve">        MATERIAL DE LIMPIEZA</t>
  </si>
  <si>
    <t xml:space="preserve">        ACCESORIOS Y REPUESTOS</t>
  </si>
  <si>
    <t xml:space="preserve">        ACTIVOS MENORES</t>
  </si>
  <si>
    <t xml:space="preserve">        ARTICULOS DECORATIVOS DE OFICINA</t>
  </si>
  <si>
    <t xml:space="preserve">      MANTENIMIENTO Y REPARACIÓN</t>
  </si>
  <si>
    <t xml:space="preserve">        MANTENIMIENTO DE OFICINA</t>
  </si>
  <si>
    <t xml:space="preserve">        MANTENIMIENTO EQUIPO COMPUTACION</t>
  </si>
  <si>
    <t xml:space="preserve">      ALQUILERES</t>
  </si>
  <si>
    <t xml:space="preserve">        ALQUILERES DE OFICINA</t>
  </si>
  <si>
    <t xml:space="preserve">        ALQUILER DE SALON PARA REUNIONES</t>
  </si>
  <si>
    <t xml:space="preserve">      GASTOS GENERALES</t>
  </si>
  <si>
    <t xml:space="preserve">        SERVICIO DE TE Y REFRIGERIOS</t>
  </si>
  <si>
    <t xml:space="preserve">      OTROS GASTOS DE ADMINISTRACIÓN</t>
  </si>
  <si>
    <t xml:space="preserve">        TRAMITES LEGALES</t>
  </si>
  <si>
    <t xml:space="preserve">        MULTAS</t>
  </si>
  <si>
    <t xml:space="preserve">        COMISIONES BOTON DE PAGO</t>
  </si>
  <si>
    <t xml:space="preserve">        COMISIONES POR PRESTAMOS DEL SALVADOR</t>
  </si>
  <si>
    <t xml:space="preserve">        COMISIONES POR TRANSFERENCIAS</t>
  </si>
  <si>
    <t xml:space="preserve">  GASTOS FINANCIEROS</t>
  </si>
  <si>
    <t xml:space="preserve">    GASTOS FINANCIEROS</t>
  </si>
  <si>
    <t xml:space="preserve">      OTROS INTERESES</t>
  </si>
  <si>
    <t xml:space="preserve">        INTERESES MORATORIOS</t>
  </si>
  <si>
    <t xml:space="preserve">      COMISIONES BANCARIAS</t>
  </si>
  <si>
    <t xml:space="preserve">        COMISIONES BANCARIAS</t>
  </si>
  <si>
    <t xml:space="preserve">      OTROS GASTOS FINANCIEROS</t>
  </si>
  <si>
    <t xml:space="preserve">        OTROS GASTOS FINANCIEROS</t>
  </si>
  <si>
    <t xml:space="preserve">        SEGUROS BANCARIOS</t>
  </si>
  <si>
    <t>OTROS GASTOS GENERALES</t>
  </si>
  <si>
    <t xml:space="preserve">        IMPUESTO A LAS TRANSACCIONES</t>
  </si>
  <si>
    <t xml:space="preserve">        IMPUESTO A LAS TRANSFERENCIAS FINANCIERAS ITF</t>
  </si>
  <si>
    <t xml:space="preserve">        CREDITO FISCAL NO COMPENSADO</t>
  </si>
  <si>
    <t xml:space="preserve">  OTROS GASTOS NO OPERATIVOS</t>
  </si>
  <si>
    <t xml:space="preserve">    OTROS GASTOS NO OPERATIVOS</t>
  </si>
  <si>
    <t xml:space="preserve">      DIFERENCIA DE CAMBIO</t>
  </si>
  <si>
    <t xml:space="preserve">        DIFERENCIA DE CAMBIO</t>
  </si>
  <si>
    <t xml:space="preserve">      OTROS GASTOS</t>
  </si>
  <si>
    <t xml:space="preserve">        OTROS GASTOS</t>
  </si>
  <si>
    <t xml:space="preserve">        DIFERENCIA POR REDONDEO</t>
  </si>
  <si>
    <t xml:space="preserve">        MANTENIMIENTO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</si>
</sst>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4" fontId="2" fillId="2" borderId="1" xfId="0" applyNumberFormat="1" applyFont="1" applyFill="1" applyBorder="1"/>
    <xf numFmtId="4" fontId="2" fillId="3" borderId="1" xfId="0" applyNumberFormat="1" applyFont="1" applyFill="1" applyBorder="1"/>
    <xf numFmtId="4" fontId="2" fillId="4" borderId="1" xfId="0" applyNumberFormat="1" applyFont="1" applyFill="1" applyBorder="1"/>
    <xf numFmtId="4" fontId="0" fillId="0" borderId="1" xfId="0" applyNumberFormat="1" applyBorder="1"/>
    <xf numFmtId="4" fontId="3" fillId="0" borderId="1" xfId="0" applyNumberFormat="1" applyFont="1" applyBorder="1"/>
    <xf numFmtId="4" fontId="3" fillId="5" borderId="1" xfId="0" applyNumberFormat="1" applyFont="1" applyFill="1" applyBorder="1"/>
    <xf numFmtId="4" fontId="3" fillId="6" borderId="1" xfId="0" applyNumberFormat="1" applyFont="1" applyFill="1" applyBorder="1"/>
    <xf numFmtId="4" fontId="0" fillId="7" borderId="0" xfId="0" applyNumberFormat="1" applyFill="1"/>
    <xf numFmtId="4" fontId="0" fillId="7" borderId="1" xfId="0" applyNumberFormat="1" applyFill="1" applyBorder="1"/>
    <xf numFmtId="4" fontId="2" fillId="0" borderId="1" xfId="0" applyNumberFormat="1" applyFont="1" applyBorder="1"/>
    <xf numFmtId="4" fontId="2" fillId="4" borderId="1" xfId="0" applyNumberFormat="1" applyFont="1" applyFill="1" applyBorder="1" applyAlignment="1">
      <alignment horizontal="left" indent="2"/>
    </xf>
    <xf numFmtId="0" fontId="4" fillId="8" borderId="0" xfId="0" applyFont="1" applyFill="1" applyAlignment="1">
      <alignment horizontal="center"/>
    </xf>
    <xf numFmtId="4" fontId="5" fillId="7" borderId="1" xfId="0" applyNumberFormat="1" applyFont="1" applyFill="1" applyBorder="1"/>
    <xf numFmtId="43" fontId="3" fillId="5" borderId="1" xfId="1" applyFont="1" applyFill="1" applyBorder="1"/>
    <xf numFmtId="0" fontId="3" fillId="5" borderId="1" xfId="0" applyFont="1" applyFill="1" applyBorder="1"/>
    <xf numFmtId="4" fontId="0" fillId="5" borderId="1" xfId="0" applyNumberFormat="1" applyFill="1" applyBorder="1"/>
    <xf numFmtId="43" fontId="0" fillId="5" borderId="1" xfId="1" applyFont="1" applyFill="1" applyBorder="1"/>
    <xf numFmtId="10" fontId="3" fillId="5" borderId="1" xfId="2" applyNumberFormat="1" applyFont="1" applyFill="1" applyBorder="1"/>
    <xf numFmtId="10" fontId="0" fillId="5" borderId="1" xfId="2" applyNumberFormat="1" applyFont="1" applyFill="1" applyBorder="1"/>
    <xf numFmtId="10" fontId="2" fillId="4" borderId="1" xfId="2" applyNumberFormat="1" applyFont="1" applyFill="1" applyBorder="1"/>
    <xf numFmtId="10" fontId="5" fillId="7" borderId="1" xfId="2" applyNumberFormat="1" applyFont="1" applyFill="1" applyBorder="1"/>
    <xf numFmtId="4" fontId="3" fillId="0" borderId="1" xfId="0" applyNumberFormat="1" applyFont="1" applyBorder="1" applyAlignment="1">
      <alignment horizontal="left" indent="3"/>
    </xf>
    <xf numFmtId="43" fontId="0" fillId="0" borderId="0" xfId="1" applyFont="1"/>
    <xf numFmtId="43" fontId="3" fillId="0" borderId="2" xfId="1" applyFont="1" applyFill="1" applyBorder="1"/>
    <xf numFmtId="43" fontId="0" fillId="0" borderId="0" xfId="0" applyNumberFormat="1"/>
    <xf numFmtId="4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ridge4digital1-my.sharepoint.com/personal/j_condori_bridge4digital_com/Documents/V2%20GASTOS%20PRESUPUESTO.xlsx" TargetMode="External"/><Relationship Id="rId1" Type="http://schemas.openxmlformats.org/officeDocument/2006/relationships/externalLinkPath" Target="https://bridge4digital1-my.sharepoint.com/personal/j_condori_bridge4digital_com/Documents/V2%20GASTOS%20PRESUPUE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 31 DE DICIEMBRE-2024"/>
      <sheetName val="GASTOS"/>
      <sheetName val="ANUAL"/>
      <sheetName val="AJUSTES"/>
      <sheetName val="BUDGET GASTOS"/>
      <sheetName val="ANALISIS "/>
      <sheetName val="ANALISIS CON INGRESOS reorg"/>
      <sheetName val="ANALISIS CON INGRESOS norm"/>
      <sheetName val="CALCULOS DIRECTORIO"/>
      <sheetName val="CUADRO NUEVO"/>
      <sheetName val="CUADRO DE OBJETIVOS"/>
      <sheetName val="inversiones"/>
      <sheetName val="FLUJOS"/>
      <sheetName val="Sheet2"/>
      <sheetName val="INFO AÑO PASADO"/>
    </sheetNames>
    <sheetDataSet>
      <sheetData sheetId="0"/>
      <sheetData sheetId="1"/>
      <sheetData sheetId="2"/>
      <sheetData sheetId="3"/>
      <sheetData sheetId="4">
        <row r="5">
          <cell r="F5">
            <v>0</v>
          </cell>
        </row>
        <row r="7">
          <cell r="F7">
            <v>6000</v>
          </cell>
        </row>
        <row r="8">
          <cell r="F8">
            <v>400</v>
          </cell>
        </row>
        <row r="10">
          <cell r="F10">
            <v>1000</v>
          </cell>
        </row>
        <row r="12">
          <cell r="F12">
            <v>0</v>
          </cell>
        </row>
        <row r="13">
          <cell r="F13">
            <v>150</v>
          </cell>
        </row>
        <row r="14">
          <cell r="F14">
            <v>500</v>
          </cell>
        </row>
        <row r="18">
          <cell r="F18">
            <v>72851.16</v>
          </cell>
        </row>
        <row r="19">
          <cell r="F19">
            <v>7000</v>
          </cell>
        </row>
        <row r="20">
          <cell r="F20">
            <v>14000</v>
          </cell>
        </row>
        <row r="21">
          <cell r="F21">
            <v>200</v>
          </cell>
        </row>
        <row r="22">
          <cell r="F22">
            <v>0</v>
          </cell>
        </row>
        <row r="24">
          <cell r="F24">
            <v>2886.3741551151338</v>
          </cell>
        </row>
        <row r="25">
          <cell r="F25">
            <v>1359.4822270592281</v>
          </cell>
        </row>
        <row r="26">
          <cell r="F26">
            <v>1202.6558979646391</v>
          </cell>
        </row>
        <row r="27">
          <cell r="F27">
            <v>1500</v>
          </cell>
        </row>
        <row r="29">
          <cell r="F29">
            <v>6070.93</v>
          </cell>
        </row>
        <row r="31">
          <cell r="F31">
            <v>2405.3117959292781</v>
          </cell>
        </row>
        <row r="33">
          <cell r="F33">
            <v>150</v>
          </cell>
        </row>
        <row r="34">
          <cell r="F34">
            <v>120</v>
          </cell>
        </row>
        <row r="35">
          <cell r="F35">
            <v>400</v>
          </cell>
        </row>
        <row r="37">
          <cell r="F37">
            <v>1000</v>
          </cell>
        </row>
        <row r="38">
          <cell r="F38">
            <v>200</v>
          </cell>
        </row>
        <row r="40">
          <cell r="F40">
            <v>1700</v>
          </cell>
        </row>
        <row r="41">
          <cell r="F41">
            <v>1100</v>
          </cell>
        </row>
        <row r="42">
          <cell r="F42">
            <v>180</v>
          </cell>
        </row>
        <row r="43">
          <cell r="F43">
            <v>820</v>
          </cell>
        </row>
        <row r="44">
          <cell r="F44">
            <v>1000</v>
          </cell>
        </row>
        <row r="45">
          <cell r="F45">
            <v>125</v>
          </cell>
        </row>
        <row r="46">
          <cell r="F46">
            <v>0</v>
          </cell>
        </row>
        <row r="48">
          <cell r="F48">
            <v>200</v>
          </cell>
        </row>
        <row r="49">
          <cell r="F49">
            <v>20</v>
          </cell>
        </row>
        <row r="50">
          <cell r="F50">
            <v>220</v>
          </cell>
        </row>
        <row r="51">
          <cell r="F51">
            <v>40</v>
          </cell>
        </row>
        <row r="52">
          <cell r="F52">
            <v>1000</v>
          </cell>
        </row>
        <row r="53">
          <cell r="F53">
            <v>0</v>
          </cell>
        </row>
        <row r="54">
          <cell r="F54">
            <v>0</v>
          </cell>
        </row>
        <row r="56">
          <cell r="F56">
            <v>100</v>
          </cell>
        </row>
        <row r="57">
          <cell r="F57">
            <v>50</v>
          </cell>
        </row>
        <row r="59">
          <cell r="F59">
            <v>4700</v>
          </cell>
        </row>
        <row r="60">
          <cell r="F60">
            <v>50</v>
          </cell>
        </row>
        <row r="62">
          <cell r="F62">
            <v>14234.5</v>
          </cell>
        </row>
        <row r="63">
          <cell r="F63">
            <v>40</v>
          </cell>
        </row>
        <row r="64">
          <cell r="F64">
            <v>280</v>
          </cell>
        </row>
        <row r="65">
          <cell r="F65">
            <v>7</v>
          </cell>
        </row>
        <row r="67">
          <cell r="F67">
            <v>1600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5">
          <cell r="F75">
            <v>6</v>
          </cell>
        </row>
        <row r="77">
          <cell r="F77">
            <v>1000</v>
          </cell>
        </row>
        <row r="79">
          <cell r="F79">
            <v>0</v>
          </cell>
        </row>
        <row r="80">
          <cell r="F80">
            <v>25</v>
          </cell>
        </row>
        <row r="84">
          <cell r="F84">
            <v>50000</v>
          </cell>
        </row>
        <row r="86">
          <cell r="F86">
            <v>10</v>
          </cell>
        </row>
        <row r="87">
          <cell r="F87">
            <v>1</v>
          </cell>
        </row>
        <row r="88">
          <cell r="F88">
            <v>10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F2E30-313E-49FF-BD0D-A803AB928701}">
  <dimension ref="A1:D34"/>
  <sheetViews>
    <sheetView zoomScale="84" workbookViewId="0">
      <selection activeCell="G7" sqref="G7"/>
    </sheetView>
  </sheetViews>
  <sheetFormatPr defaultRowHeight="14.45"/>
  <cols>
    <col min="1" max="1" width="40.140625" bestFit="1" customWidth="1"/>
    <col min="2" max="3" width="12.7109375" bestFit="1" customWidth="1"/>
    <col min="4" max="4" width="14.140625" bestFit="1" customWidth="1"/>
  </cols>
  <sheetData>
    <row r="1" spans="1:4">
      <c r="A1" s="12" t="s">
        <v>0</v>
      </c>
      <c r="B1" s="12" t="s">
        <v>1</v>
      </c>
      <c r="C1" s="12" t="s">
        <v>2</v>
      </c>
      <c r="D1" s="12" t="s">
        <v>3</v>
      </c>
    </row>
    <row r="2" spans="1:4">
      <c r="A2" s="13" t="s">
        <v>4</v>
      </c>
      <c r="B2" s="13">
        <f>C2/12</f>
        <v>203844.20680555553</v>
      </c>
      <c r="C2" s="13">
        <v>2446130.4816666665</v>
      </c>
      <c r="D2" s="21">
        <f>C2/$C$2</f>
        <v>1</v>
      </c>
    </row>
    <row r="3" spans="1:4">
      <c r="A3" s="3" t="s">
        <v>5</v>
      </c>
      <c r="B3" s="3">
        <f t="shared" ref="B3:B34" si="0">C3/12</f>
        <v>36450.206805555557</v>
      </c>
      <c r="C3" s="3">
        <v>437402.48166666669</v>
      </c>
      <c r="D3" s="20">
        <f>C3/$C$2</f>
        <v>0.17881404321843181</v>
      </c>
    </row>
    <row r="4" spans="1:4">
      <c r="A4" s="6" t="s">
        <v>6</v>
      </c>
      <c r="B4" s="14">
        <f t="shared" si="0"/>
        <v>2000</v>
      </c>
      <c r="C4" s="14">
        <v>24000</v>
      </c>
      <c r="D4" s="18">
        <f>C4/$C$2</f>
        <v>9.8114144686376852E-3</v>
      </c>
    </row>
    <row r="5" spans="1:4">
      <c r="A5" s="15" t="s">
        <v>7</v>
      </c>
      <c r="B5" s="14">
        <f t="shared" si="0"/>
        <v>6666.666666666667</v>
      </c>
      <c r="C5" s="14">
        <v>80000</v>
      </c>
      <c r="D5" s="18">
        <f t="shared" ref="D5:D34" si="1">C5/$C$2</f>
        <v>3.2704714895458946E-2</v>
      </c>
    </row>
    <row r="6" spans="1:4">
      <c r="A6" s="6" t="s">
        <v>8</v>
      </c>
      <c r="B6" s="14">
        <f t="shared" si="0"/>
        <v>19000</v>
      </c>
      <c r="C6" s="14">
        <v>228000</v>
      </c>
      <c r="D6" s="18">
        <f t="shared" si="1"/>
        <v>9.3208437452058007E-2</v>
      </c>
    </row>
    <row r="7" spans="1:4">
      <c r="A7" s="6" t="s">
        <v>9</v>
      </c>
      <c r="B7" s="14">
        <f t="shared" si="0"/>
        <v>416.66666666666669</v>
      </c>
      <c r="C7" s="14">
        <v>5000</v>
      </c>
      <c r="D7" s="18">
        <f t="shared" si="1"/>
        <v>2.0440446809661841E-3</v>
      </c>
    </row>
    <row r="8" spans="1:4">
      <c r="A8" s="6" t="s">
        <v>10</v>
      </c>
      <c r="B8" s="14">
        <f t="shared" si="0"/>
        <v>8366.8734722222234</v>
      </c>
      <c r="C8" s="14">
        <v>100402.48166666669</v>
      </c>
      <c r="D8" s="18">
        <f t="shared" si="1"/>
        <v>4.1045431721310977E-2</v>
      </c>
    </row>
    <row r="9" spans="1:4">
      <c r="A9" s="3" t="s">
        <v>11</v>
      </c>
      <c r="B9" s="3">
        <f t="shared" si="0"/>
        <v>167394</v>
      </c>
      <c r="C9" s="3">
        <v>2008728</v>
      </c>
      <c r="D9" s="20">
        <f t="shared" si="1"/>
        <v>0.82118595678156825</v>
      </c>
    </row>
    <row r="10" spans="1:4">
      <c r="A10" s="6" t="s">
        <v>12</v>
      </c>
      <c r="B10" s="14">
        <f t="shared" si="0"/>
        <v>4000</v>
      </c>
      <c r="C10" s="14">
        <v>48000</v>
      </c>
      <c r="D10" s="18">
        <f t="shared" si="1"/>
        <v>1.962282893727537E-2</v>
      </c>
    </row>
    <row r="11" spans="1:4">
      <c r="A11" s="6" t="s">
        <v>13</v>
      </c>
      <c r="B11" s="14">
        <f t="shared" si="0"/>
        <v>0</v>
      </c>
      <c r="C11" s="14">
        <v>0</v>
      </c>
      <c r="D11" s="18">
        <f t="shared" si="1"/>
        <v>0</v>
      </c>
    </row>
    <row r="12" spans="1:4">
      <c r="A12" s="6" t="s">
        <v>14</v>
      </c>
      <c r="B12" s="14">
        <f t="shared" si="0"/>
        <v>800</v>
      </c>
      <c r="C12" s="14">
        <v>9600</v>
      </c>
      <c r="D12" s="18">
        <f t="shared" si="1"/>
        <v>3.9245657874550739E-3</v>
      </c>
    </row>
    <row r="13" spans="1:4">
      <c r="A13" s="6" t="s">
        <v>15</v>
      </c>
      <c r="B13" s="14">
        <f t="shared" si="0"/>
        <v>350</v>
      </c>
      <c r="C13" s="14">
        <v>4200</v>
      </c>
      <c r="D13" s="18">
        <f t="shared" si="1"/>
        <v>1.7169975320115948E-3</v>
      </c>
    </row>
    <row r="14" spans="1:4">
      <c r="A14" s="6" t="s">
        <v>16</v>
      </c>
      <c r="B14" s="14">
        <f t="shared" si="0"/>
        <v>7900</v>
      </c>
      <c r="C14" s="14">
        <v>94800</v>
      </c>
      <c r="D14" s="18">
        <f t="shared" si="1"/>
        <v>3.8755087151118854E-2</v>
      </c>
    </row>
    <row r="15" spans="1:4">
      <c r="A15" s="6" t="s">
        <v>17</v>
      </c>
      <c r="B15" s="14">
        <f t="shared" si="0"/>
        <v>5500</v>
      </c>
      <c r="C15" s="14">
        <v>66000</v>
      </c>
      <c r="D15" s="18">
        <f t="shared" si="1"/>
        <v>2.6981389788753633E-2</v>
      </c>
    </row>
    <row r="16" spans="1:4">
      <c r="A16" s="6" t="s">
        <v>18</v>
      </c>
      <c r="B16" s="14">
        <f t="shared" si="0"/>
        <v>250</v>
      </c>
      <c r="C16" s="14">
        <v>3000</v>
      </c>
      <c r="D16" s="18">
        <f t="shared" si="1"/>
        <v>1.2264268085797106E-3</v>
      </c>
    </row>
    <row r="17" spans="1:4">
      <c r="A17" s="6" t="s">
        <v>19</v>
      </c>
      <c r="B17" s="14">
        <f t="shared" si="0"/>
        <v>4500</v>
      </c>
      <c r="C17" s="14">
        <v>54000</v>
      </c>
      <c r="D17" s="18">
        <f t="shared" si="1"/>
        <v>2.2075682554434789E-2</v>
      </c>
    </row>
    <row r="18" spans="1:4">
      <c r="A18" s="6" t="s">
        <v>20</v>
      </c>
      <c r="B18" s="14">
        <f t="shared" si="0"/>
        <v>0</v>
      </c>
      <c r="C18" s="14">
        <v>0</v>
      </c>
      <c r="D18" s="18">
        <f t="shared" si="1"/>
        <v>0</v>
      </c>
    </row>
    <row r="19" spans="1:4">
      <c r="A19" s="6" t="s">
        <v>21</v>
      </c>
      <c r="B19" s="14">
        <f t="shared" si="0"/>
        <v>150</v>
      </c>
      <c r="C19" s="14">
        <v>1800</v>
      </c>
      <c r="D19" s="18">
        <f t="shared" si="1"/>
        <v>7.358560851478263E-4</v>
      </c>
    </row>
    <row r="20" spans="1:4">
      <c r="A20" s="6" t="s">
        <v>22</v>
      </c>
      <c r="B20" s="14">
        <f t="shared" si="0"/>
        <v>0</v>
      </c>
      <c r="C20" s="14">
        <v>0</v>
      </c>
      <c r="D20" s="18">
        <f t="shared" si="1"/>
        <v>0</v>
      </c>
    </row>
    <row r="21" spans="1:4">
      <c r="A21" s="6" t="s">
        <v>23</v>
      </c>
      <c r="B21" s="14">
        <f t="shared" si="0"/>
        <v>250</v>
      </c>
      <c r="C21" s="14">
        <v>3000</v>
      </c>
      <c r="D21" s="18">
        <f t="shared" si="1"/>
        <v>1.2264268085797106E-3</v>
      </c>
    </row>
    <row r="22" spans="1:4">
      <c r="A22" s="6" t="s">
        <v>24</v>
      </c>
      <c r="B22" s="14">
        <f t="shared" si="0"/>
        <v>522</v>
      </c>
      <c r="C22" s="14">
        <v>6264</v>
      </c>
      <c r="D22" s="18">
        <f t="shared" si="1"/>
        <v>2.5607791763144357E-3</v>
      </c>
    </row>
    <row r="23" spans="1:4">
      <c r="A23" s="16" t="s">
        <v>25</v>
      </c>
      <c r="B23" s="17">
        <f t="shared" si="0"/>
        <v>1200</v>
      </c>
      <c r="C23" s="17">
        <v>14400</v>
      </c>
      <c r="D23" s="19">
        <f t="shared" si="1"/>
        <v>5.8868486811826104E-3</v>
      </c>
    </row>
    <row r="24" spans="1:4">
      <c r="A24" s="6" t="s">
        <v>26</v>
      </c>
      <c r="B24" s="14">
        <f t="shared" si="0"/>
        <v>2250</v>
      </c>
      <c r="C24" s="14">
        <v>27000</v>
      </c>
      <c r="D24" s="18">
        <f t="shared" si="1"/>
        <v>1.1037841277217394E-2</v>
      </c>
    </row>
    <row r="25" spans="1:4">
      <c r="A25" s="6" t="s">
        <v>27</v>
      </c>
      <c r="B25" s="14">
        <f t="shared" si="0"/>
        <v>30</v>
      </c>
      <c r="C25" s="14">
        <v>360</v>
      </c>
      <c r="D25" s="18">
        <f t="shared" si="1"/>
        <v>1.4717121702956528E-4</v>
      </c>
    </row>
    <row r="26" spans="1:4">
      <c r="A26" s="6" t="s">
        <v>28</v>
      </c>
      <c r="B26" s="14">
        <f t="shared" si="0"/>
        <v>110000</v>
      </c>
      <c r="C26" s="14">
        <v>1320000</v>
      </c>
      <c r="D26" s="18">
        <f t="shared" si="1"/>
        <v>0.53962779577507269</v>
      </c>
    </row>
    <row r="27" spans="1:4">
      <c r="A27" s="6" t="s">
        <v>29</v>
      </c>
      <c r="B27" s="14">
        <f t="shared" si="0"/>
        <v>28800</v>
      </c>
      <c r="C27" s="14">
        <v>345600</v>
      </c>
      <c r="D27" s="18">
        <f t="shared" si="1"/>
        <v>0.14128436834838265</v>
      </c>
    </row>
    <row r="28" spans="1:4">
      <c r="A28" s="16" t="s">
        <v>30</v>
      </c>
      <c r="B28" s="17">
        <f t="shared" si="0"/>
        <v>0</v>
      </c>
      <c r="C28" s="17">
        <v>0</v>
      </c>
      <c r="D28" s="19">
        <f t="shared" si="1"/>
        <v>0</v>
      </c>
    </row>
    <row r="29" spans="1:4">
      <c r="A29" s="6" t="s">
        <v>31</v>
      </c>
      <c r="B29" s="14">
        <f t="shared" si="0"/>
        <v>600</v>
      </c>
      <c r="C29" s="14">
        <v>7200</v>
      </c>
      <c r="D29" s="18">
        <f t="shared" si="1"/>
        <v>2.9434243405913052E-3</v>
      </c>
    </row>
    <row r="30" spans="1:4">
      <c r="A30" s="6" t="s">
        <v>32</v>
      </c>
      <c r="B30" s="14">
        <f t="shared" si="0"/>
        <v>12</v>
      </c>
      <c r="C30" s="14">
        <v>144</v>
      </c>
      <c r="D30" s="18">
        <f t="shared" si="1"/>
        <v>5.8868486811826106E-5</v>
      </c>
    </row>
    <row r="31" spans="1:4">
      <c r="A31" s="6" t="s">
        <v>33</v>
      </c>
      <c r="B31" s="14">
        <f t="shared" si="0"/>
        <v>60</v>
      </c>
      <c r="C31" s="14">
        <v>720</v>
      </c>
      <c r="D31" s="18">
        <f t="shared" si="1"/>
        <v>2.9434243405913055E-4</v>
      </c>
    </row>
    <row r="32" spans="1:4">
      <c r="A32" s="6" t="s">
        <v>34</v>
      </c>
      <c r="B32" s="14">
        <f t="shared" si="0"/>
        <v>0</v>
      </c>
      <c r="C32" s="14">
        <v>0</v>
      </c>
      <c r="D32" s="18">
        <f t="shared" si="1"/>
        <v>0</v>
      </c>
    </row>
    <row r="33" spans="1:4">
      <c r="A33" s="6" t="s">
        <v>35</v>
      </c>
      <c r="B33" s="14">
        <f t="shared" si="0"/>
        <v>200</v>
      </c>
      <c r="C33" s="14">
        <v>2400</v>
      </c>
      <c r="D33" s="18">
        <f t="shared" si="1"/>
        <v>9.8114144686376847E-4</v>
      </c>
    </row>
    <row r="34" spans="1:4">
      <c r="A34" s="6" t="s">
        <v>36</v>
      </c>
      <c r="B34" s="14">
        <f t="shared" si="0"/>
        <v>20</v>
      </c>
      <c r="C34" s="14">
        <v>240</v>
      </c>
      <c r="D34" s="18">
        <f t="shared" si="1"/>
        <v>9.8114144686376842E-5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7E2C-A317-4515-9EA5-AE742C66AB3A}">
  <dimension ref="A1:H90"/>
  <sheetViews>
    <sheetView tabSelected="1" zoomScale="86" workbookViewId="0">
      <selection activeCell="D15" sqref="D15"/>
    </sheetView>
  </sheetViews>
  <sheetFormatPr defaultRowHeight="14.45"/>
  <cols>
    <col min="1" max="1" width="49.140625" bestFit="1" customWidth="1"/>
    <col min="2" max="2" width="11.5703125" bestFit="1" customWidth="1"/>
    <col min="3" max="4" width="12" bestFit="1" customWidth="1"/>
    <col min="7" max="7" width="11.7109375" bestFit="1" customWidth="1"/>
    <col min="8" max="8" width="13.28515625" bestFit="1" customWidth="1"/>
  </cols>
  <sheetData>
    <row r="1" spans="1:8">
      <c r="A1" t="s">
        <v>0</v>
      </c>
      <c r="B1" t="s">
        <v>1</v>
      </c>
      <c r="C1" t="s">
        <v>2</v>
      </c>
    </row>
    <row r="2" spans="1:8">
      <c r="A2" s="1" t="s">
        <v>37</v>
      </c>
      <c r="B2" s="1">
        <f>B3</f>
        <v>8050</v>
      </c>
      <c r="C2" s="1">
        <f>C3</f>
        <v>96600</v>
      </c>
    </row>
    <row r="3" spans="1:8">
      <c r="A3" s="2" t="s">
        <v>38</v>
      </c>
      <c r="B3" s="2">
        <f>B4+B6+B9+B11</f>
        <v>8050</v>
      </c>
      <c r="C3" s="2">
        <f>C4+C6+C9+C11</f>
        <v>96600</v>
      </c>
    </row>
    <row r="4" spans="1:8">
      <c r="A4" s="3" t="s">
        <v>39</v>
      </c>
      <c r="B4" s="3">
        <f>B5</f>
        <v>0</v>
      </c>
      <c r="C4" s="3">
        <f>C5</f>
        <v>0</v>
      </c>
    </row>
    <row r="5" spans="1:8">
      <c r="A5" s="4" t="s">
        <v>40</v>
      </c>
      <c r="B5" s="4">
        <f>'[1]BUDGET GASTOS'!F5</f>
        <v>0</v>
      </c>
      <c r="C5" s="4">
        <f t="shared" ref="C5:C46" si="0">B5*12</f>
        <v>0</v>
      </c>
    </row>
    <row r="6" spans="1:8">
      <c r="A6" s="3" t="s">
        <v>41</v>
      </c>
      <c r="B6" s="3">
        <f>SUM(B7:B8)</f>
        <v>6400</v>
      </c>
      <c r="C6" s="3">
        <f>SUM(C7:C8)</f>
        <v>76800</v>
      </c>
    </row>
    <row r="7" spans="1:8">
      <c r="A7" s="5" t="s">
        <v>42</v>
      </c>
      <c r="B7" s="5">
        <f>'[1]BUDGET GASTOS'!F7</f>
        <v>6000</v>
      </c>
      <c r="C7" s="5">
        <f t="shared" si="0"/>
        <v>72000</v>
      </c>
    </row>
    <row r="8" spans="1:8">
      <c r="A8" s="5" t="s">
        <v>43</v>
      </c>
      <c r="B8" s="5">
        <f>'[1]BUDGET GASTOS'!F8</f>
        <v>400</v>
      </c>
      <c r="C8" s="5">
        <f t="shared" si="0"/>
        <v>4800</v>
      </c>
    </row>
    <row r="9" spans="1:8">
      <c r="A9" s="3" t="s">
        <v>44</v>
      </c>
      <c r="B9" s="3">
        <f>B10</f>
        <v>1000</v>
      </c>
      <c r="C9" s="3">
        <f>C10</f>
        <v>12000</v>
      </c>
    </row>
    <row r="10" spans="1:8">
      <c r="A10" s="5" t="s">
        <v>45</v>
      </c>
      <c r="B10" s="5">
        <f>'[1]BUDGET GASTOS'!F10</f>
        <v>1000</v>
      </c>
      <c r="C10" s="5">
        <f t="shared" si="0"/>
        <v>12000</v>
      </c>
    </row>
    <row r="11" spans="1:8">
      <c r="A11" s="3" t="s">
        <v>46</v>
      </c>
      <c r="B11" s="3">
        <f>SUM(B12:B14)</f>
        <v>650</v>
      </c>
      <c r="C11" s="3">
        <f>SUM(C12:C14)</f>
        <v>7800</v>
      </c>
    </row>
    <row r="12" spans="1:8">
      <c r="A12" s="6" t="s">
        <v>47</v>
      </c>
      <c r="B12" s="6">
        <f>'[1]BUDGET GASTOS'!F12</f>
        <v>0</v>
      </c>
      <c r="C12" s="6">
        <f t="shared" si="0"/>
        <v>0</v>
      </c>
    </row>
    <row r="13" spans="1:8">
      <c r="A13" s="5" t="s">
        <v>48</v>
      </c>
      <c r="B13" s="5">
        <f>'[1]BUDGET GASTOS'!F13</f>
        <v>150</v>
      </c>
      <c r="C13" s="5">
        <f t="shared" si="0"/>
        <v>1800</v>
      </c>
    </row>
    <row r="14" spans="1:8">
      <c r="A14" s="5" t="s">
        <v>49</v>
      </c>
      <c r="B14" s="5">
        <f>'[1]BUDGET GASTOS'!F14</f>
        <v>500</v>
      </c>
      <c r="C14" s="5">
        <f t="shared" si="0"/>
        <v>6000</v>
      </c>
    </row>
    <row r="15" spans="1:8">
      <c r="A15" s="1" t="s">
        <v>50</v>
      </c>
      <c r="B15" s="1">
        <f>B16</f>
        <v>125824.89407606826</v>
      </c>
      <c r="C15" s="1">
        <f>C16</f>
        <v>1509898.7289128192</v>
      </c>
      <c r="D15" s="26"/>
      <c r="G15" s="23"/>
      <c r="H15" s="23"/>
    </row>
    <row r="16" spans="1:8">
      <c r="A16" s="2" t="s">
        <v>51</v>
      </c>
      <c r="B16" s="2">
        <f>SUM(B17,B23,B28,B30,B32,B36,B39,B48,B56,B59,B62,B64)</f>
        <v>125824.89407606826</v>
      </c>
      <c r="C16" s="2">
        <f>SUM(C17,C23,C28,C30,C32,C36,C39,C48,C56,C59,C62,C64)</f>
        <v>1509898.7289128192</v>
      </c>
      <c r="G16" s="23"/>
      <c r="H16" s="23"/>
    </row>
    <row r="17" spans="1:8">
      <c r="A17" s="3" t="s">
        <v>52</v>
      </c>
      <c r="B17" s="3">
        <f>SUM(B18:B22)</f>
        <v>94051.16</v>
      </c>
      <c r="C17" s="3">
        <f>SUM(C18:C22)</f>
        <v>1128613.92</v>
      </c>
      <c r="H17" s="25"/>
    </row>
    <row r="18" spans="1:8">
      <c r="A18" s="5" t="s">
        <v>53</v>
      </c>
      <c r="B18" s="5">
        <f>'[1]BUDGET GASTOS'!F18</f>
        <v>72851.16</v>
      </c>
      <c r="C18" s="5">
        <f t="shared" si="0"/>
        <v>874213.92</v>
      </c>
    </row>
    <row r="19" spans="1:8">
      <c r="A19" s="5" t="s">
        <v>54</v>
      </c>
      <c r="B19" s="5">
        <f>'[1]BUDGET GASTOS'!F19</f>
        <v>7000</v>
      </c>
      <c r="C19" s="5">
        <f t="shared" si="0"/>
        <v>84000</v>
      </c>
    </row>
    <row r="20" spans="1:8">
      <c r="A20" s="5" t="s">
        <v>55</v>
      </c>
      <c r="B20" s="5">
        <f>'[1]BUDGET GASTOS'!F20</f>
        <v>14000</v>
      </c>
      <c r="C20" s="5">
        <f t="shared" si="0"/>
        <v>168000</v>
      </c>
    </row>
    <row r="21" spans="1:8">
      <c r="A21" s="5" t="s">
        <v>56</v>
      </c>
      <c r="B21" s="5">
        <f>'[1]BUDGET GASTOS'!F21</f>
        <v>200</v>
      </c>
      <c r="C21" s="5">
        <f t="shared" si="0"/>
        <v>2400</v>
      </c>
    </row>
    <row r="22" spans="1:8">
      <c r="A22" s="7" t="s">
        <v>57</v>
      </c>
      <c r="B22" s="7">
        <f>'[1]BUDGET GASTOS'!F22</f>
        <v>0</v>
      </c>
      <c r="C22" s="7">
        <f t="shared" si="0"/>
        <v>0</v>
      </c>
    </row>
    <row r="23" spans="1:8">
      <c r="A23" s="3" t="s">
        <v>58</v>
      </c>
      <c r="B23" s="3">
        <f>SUM(B24:B27)</f>
        <v>6948.5122801390007</v>
      </c>
      <c r="C23" s="3">
        <f>SUM(C24:C27)</f>
        <v>83382.147361668001</v>
      </c>
    </row>
    <row r="24" spans="1:8">
      <c r="A24" s="4" t="s">
        <v>59</v>
      </c>
      <c r="B24" s="4">
        <f>'[1]BUDGET GASTOS'!F24</f>
        <v>2886.3741551151338</v>
      </c>
      <c r="C24" s="4">
        <f t="shared" si="0"/>
        <v>34636.489861381604</v>
      </c>
    </row>
    <row r="25" spans="1:8">
      <c r="A25" s="8" t="s">
        <v>60</v>
      </c>
      <c r="B25" s="8">
        <f>'[1]BUDGET GASTOS'!F25</f>
        <v>1359.4822270592281</v>
      </c>
      <c r="C25" s="8">
        <f t="shared" si="0"/>
        <v>16313.786724710737</v>
      </c>
    </row>
    <row r="26" spans="1:8">
      <c r="A26" s="4" t="s">
        <v>61</v>
      </c>
      <c r="B26" s="4">
        <f>'[1]BUDGET GASTOS'!F26</f>
        <v>1202.6558979646391</v>
      </c>
      <c r="C26" s="4">
        <f t="shared" si="0"/>
        <v>14431.87077557567</v>
      </c>
    </row>
    <row r="27" spans="1:8">
      <c r="A27" s="4" t="s">
        <v>62</v>
      </c>
      <c r="B27" s="4">
        <f>'[1]BUDGET GASTOS'!F27</f>
        <v>1500</v>
      </c>
      <c r="C27" s="4">
        <f t="shared" si="0"/>
        <v>18000</v>
      </c>
    </row>
    <row r="28" spans="1:8">
      <c r="A28" s="3" t="s">
        <v>63</v>
      </c>
      <c r="B28" s="3">
        <f>B29</f>
        <v>6070.93</v>
      </c>
      <c r="C28" s="3">
        <f>C29</f>
        <v>72851.16</v>
      </c>
    </row>
    <row r="29" spans="1:8">
      <c r="A29" s="5" t="s">
        <v>64</v>
      </c>
      <c r="B29" s="5">
        <f>'[1]BUDGET GASTOS'!F29</f>
        <v>6070.93</v>
      </c>
      <c r="C29" s="5">
        <f t="shared" si="0"/>
        <v>72851.16</v>
      </c>
    </row>
    <row r="30" spans="1:8">
      <c r="A30" s="3" t="s">
        <v>65</v>
      </c>
      <c r="B30" s="3">
        <f>B31</f>
        <v>2405.3117959292781</v>
      </c>
      <c r="C30" s="3">
        <f>C31</f>
        <v>28863.741551151339</v>
      </c>
    </row>
    <row r="31" spans="1:8">
      <c r="A31" s="5" t="s">
        <v>66</v>
      </c>
      <c r="B31" s="5">
        <f>'[1]BUDGET GASTOS'!F31</f>
        <v>2405.3117959292781</v>
      </c>
      <c r="C31" s="5">
        <f t="shared" si="0"/>
        <v>28863.741551151339</v>
      </c>
    </row>
    <row r="32" spans="1:8">
      <c r="A32" s="3" t="s">
        <v>44</v>
      </c>
      <c r="B32" s="3">
        <f>SUM(B33:B35)</f>
        <v>670</v>
      </c>
      <c r="C32" s="3">
        <f>SUM(C33:C35)</f>
        <v>8040</v>
      </c>
    </row>
    <row r="33" spans="1:3">
      <c r="A33" s="5" t="s">
        <v>67</v>
      </c>
      <c r="B33" s="5">
        <f>'[1]BUDGET GASTOS'!F33</f>
        <v>150</v>
      </c>
      <c r="C33" s="5">
        <f t="shared" si="0"/>
        <v>1800</v>
      </c>
    </row>
    <row r="34" spans="1:3">
      <c r="A34" s="5" t="s">
        <v>68</v>
      </c>
      <c r="B34" s="5">
        <f>'[1]BUDGET GASTOS'!F34</f>
        <v>120</v>
      </c>
      <c r="C34" s="5">
        <f t="shared" si="0"/>
        <v>1440</v>
      </c>
    </row>
    <row r="35" spans="1:3">
      <c r="A35" s="5" t="s">
        <v>69</v>
      </c>
      <c r="B35" s="5">
        <f>'[1]BUDGET GASTOS'!F35</f>
        <v>400</v>
      </c>
      <c r="C35" s="5">
        <f t="shared" si="0"/>
        <v>4800</v>
      </c>
    </row>
    <row r="36" spans="1:3">
      <c r="A36" s="3" t="s">
        <v>46</v>
      </c>
      <c r="B36" s="3">
        <f>SUM(B37:B38)</f>
        <v>1200</v>
      </c>
      <c r="C36" s="3">
        <f>SUM(C37:C38)</f>
        <v>14400</v>
      </c>
    </row>
    <row r="37" spans="1:3">
      <c r="A37" s="5" t="s">
        <v>70</v>
      </c>
      <c r="B37" s="5">
        <f>'[1]BUDGET GASTOS'!F37</f>
        <v>1000</v>
      </c>
      <c r="C37" s="5">
        <f t="shared" si="0"/>
        <v>12000</v>
      </c>
    </row>
    <row r="38" spans="1:3">
      <c r="A38" s="4" t="s">
        <v>71</v>
      </c>
      <c r="B38" s="4">
        <f>'[1]BUDGET GASTOS'!F38</f>
        <v>200</v>
      </c>
      <c r="C38" s="4">
        <f t="shared" si="0"/>
        <v>2400</v>
      </c>
    </row>
    <row r="39" spans="1:3">
      <c r="A39" s="3" t="s">
        <v>72</v>
      </c>
      <c r="B39" s="3">
        <f>SUM(B40:B47)</f>
        <v>6218.98</v>
      </c>
      <c r="C39" s="3">
        <f>SUM(C40:C47)</f>
        <v>74627.759999999995</v>
      </c>
    </row>
    <row r="40" spans="1:3">
      <c r="A40" s="5" t="s">
        <v>73</v>
      </c>
      <c r="B40" s="5">
        <f>'[1]BUDGET GASTOS'!F40</f>
        <v>1700</v>
      </c>
      <c r="C40" s="5">
        <f t="shared" si="0"/>
        <v>20400</v>
      </c>
    </row>
    <row r="41" spans="1:3">
      <c r="A41" s="5" t="s">
        <v>74</v>
      </c>
      <c r="B41" s="5">
        <f>'[1]BUDGET GASTOS'!F41</f>
        <v>1100</v>
      </c>
      <c r="C41" s="5">
        <f t="shared" si="0"/>
        <v>13200</v>
      </c>
    </row>
    <row r="42" spans="1:3">
      <c r="A42" s="5" t="s">
        <v>75</v>
      </c>
      <c r="B42" s="5">
        <f>'[1]BUDGET GASTOS'!F42</f>
        <v>180</v>
      </c>
      <c r="C42" s="5">
        <f t="shared" si="0"/>
        <v>2160</v>
      </c>
    </row>
    <row r="43" spans="1:3">
      <c r="A43" s="5" t="s">
        <v>76</v>
      </c>
      <c r="B43" s="5">
        <f>'[1]BUDGET GASTOS'!F43</f>
        <v>820</v>
      </c>
      <c r="C43" s="5">
        <f t="shared" si="0"/>
        <v>9840</v>
      </c>
    </row>
    <row r="44" spans="1:3">
      <c r="A44" s="9" t="s">
        <v>77</v>
      </c>
      <c r="B44" s="9">
        <f>'[1]BUDGET GASTOS'!F44</f>
        <v>1000</v>
      </c>
      <c r="C44" s="9">
        <f t="shared" si="0"/>
        <v>12000</v>
      </c>
    </row>
    <row r="45" spans="1:3">
      <c r="A45" s="5" t="s">
        <v>78</v>
      </c>
      <c r="B45" s="5">
        <f>'[1]BUDGET GASTOS'!F45</f>
        <v>125</v>
      </c>
      <c r="C45" s="5">
        <f t="shared" si="0"/>
        <v>1500</v>
      </c>
    </row>
    <row r="46" spans="1:3">
      <c r="A46" s="5" t="s">
        <v>7</v>
      </c>
      <c r="B46" s="5">
        <f>'[1]BUDGET GASTOS'!F46</f>
        <v>0</v>
      </c>
      <c r="C46" s="5">
        <f t="shared" si="0"/>
        <v>0</v>
      </c>
    </row>
    <row r="47" spans="1:3">
      <c r="A47" s="22" t="s">
        <v>79</v>
      </c>
      <c r="B47" s="23">
        <f>C47/12</f>
        <v>1293.98</v>
      </c>
      <c r="C47" s="24">
        <f>2231*6.96</f>
        <v>15527.76</v>
      </c>
    </row>
    <row r="48" spans="1:3">
      <c r="A48" s="3" t="s">
        <v>80</v>
      </c>
      <c r="B48" s="3">
        <f>SUM(B49:B55)</f>
        <v>1480</v>
      </c>
      <c r="C48" s="3">
        <f>SUM(C49:C55)</f>
        <v>17760</v>
      </c>
    </row>
    <row r="49" spans="1:3">
      <c r="A49" s="5" t="s">
        <v>81</v>
      </c>
      <c r="B49" s="5">
        <f>'[1]BUDGET GASTOS'!F48</f>
        <v>200</v>
      </c>
      <c r="C49" s="5">
        <f t="shared" ref="C49:C55" si="1">B49*12</f>
        <v>2400</v>
      </c>
    </row>
    <row r="50" spans="1:3">
      <c r="A50" s="5" t="s">
        <v>82</v>
      </c>
      <c r="B50" s="5">
        <f>'[1]BUDGET GASTOS'!F49</f>
        <v>20</v>
      </c>
      <c r="C50" s="5">
        <f t="shared" si="1"/>
        <v>240</v>
      </c>
    </row>
    <row r="51" spans="1:3">
      <c r="A51" s="5" t="s">
        <v>83</v>
      </c>
      <c r="B51" s="5">
        <f>'[1]BUDGET GASTOS'!F50</f>
        <v>220</v>
      </c>
      <c r="C51" s="5">
        <f t="shared" si="1"/>
        <v>2640</v>
      </c>
    </row>
    <row r="52" spans="1:3">
      <c r="A52" s="4" t="s">
        <v>84</v>
      </c>
      <c r="B52" s="4">
        <f>'[1]BUDGET GASTOS'!F51</f>
        <v>40</v>
      </c>
      <c r="C52" s="4">
        <f t="shared" si="1"/>
        <v>480</v>
      </c>
    </row>
    <row r="53" spans="1:3">
      <c r="A53" s="4" t="s">
        <v>85</v>
      </c>
      <c r="B53" s="4">
        <f>'[1]BUDGET GASTOS'!F52</f>
        <v>1000</v>
      </c>
      <c r="C53" s="4">
        <f t="shared" si="1"/>
        <v>12000</v>
      </c>
    </row>
    <row r="54" spans="1:3">
      <c r="A54" s="4" t="s">
        <v>86</v>
      </c>
      <c r="B54" s="4">
        <f>'[1]BUDGET GASTOS'!F53</f>
        <v>0</v>
      </c>
      <c r="C54" s="4">
        <f t="shared" si="1"/>
        <v>0</v>
      </c>
    </row>
    <row r="55" spans="1:3">
      <c r="A55" s="4" t="s">
        <v>87</v>
      </c>
      <c r="B55" s="4">
        <f>'[1]BUDGET GASTOS'!F54</f>
        <v>0</v>
      </c>
      <c r="C55" s="4">
        <f t="shared" si="1"/>
        <v>0</v>
      </c>
    </row>
    <row r="56" spans="1:3">
      <c r="A56" s="3" t="s">
        <v>88</v>
      </c>
      <c r="B56" s="3">
        <f>SUM(B57:B58)</f>
        <v>150</v>
      </c>
      <c r="C56" s="3">
        <f>SUM(C57:C58)</f>
        <v>1800</v>
      </c>
    </row>
    <row r="57" spans="1:3">
      <c r="A57" s="4" t="s">
        <v>89</v>
      </c>
      <c r="B57" s="4">
        <f>'[1]BUDGET GASTOS'!F56</f>
        <v>100</v>
      </c>
      <c r="C57" s="4">
        <f>B57*12</f>
        <v>1200</v>
      </c>
    </row>
    <row r="58" spans="1:3">
      <c r="A58" s="4" t="s">
        <v>90</v>
      </c>
      <c r="B58" s="4">
        <f>'[1]BUDGET GASTOS'!F57</f>
        <v>50</v>
      </c>
      <c r="C58" s="4">
        <f>B58*12</f>
        <v>600</v>
      </c>
    </row>
    <row r="59" spans="1:3">
      <c r="A59" s="3" t="s">
        <v>91</v>
      </c>
      <c r="B59" s="3">
        <f>SUM(B60:B61)</f>
        <v>4750</v>
      </c>
      <c r="C59" s="3">
        <f>SUM(C60:C61)</f>
        <v>57000</v>
      </c>
    </row>
    <row r="60" spans="1:3">
      <c r="A60" s="5" t="s">
        <v>92</v>
      </c>
      <c r="B60" s="5">
        <f>'[1]BUDGET GASTOS'!F59</f>
        <v>4700</v>
      </c>
      <c r="C60" s="5">
        <f>B60*12</f>
        <v>56400</v>
      </c>
    </row>
    <row r="61" spans="1:3">
      <c r="A61" s="5" t="s">
        <v>93</v>
      </c>
      <c r="B61" s="5">
        <f>'[1]BUDGET GASTOS'!F60</f>
        <v>50</v>
      </c>
      <c r="C61" s="5">
        <f>B61*12</f>
        <v>600</v>
      </c>
    </row>
    <row r="62" spans="1:3">
      <c r="A62" s="3" t="s">
        <v>94</v>
      </c>
      <c r="B62" s="3">
        <f>B63</f>
        <v>280</v>
      </c>
      <c r="C62" s="3">
        <f>C63</f>
        <v>3360</v>
      </c>
    </row>
    <row r="63" spans="1:3">
      <c r="A63" s="5" t="s">
        <v>95</v>
      </c>
      <c r="B63" s="5">
        <f>'[1]BUDGET GASTOS'!F64</f>
        <v>280</v>
      </c>
      <c r="C63" s="5">
        <f>B63*12</f>
        <v>3360</v>
      </c>
    </row>
    <row r="64" spans="1:3">
      <c r="A64" s="3" t="s">
        <v>96</v>
      </c>
      <c r="B64" s="3">
        <f>SUM(B65:B69)</f>
        <v>1600</v>
      </c>
      <c r="C64" s="3">
        <f>SUM(C65:C69)</f>
        <v>19200</v>
      </c>
    </row>
    <row r="65" spans="1:3">
      <c r="A65" s="5" t="s">
        <v>97</v>
      </c>
      <c r="B65" s="5">
        <f>'[1]BUDGET GASTOS'!F67</f>
        <v>1600</v>
      </c>
      <c r="C65" s="5">
        <f t="shared" ref="C65:C90" si="2">B65*12</f>
        <v>19200</v>
      </c>
    </row>
    <row r="66" spans="1:3">
      <c r="A66" s="4" t="s">
        <v>98</v>
      </c>
      <c r="B66" s="4">
        <f>'[1]BUDGET GASTOS'!F68</f>
        <v>0</v>
      </c>
      <c r="C66" s="4">
        <f t="shared" si="2"/>
        <v>0</v>
      </c>
    </row>
    <row r="67" spans="1:3">
      <c r="A67" s="5" t="s">
        <v>99</v>
      </c>
      <c r="B67" s="5">
        <f>'[1]BUDGET GASTOS'!F69</f>
        <v>0</v>
      </c>
      <c r="C67" s="5">
        <f t="shared" si="2"/>
        <v>0</v>
      </c>
    </row>
    <row r="68" spans="1:3">
      <c r="A68" s="4" t="s">
        <v>100</v>
      </c>
      <c r="B68" s="4">
        <f>'[1]BUDGET GASTOS'!F70</f>
        <v>0</v>
      </c>
      <c r="C68" s="4">
        <f t="shared" si="2"/>
        <v>0</v>
      </c>
    </row>
    <row r="69" spans="1:3">
      <c r="A69" s="4" t="s">
        <v>101</v>
      </c>
      <c r="B69" s="4">
        <f>'[1]BUDGET GASTOS'!F71</f>
        <v>0</v>
      </c>
      <c r="C69" s="4">
        <f t="shared" si="2"/>
        <v>0</v>
      </c>
    </row>
    <row r="70" spans="1:3">
      <c r="A70" s="1" t="s">
        <v>102</v>
      </c>
      <c r="B70" s="1">
        <f>B71</f>
        <v>15312.5</v>
      </c>
      <c r="C70" s="1">
        <f>C71</f>
        <v>183750</v>
      </c>
    </row>
    <row r="71" spans="1:3">
      <c r="A71" s="10" t="s">
        <v>103</v>
      </c>
      <c r="B71" s="10">
        <f>B72+B74+B76+B79</f>
        <v>15312.5</v>
      </c>
      <c r="C71" s="10">
        <f>C72+C74+C76+C79</f>
        <v>183750</v>
      </c>
    </row>
    <row r="72" spans="1:3">
      <c r="A72" s="3" t="s">
        <v>104</v>
      </c>
      <c r="B72" s="3">
        <f>B73</f>
        <v>6</v>
      </c>
      <c r="C72" s="3">
        <f>C73</f>
        <v>72</v>
      </c>
    </row>
    <row r="73" spans="1:3">
      <c r="A73" s="9" t="s">
        <v>105</v>
      </c>
      <c r="B73" s="4">
        <f>'[1]BUDGET GASTOS'!F75</f>
        <v>6</v>
      </c>
      <c r="C73" s="4">
        <f t="shared" si="2"/>
        <v>72</v>
      </c>
    </row>
    <row r="74" spans="1:3">
      <c r="A74" s="3" t="s">
        <v>106</v>
      </c>
      <c r="B74" s="3">
        <f>B75</f>
        <v>1000</v>
      </c>
      <c r="C74" s="3">
        <f>C75</f>
        <v>12000</v>
      </c>
    </row>
    <row r="75" spans="1:3">
      <c r="A75" s="5" t="s">
        <v>107</v>
      </c>
      <c r="B75" s="5">
        <f>'[1]BUDGET GASTOS'!F77</f>
        <v>1000</v>
      </c>
      <c r="C75" s="5">
        <f t="shared" si="2"/>
        <v>12000</v>
      </c>
    </row>
    <row r="76" spans="1:3">
      <c r="A76" s="3" t="s">
        <v>108</v>
      </c>
      <c r="B76" s="3">
        <f>SUM(B77:B78)</f>
        <v>25</v>
      </c>
      <c r="C76" s="3">
        <f>SUM(C77:C78)</f>
        <v>300</v>
      </c>
    </row>
    <row r="77" spans="1:3">
      <c r="A77" s="4" t="s">
        <v>109</v>
      </c>
      <c r="B77" s="4">
        <f>'[1]BUDGET GASTOS'!F79</f>
        <v>0</v>
      </c>
      <c r="C77" s="4">
        <f t="shared" si="2"/>
        <v>0</v>
      </c>
    </row>
    <row r="78" spans="1:3">
      <c r="A78" s="5" t="s">
        <v>110</v>
      </c>
      <c r="B78" s="5">
        <f>'[1]BUDGET GASTOS'!F80</f>
        <v>25</v>
      </c>
      <c r="C78" s="5">
        <f t="shared" si="2"/>
        <v>300</v>
      </c>
    </row>
    <row r="79" spans="1:3">
      <c r="A79" s="11" t="s">
        <v>111</v>
      </c>
      <c r="B79" s="3">
        <f>SUM(B80:B82)</f>
        <v>14281.5</v>
      </c>
      <c r="C79" s="3">
        <f>SUM(C80:C82)</f>
        <v>171378</v>
      </c>
    </row>
    <row r="80" spans="1:3">
      <c r="A80" s="5" t="s">
        <v>112</v>
      </c>
      <c r="B80" s="5">
        <f>'[1]BUDGET GASTOS'!F62</f>
        <v>14234.5</v>
      </c>
      <c r="C80" s="5">
        <f>B80*12</f>
        <v>170814</v>
      </c>
    </row>
    <row r="81" spans="1:3">
      <c r="A81" s="5" t="s">
        <v>113</v>
      </c>
      <c r="B81" s="5">
        <f>'[1]BUDGET GASTOS'!F63</f>
        <v>40</v>
      </c>
      <c r="C81" s="5">
        <f>B81*12</f>
        <v>480</v>
      </c>
    </row>
    <row r="82" spans="1:3">
      <c r="A82" s="5" t="s">
        <v>114</v>
      </c>
      <c r="B82" s="5">
        <f>'[1]BUDGET GASTOS'!F65</f>
        <v>7</v>
      </c>
      <c r="C82" s="5">
        <f>B82*12</f>
        <v>84</v>
      </c>
    </row>
    <row r="83" spans="1:3">
      <c r="A83" s="1" t="s">
        <v>115</v>
      </c>
      <c r="B83" s="1">
        <f>B84</f>
        <v>50021</v>
      </c>
      <c r="C83" s="1">
        <f>C84</f>
        <v>600252</v>
      </c>
    </row>
    <row r="84" spans="1:3">
      <c r="A84" s="10" t="s">
        <v>116</v>
      </c>
      <c r="B84" s="10">
        <f>B85+B87</f>
        <v>50021</v>
      </c>
      <c r="C84" s="10">
        <f>C85+C87</f>
        <v>600252</v>
      </c>
    </row>
    <row r="85" spans="1:3">
      <c r="A85" s="3" t="s">
        <v>117</v>
      </c>
      <c r="B85" s="3">
        <f>B86</f>
        <v>50000</v>
      </c>
      <c r="C85" s="3">
        <f>C86</f>
        <v>600000</v>
      </c>
    </row>
    <row r="86" spans="1:3">
      <c r="A86" s="5" t="s">
        <v>118</v>
      </c>
      <c r="B86" s="5">
        <f>'[1]BUDGET GASTOS'!F84</f>
        <v>50000</v>
      </c>
      <c r="C86" s="5">
        <f t="shared" si="2"/>
        <v>600000</v>
      </c>
    </row>
    <row r="87" spans="1:3">
      <c r="A87" s="3" t="s">
        <v>119</v>
      </c>
      <c r="B87" s="3">
        <f>SUM(B88:B90)</f>
        <v>21</v>
      </c>
      <c r="C87" s="3">
        <f>SUM(C88:C90)</f>
        <v>252</v>
      </c>
    </row>
    <row r="88" spans="1:3">
      <c r="A88" s="10" t="s">
        <v>120</v>
      </c>
      <c r="B88" s="10">
        <f>'[1]BUDGET GASTOS'!F86</f>
        <v>10</v>
      </c>
      <c r="C88" s="10">
        <f t="shared" si="2"/>
        <v>120</v>
      </c>
    </row>
    <row r="89" spans="1:3">
      <c r="A89" s="5" t="s">
        <v>121</v>
      </c>
      <c r="B89" s="5">
        <f>'[1]BUDGET GASTOS'!F87</f>
        <v>1</v>
      </c>
      <c r="C89" s="5">
        <f t="shared" si="2"/>
        <v>12</v>
      </c>
    </row>
    <row r="90" spans="1:3">
      <c r="A90" s="4" t="s">
        <v>122</v>
      </c>
      <c r="B90" s="4">
        <f>'[1]BUDGET GASTOS'!F88</f>
        <v>10</v>
      </c>
      <c r="C90" s="4">
        <f t="shared" si="2"/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B52C2CD69F0F9479FD29205535AE807" ma:contentTypeVersion="11" ma:contentTypeDescription="Crear nuevo documento." ma:contentTypeScope="" ma:versionID="dae582d3215346edcbdde1d81a1d3f92">
  <xsd:schema xmlns:xsd="http://www.w3.org/2001/XMLSchema" xmlns:xs="http://www.w3.org/2001/XMLSchema" xmlns:p="http://schemas.microsoft.com/office/2006/metadata/properties" xmlns:ns2="b015d34e-ca66-4b1e-a293-6e153f93d945" xmlns:ns3="4741005c-3561-4890-8a8e-006a570a4baa" targetNamespace="http://schemas.microsoft.com/office/2006/metadata/properties" ma:root="true" ma:fieldsID="b62c521f121a44ba99d84ce738842cdb" ns2:_="" ns3:_="">
    <xsd:import namespace="b015d34e-ca66-4b1e-a293-6e153f93d945"/>
    <xsd:import namespace="4741005c-3561-4890-8a8e-006a570a4b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5d34e-ca66-4b1e-a293-6e153f93d9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4b7e2734-96ab-4589-aa07-67d2f4d715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41005c-3561-4890-8a8e-006a570a4ba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2a4644f-202d-4d02-98bb-f8b05d08aebf}" ma:internalName="TaxCatchAll" ma:showField="CatchAllData" ma:web="4741005c-3561-4890-8a8e-006a570a4b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15d34e-ca66-4b1e-a293-6e153f93d945">
      <Terms xmlns="http://schemas.microsoft.com/office/infopath/2007/PartnerControls"/>
    </lcf76f155ced4ddcb4097134ff3c332f>
    <TaxCatchAll xmlns="4741005c-3561-4890-8a8e-006a570a4baa" xsi:nil="true"/>
  </documentManagement>
</p:properties>
</file>

<file path=customXml/itemProps1.xml><?xml version="1.0" encoding="utf-8"?>
<ds:datastoreItem xmlns:ds="http://schemas.openxmlformats.org/officeDocument/2006/customXml" ds:itemID="{E02A5A57-0451-43E2-A2A9-1E3A6730A225}"/>
</file>

<file path=customXml/itemProps2.xml><?xml version="1.0" encoding="utf-8"?>
<ds:datastoreItem xmlns:ds="http://schemas.openxmlformats.org/officeDocument/2006/customXml" ds:itemID="{F1C9D2EA-03DF-4B55-99EB-17B3835813FE}"/>
</file>

<file path=customXml/itemProps3.xml><?xml version="1.0" encoding="utf-8"?>
<ds:datastoreItem xmlns:ds="http://schemas.openxmlformats.org/officeDocument/2006/customXml" ds:itemID="{023D900D-04D8-4BD3-B5DA-F43E7ADF9E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Julio Cesar</dc:creator>
  <cp:keywords/>
  <dc:description/>
  <cp:lastModifiedBy>Julio Cesar</cp:lastModifiedBy>
  <cp:revision/>
  <dcterms:created xsi:type="dcterms:W3CDTF">2025-03-11T18:24:50Z</dcterms:created>
  <dcterms:modified xsi:type="dcterms:W3CDTF">2025-03-26T17:32:04Z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0x0101008B52C2CD69F0F9479FD29205535AE807</vt:lpwstr>
  </property>
  <property fmtid="{D5CDD505-2E9C-101B-9397-08002B2CF9AE}" pid="3" name="MediaServiceImageTags">
    <vt:lpwstr/>
  </property>
</Properties>
</file>